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7575" windowHeight="8625" tabRatio="777" activeTab="1"/>
  </bookViews>
  <sheets>
    <sheet name="元データ（印刷不要）" sheetId="1" r:id="rId1"/>
    <sheet name="目次" sheetId="40" r:id="rId2"/>
    <sheet name="1-2" sheetId="14" r:id="rId3"/>
    <sheet name="3" sheetId="13" r:id="rId4"/>
    <sheet name="4" sheetId="12" r:id="rId5"/>
    <sheet name="5" sheetId="18" r:id="rId6"/>
    <sheet name="6" sheetId="19" r:id="rId7"/>
    <sheet name="7" sheetId="20" r:id="rId8"/>
    <sheet name="8" sheetId="39" r:id="rId9"/>
    <sheet name="9-10" sheetId="37" r:id="rId10"/>
    <sheet name="11-12" sheetId="38" r:id="rId11"/>
    <sheet name="13-14" sheetId="21" r:id="rId12"/>
    <sheet name="15" sheetId="47" r:id="rId13"/>
    <sheet name="16" sheetId="23" r:id="rId14"/>
    <sheet name="17" sheetId="35" r:id="rId15"/>
    <sheet name="18-21" sheetId="36" r:id="rId16"/>
    <sheet name="22" sheetId="26" r:id="rId17"/>
    <sheet name="23-26" sheetId="27" r:id="rId18"/>
    <sheet name="27" sheetId="28" r:id="rId19"/>
    <sheet name="28-30" sheetId="30" r:id="rId20"/>
    <sheet name="31-32" sheetId="48" r:id="rId21"/>
    <sheet name="33" sheetId="49" r:id="rId22"/>
    <sheet name="率(印刷不要）" sheetId="50" r:id="rId23"/>
  </sheets>
  <definedNames>
    <definedName name="_xlnm._FilterDatabase" localSheetId="15" hidden="1">'18-21'!$A$6:$AJ$128</definedName>
    <definedName name="_xlnm._FilterDatabase" localSheetId="17" hidden="1">'23-26'!$A$4:$GI$180</definedName>
    <definedName name="_xlnm._FilterDatabase" localSheetId="19" hidden="1">'28-30'!$A$2:$AA$93</definedName>
    <definedName name="_xlnm._FilterDatabase" localSheetId="6" hidden="1">'6'!$A$5:$R$47</definedName>
    <definedName name="_xlnm._FilterDatabase" localSheetId="9" hidden="1">'9-10'!$B$6:$AG$52</definedName>
    <definedName name="_xlnm.Print_Area" localSheetId="10">'11-12'!$B$1:$AC$54</definedName>
    <definedName name="_xlnm.Print_Area" localSheetId="2">'1-2'!$A$1:$AC$55</definedName>
    <definedName name="_xlnm.Print_Area" localSheetId="11">'13-14'!$A$1:$H$73</definedName>
    <definedName name="_xlnm.Print_Area" localSheetId="12">'15'!$A$1:$P$34</definedName>
    <definedName name="_xlnm.Print_Area" localSheetId="13">'16'!$A$1:$P$9</definedName>
    <definedName name="_xlnm.Print_Area" localSheetId="14">'17'!$A$1:$AB$25</definedName>
    <definedName name="_xlnm.Print_Area" localSheetId="15">'18-21'!$C$1:$AB$128</definedName>
    <definedName name="_xlnm.Print_Area" localSheetId="17">'23-26'!$A$1:$R$180</definedName>
    <definedName name="_xlnm.Print_Area" localSheetId="18">'27'!$A$1:$J$22</definedName>
    <definedName name="_xlnm.Print_Area" localSheetId="19">'28-30'!$A$1:$M$94</definedName>
    <definedName name="_xlnm.Print_Area" localSheetId="3">'3'!$A$1:$J$59</definedName>
    <definedName name="_xlnm.Print_Area" localSheetId="20">'31-32'!$A$1:$AI$65</definedName>
    <definedName name="_xlnm.Print_Area" localSheetId="21">'33'!$A$1:$R$55</definedName>
    <definedName name="_xlnm.Print_Area" localSheetId="4">'4'!$A$1:$N$36</definedName>
    <definedName name="_xlnm.Print_Area" localSheetId="5">'5'!$A$1:$R$26</definedName>
    <definedName name="_xlnm.Print_Area" localSheetId="6">'6'!$A$1:$R$48</definedName>
    <definedName name="_xlnm.Print_Area" localSheetId="7">'7'!$A$1:$AD$50</definedName>
    <definedName name="_xlnm.Print_Area" localSheetId="8">'8'!$A$1:$R$25</definedName>
    <definedName name="_xlnm.Print_Area" localSheetId="9">'9-10'!$B$1:$AD$55</definedName>
    <definedName name="_xlnm.Print_Titles" localSheetId="10">'11-12'!$1:$5</definedName>
    <definedName name="_xlnm.Print_Titles" localSheetId="2">'1-2'!$2:$6</definedName>
    <definedName name="_xlnm.Print_Titles" localSheetId="11">'13-14'!$1:$3</definedName>
    <definedName name="_xlnm.Print_Titles" localSheetId="15">'18-21'!$1:$6</definedName>
    <definedName name="_xlnm.Print_Titles" localSheetId="17">'23-26'!$1:$4</definedName>
    <definedName name="_xlnm.Print_Titles" localSheetId="19">'28-30'!$1:$1</definedName>
    <definedName name="_xlnm.Print_Titles" localSheetId="20">'31-32'!$1:$3</definedName>
    <definedName name="_xlnm.Print_Titles" localSheetId="6">'6'!$1:$5</definedName>
    <definedName name="_xlnm.Print_Titles" localSheetId="7">'7'!$1:$6</definedName>
    <definedName name="_xlnm.Print_Titles" localSheetId="9">'9-10'!$1:$6</definedName>
    <definedName name="Print_Titles_MI" localSheetId="19">'28-30'!$1:$1</definedName>
    <definedName name="Z_F04A18A1_0768_11D7_A848_00000E98F47E_.wvu.PrintArea" localSheetId="2" hidden="1">'1-2'!$B$1:$AC$51</definedName>
  </definedNames>
  <calcPr calcId="145621" fullCalcOnLoad="1"/>
</workbook>
</file>

<file path=xl/calcChain.xml><?xml version="1.0" encoding="utf-8"?>
<calcChain xmlns="http://schemas.openxmlformats.org/spreadsheetml/2006/main">
  <c r="R24" i="39" l="1"/>
  <c r="R23" i="39"/>
  <c r="AD8" i="37"/>
  <c r="AD11" i="37"/>
  <c r="AD17" i="37"/>
  <c r="AD25" i="37"/>
  <c r="Z48" i="20"/>
  <c r="X14" i="20"/>
  <c r="Q21" i="39"/>
  <c r="P21" i="39"/>
  <c r="E21" i="39"/>
  <c r="F21" i="39"/>
  <c r="G21" i="39"/>
  <c r="H21" i="39"/>
  <c r="I21" i="39"/>
  <c r="J21" i="39"/>
  <c r="K21" i="39"/>
  <c r="L21" i="39"/>
  <c r="M21" i="39"/>
  <c r="N21" i="39"/>
  <c r="O21" i="39"/>
  <c r="D21" i="39"/>
  <c r="Q19" i="39"/>
  <c r="P19" i="39"/>
  <c r="E19" i="39"/>
  <c r="F19" i="39"/>
  <c r="G19" i="39"/>
  <c r="H19" i="39"/>
  <c r="I19" i="39"/>
  <c r="J19" i="39"/>
  <c r="K19" i="39"/>
  <c r="L19" i="39"/>
  <c r="M19" i="39"/>
  <c r="N19" i="39"/>
  <c r="O19" i="39"/>
  <c r="D19" i="39"/>
  <c r="Q18" i="39"/>
  <c r="P18" i="39"/>
  <c r="E18" i="39"/>
  <c r="F18" i="39"/>
  <c r="G18" i="39"/>
  <c r="H18" i="39"/>
  <c r="I18" i="39"/>
  <c r="J18" i="39"/>
  <c r="K18" i="39"/>
  <c r="L18" i="39"/>
  <c r="M18" i="39"/>
  <c r="N18" i="39"/>
  <c r="O18" i="39"/>
  <c r="D18" i="39"/>
  <c r="Q17" i="39"/>
  <c r="P17" i="39"/>
  <c r="E17" i="39"/>
  <c r="F17" i="39"/>
  <c r="G17" i="39"/>
  <c r="H17" i="39"/>
  <c r="I17" i="39"/>
  <c r="J17" i="39"/>
  <c r="K17" i="39"/>
  <c r="L17" i="39"/>
  <c r="M17" i="39"/>
  <c r="N17" i="39"/>
  <c r="O17" i="39"/>
  <c r="D17" i="39"/>
  <c r="Q16" i="39"/>
  <c r="P16" i="39"/>
  <c r="E16" i="39"/>
  <c r="F16" i="39"/>
  <c r="G16" i="39"/>
  <c r="H16" i="39"/>
  <c r="I16" i="39"/>
  <c r="J16" i="39"/>
  <c r="K16" i="39"/>
  <c r="L16" i="39"/>
  <c r="M16" i="39"/>
  <c r="N16" i="39"/>
  <c r="O16" i="39"/>
  <c r="D16" i="39"/>
  <c r="Q15" i="39"/>
  <c r="P15" i="39"/>
  <c r="E15" i="39"/>
  <c r="F15" i="39"/>
  <c r="G15" i="39"/>
  <c r="H15" i="39"/>
  <c r="I15" i="39"/>
  <c r="J15" i="39"/>
  <c r="K15" i="39"/>
  <c r="L15" i="39"/>
  <c r="M15" i="39"/>
  <c r="N15" i="39"/>
  <c r="O15" i="39"/>
  <c r="D15" i="39"/>
  <c r="Q14" i="39"/>
  <c r="P14" i="39"/>
  <c r="E14" i="39"/>
  <c r="F14" i="39"/>
  <c r="G14" i="39"/>
  <c r="H14" i="39"/>
  <c r="I14" i="39"/>
  <c r="J14" i="39"/>
  <c r="K14" i="39"/>
  <c r="L14" i="39"/>
  <c r="M14" i="39"/>
  <c r="N14" i="39"/>
  <c r="O14" i="39"/>
  <c r="D14" i="39"/>
  <c r="Q13" i="39"/>
  <c r="P13" i="39"/>
  <c r="E13" i="39"/>
  <c r="F13" i="39"/>
  <c r="G13" i="39"/>
  <c r="H13" i="39"/>
  <c r="I13" i="39"/>
  <c r="J13" i="39"/>
  <c r="K13" i="39"/>
  <c r="L13" i="39"/>
  <c r="M13" i="39"/>
  <c r="N13" i="39"/>
  <c r="O13" i="39"/>
  <c r="D13" i="39"/>
  <c r="Q11" i="39"/>
  <c r="P11" i="39"/>
  <c r="E11" i="39"/>
  <c r="F11" i="39"/>
  <c r="G11" i="39"/>
  <c r="H11" i="39"/>
  <c r="I11" i="39"/>
  <c r="J11" i="39"/>
  <c r="K11" i="39"/>
  <c r="L11" i="39"/>
  <c r="M11" i="39"/>
  <c r="N11" i="39"/>
  <c r="O11" i="39"/>
  <c r="D11" i="39"/>
  <c r="Q10" i="39"/>
  <c r="P10" i="39"/>
  <c r="E10" i="39"/>
  <c r="F10" i="39"/>
  <c r="G10" i="39"/>
  <c r="H10" i="39"/>
  <c r="I10" i="39"/>
  <c r="J10" i="39"/>
  <c r="K10" i="39"/>
  <c r="L10" i="39"/>
  <c r="M10" i="39"/>
  <c r="N10" i="39"/>
  <c r="O10" i="39"/>
  <c r="D10" i="39"/>
  <c r="Q9" i="39"/>
  <c r="Q25" i="39"/>
  <c r="P9" i="39"/>
  <c r="E9" i="39"/>
  <c r="F9" i="39"/>
  <c r="G9" i="39"/>
  <c r="H9" i="39"/>
  <c r="I9" i="39"/>
  <c r="J9" i="39"/>
  <c r="K9" i="39"/>
  <c r="L9" i="39"/>
  <c r="M9" i="39"/>
  <c r="N9" i="39"/>
  <c r="N25" i="39"/>
  <c r="O9" i="39"/>
  <c r="D9" i="39"/>
  <c r="D25" i="39"/>
  <c r="R10" i="39"/>
  <c r="R9" i="39"/>
  <c r="T52" i="37"/>
  <c r="U52" i="37"/>
  <c r="X52" i="37"/>
  <c r="P52" i="37"/>
  <c r="Q52" i="37"/>
  <c r="AD48" i="37"/>
  <c r="AC52" i="37"/>
  <c r="E52" i="37"/>
  <c r="AD9" i="37"/>
  <c r="AD10" i="37"/>
  <c r="AD12" i="37"/>
  <c r="AD13" i="37"/>
  <c r="AD14" i="37"/>
  <c r="AD15" i="37"/>
  <c r="AD16" i="37"/>
  <c r="AD18" i="37"/>
  <c r="AD19" i="37"/>
  <c r="AD20" i="37"/>
  <c r="AD21" i="37"/>
  <c r="AD22" i="37"/>
  <c r="AD23" i="37"/>
  <c r="AD24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9" i="37"/>
  <c r="AD50" i="37"/>
  <c r="AD51" i="37"/>
  <c r="AD7" i="37"/>
  <c r="AC6" i="38"/>
  <c r="AB6" i="38"/>
  <c r="AA6" i="38"/>
  <c r="Z6" i="38"/>
  <c r="Y6" i="38"/>
  <c r="D24" i="26"/>
  <c r="C24" i="26"/>
  <c r="E24" i="26"/>
  <c r="C94" i="30"/>
  <c r="F94" i="30"/>
  <c r="E7" i="28"/>
  <c r="H94" i="30"/>
  <c r="AD4" i="48"/>
  <c r="AD5" i="48"/>
  <c r="AD6" i="48"/>
  <c r="AD7" i="48"/>
  <c r="AD8" i="48"/>
  <c r="AD9" i="48"/>
  <c r="AD10" i="48"/>
  <c r="AD11" i="48"/>
  <c r="AD12" i="48"/>
  <c r="AD13" i="48"/>
  <c r="AD14" i="48"/>
  <c r="AD15" i="48"/>
  <c r="AD16" i="48"/>
  <c r="AD17" i="48"/>
  <c r="AD18" i="48"/>
  <c r="AD19" i="48"/>
  <c r="AD20" i="48"/>
  <c r="AD21" i="48"/>
  <c r="AD22" i="48"/>
  <c r="AD23" i="48"/>
  <c r="AD24" i="48"/>
  <c r="AD25" i="48"/>
  <c r="AD26" i="48"/>
  <c r="AD27" i="48"/>
  <c r="AD28" i="48"/>
  <c r="AD29" i="48"/>
  <c r="AD30" i="48"/>
  <c r="AD31" i="48"/>
  <c r="AD32" i="48"/>
  <c r="AD33" i="48"/>
  <c r="AD34" i="48"/>
  <c r="AD35" i="48"/>
  <c r="AD36" i="48"/>
  <c r="AD37" i="48"/>
  <c r="AD38" i="48"/>
  <c r="AD39" i="48"/>
  <c r="AD40" i="48"/>
  <c r="B41" i="48"/>
  <c r="C41" i="48"/>
  <c r="C46" i="48"/>
  <c r="D5" i="50"/>
  <c r="D41" i="48"/>
  <c r="E41" i="48"/>
  <c r="E46" i="48"/>
  <c r="F41" i="48"/>
  <c r="G41" i="48"/>
  <c r="G46" i="48"/>
  <c r="H41" i="48"/>
  <c r="I41" i="48"/>
  <c r="I46" i="48"/>
  <c r="J41" i="48"/>
  <c r="K41" i="48"/>
  <c r="K46" i="48"/>
  <c r="L41" i="48"/>
  <c r="M41" i="48"/>
  <c r="M46" i="48"/>
  <c r="N41" i="48"/>
  <c r="O41" i="48"/>
  <c r="O46" i="48"/>
  <c r="P41" i="48"/>
  <c r="Q41" i="48"/>
  <c r="Q46" i="48"/>
  <c r="R41" i="48"/>
  <c r="S41" i="48"/>
  <c r="S46" i="48"/>
  <c r="T41" i="48"/>
  <c r="U41" i="48"/>
  <c r="U46" i="48"/>
  <c r="V41" i="48"/>
  <c r="W41" i="48"/>
  <c r="W46" i="48"/>
  <c r="X41" i="48"/>
  <c r="Y41" i="48"/>
  <c r="Y46" i="48"/>
  <c r="Z41" i="48"/>
  <c r="AA41" i="48"/>
  <c r="AA46" i="48"/>
  <c r="AB41" i="48"/>
  <c r="AD41" i="48"/>
  <c r="AD46" i="48"/>
  <c r="AE41" i="48"/>
  <c r="AF41" i="48"/>
  <c r="AF46" i="48"/>
  <c r="AG41" i="48"/>
  <c r="AH41" i="48"/>
  <c r="AH46" i="48"/>
  <c r="AI41" i="48"/>
  <c r="AD42" i="48"/>
  <c r="AD43" i="48"/>
  <c r="AD44" i="48"/>
  <c r="AD45" i="48"/>
  <c r="B46" i="48"/>
  <c r="D46" i="48"/>
  <c r="F46" i="48"/>
  <c r="H46" i="48"/>
  <c r="J46" i="48"/>
  <c r="L46" i="48"/>
  <c r="N46" i="48"/>
  <c r="P46" i="48"/>
  <c r="R46" i="48"/>
  <c r="T46" i="48"/>
  <c r="V46" i="48"/>
  <c r="X46" i="48"/>
  <c r="Z46" i="48"/>
  <c r="AB46" i="48"/>
  <c r="AE46" i="48"/>
  <c r="D11" i="50"/>
  <c r="AG46" i="48"/>
  <c r="AI46" i="48"/>
  <c r="E5" i="50"/>
  <c r="F5" i="50"/>
  <c r="G5" i="50"/>
  <c r="H5" i="50"/>
  <c r="I5" i="50"/>
  <c r="E8" i="50"/>
  <c r="F8" i="50"/>
  <c r="G8" i="50"/>
  <c r="H8" i="50"/>
  <c r="I8" i="50"/>
  <c r="E11" i="50"/>
  <c r="F11" i="50"/>
  <c r="G11" i="50"/>
  <c r="H11" i="50"/>
  <c r="I11" i="50"/>
  <c r="D51" i="38"/>
  <c r="E51" i="38"/>
  <c r="F51" i="38"/>
  <c r="G51" i="38"/>
  <c r="H51" i="38"/>
  <c r="I51" i="38"/>
  <c r="I44" i="19"/>
  <c r="I45" i="19"/>
  <c r="I46" i="19"/>
  <c r="I35" i="19"/>
  <c r="I36" i="19"/>
  <c r="I37" i="19"/>
  <c r="I38" i="19"/>
  <c r="I39" i="19"/>
  <c r="I40" i="19"/>
  <c r="I41" i="19"/>
  <c r="I42" i="19"/>
  <c r="I43" i="19"/>
  <c r="I28" i="19"/>
  <c r="I29" i="19"/>
  <c r="I30" i="19"/>
  <c r="I31" i="19"/>
  <c r="I32" i="19"/>
  <c r="I33" i="19"/>
  <c r="I34" i="19"/>
  <c r="I18" i="19"/>
  <c r="I19" i="19"/>
  <c r="I20" i="19"/>
  <c r="I21" i="19"/>
  <c r="I22" i="19"/>
  <c r="I23" i="19"/>
  <c r="I24" i="19"/>
  <c r="I25" i="19"/>
  <c r="I26" i="19"/>
  <c r="I27" i="19"/>
  <c r="I7" i="19"/>
  <c r="I8" i="19"/>
  <c r="I9" i="19"/>
  <c r="I10" i="19"/>
  <c r="I11" i="19"/>
  <c r="I12" i="19"/>
  <c r="I13" i="19"/>
  <c r="I14" i="19"/>
  <c r="I15" i="19"/>
  <c r="I16" i="19"/>
  <c r="I17" i="19"/>
  <c r="I6" i="19"/>
  <c r="J13" i="19"/>
  <c r="J34" i="19"/>
  <c r="I23" i="18"/>
  <c r="I24" i="18"/>
  <c r="N23" i="18"/>
  <c r="N24" i="18"/>
  <c r="J23" i="18"/>
  <c r="K47" i="19"/>
  <c r="N47" i="19"/>
  <c r="Q47" i="19"/>
  <c r="P47" i="19"/>
  <c r="R47" i="19"/>
  <c r="N46" i="19"/>
  <c r="Q46" i="19"/>
  <c r="N40" i="19"/>
  <c r="G47" i="19"/>
  <c r="H47" i="19"/>
  <c r="C47" i="19"/>
  <c r="J47" i="19"/>
  <c r="D47" i="19"/>
  <c r="F47" i="19"/>
  <c r="AA10" i="35"/>
  <c r="AA24" i="35"/>
  <c r="AA12" i="35"/>
  <c r="AA13" i="35"/>
  <c r="AA14" i="35"/>
  <c r="AA16" i="35"/>
  <c r="AB16" i="35"/>
  <c r="AA17" i="35"/>
  <c r="AA18" i="35"/>
  <c r="AA19" i="35"/>
  <c r="AA20" i="35"/>
  <c r="G10" i="35"/>
  <c r="G24" i="35"/>
  <c r="G12" i="35"/>
  <c r="G13" i="35"/>
  <c r="G14" i="35"/>
  <c r="G16" i="35"/>
  <c r="G17" i="35"/>
  <c r="G18" i="35"/>
  <c r="G19" i="35"/>
  <c r="G20" i="35"/>
  <c r="AB17" i="35"/>
  <c r="AB18" i="35"/>
  <c r="AB19" i="35"/>
  <c r="AB20" i="35"/>
  <c r="AB13" i="35"/>
  <c r="AB14" i="35"/>
  <c r="AB12" i="35"/>
  <c r="Z20" i="35"/>
  <c r="Z19" i="35"/>
  <c r="Z18" i="35"/>
  <c r="Z17" i="35"/>
  <c r="Z16" i="35"/>
  <c r="Z14" i="35"/>
  <c r="Z13" i="35"/>
  <c r="Z12" i="35"/>
  <c r="Z10" i="35"/>
  <c r="W24" i="35"/>
  <c r="P10" i="35"/>
  <c r="P24" i="35"/>
  <c r="P12" i="35"/>
  <c r="P13" i="35"/>
  <c r="P14" i="35"/>
  <c r="P16" i="35"/>
  <c r="P17" i="35"/>
  <c r="P18" i="35"/>
  <c r="P19" i="35"/>
  <c r="P20" i="35"/>
  <c r="Q20" i="35"/>
  <c r="R20" i="35"/>
  <c r="S20" i="35"/>
  <c r="T20" i="35"/>
  <c r="Q19" i="35"/>
  <c r="R19" i="35"/>
  <c r="S19" i="35"/>
  <c r="T19" i="35"/>
  <c r="Q18" i="35"/>
  <c r="R18" i="35"/>
  <c r="S18" i="35"/>
  <c r="T18" i="35"/>
  <c r="Q17" i="35"/>
  <c r="R17" i="35"/>
  <c r="S17" i="35"/>
  <c r="T17" i="35"/>
  <c r="Q16" i="35"/>
  <c r="R16" i="35"/>
  <c r="S16" i="35"/>
  <c r="T16" i="35"/>
  <c r="Q14" i="35"/>
  <c r="R14" i="35"/>
  <c r="S14" i="35"/>
  <c r="T14" i="35"/>
  <c r="Q13" i="35"/>
  <c r="R13" i="35"/>
  <c r="S13" i="35"/>
  <c r="T13" i="35"/>
  <c r="Q12" i="35"/>
  <c r="R12" i="35"/>
  <c r="S12" i="35"/>
  <c r="T12" i="35"/>
  <c r="Q10" i="35"/>
  <c r="R10" i="35"/>
  <c r="S10" i="35"/>
  <c r="T10" i="35"/>
  <c r="J10" i="35"/>
  <c r="J24" i="35"/>
  <c r="J12" i="35"/>
  <c r="J13" i="35"/>
  <c r="J14" i="35"/>
  <c r="J16" i="35"/>
  <c r="J17" i="35"/>
  <c r="J18" i="35"/>
  <c r="J19" i="35"/>
  <c r="J20" i="35"/>
  <c r="K10" i="35"/>
  <c r="K24" i="35"/>
  <c r="K12" i="35"/>
  <c r="K13" i="35"/>
  <c r="K14" i="35"/>
  <c r="K16" i="35"/>
  <c r="K17" i="35"/>
  <c r="K18" i="35"/>
  <c r="K19" i="35"/>
  <c r="K20" i="35"/>
  <c r="L10" i="35"/>
  <c r="L24" i="35"/>
  <c r="L12" i="35"/>
  <c r="L13" i="35"/>
  <c r="L14" i="35"/>
  <c r="L16" i="35"/>
  <c r="L17" i="35"/>
  <c r="L18" i="35"/>
  <c r="L19" i="35"/>
  <c r="L20" i="35"/>
  <c r="M10" i="35"/>
  <c r="M24" i="35"/>
  <c r="M12" i="35"/>
  <c r="M13" i="35"/>
  <c r="M14" i="35"/>
  <c r="M16" i="35"/>
  <c r="M17" i="35"/>
  <c r="M18" i="35"/>
  <c r="M19" i="35"/>
  <c r="M20" i="35"/>
  <c r="N10" i="35"/>
  <c r="N24" i="35"/>
  <c r="N12" i="35"/>
  <c r="N13" i="35"/>
  <c r="N14" i="35"/>
  <c r="N16" i="35"/>
  <c r="N17" i="35"/>
  <c r="N18" i="35"/>
  <c r="N19" i="35"/>
  <c r="N20" i="35"/>
  <c r="O10" i="35"/>
  <c r="O24" i="35"/>
  <c r="O12" i="35"/>
  <c r="O13" i="35"/>
  <c r="O14" i="35"/>
  <c r="O16" i="35"/>
  <c r="O17" i="35"/>
  <c r="O18" i="35"/>
  <c r="O19" i="35"/>
  <c r="O20" i="35"/>
  <c r="H20" i="35"/>
  <c r="I20" i="35"/>
  <c r="H19" i="35"/>
  <c r="I19" i="35"/>
  <c r="H18" i="35"/>
  <c r="I18" i="35"/>
  <c r="H17" i="35"/>
  <c r="I17" i="35"/>
  <c r="H16" i="35"/>
  <c r="I16" i="35"/>
  <c r="H14" i="35"/>
  <c r="I14" i="35"/>
  <c r="H13" i="35"/>
  <c r="I13" i="35"/>
  <c r="H12" i="35"/>
  <c r="I12" i="35"/>
  <c r="H10" i="35"/>
  <c r="I10" i="35"/>
  <c r="F20" i="35"/>
  <c r="F19" i="35"/>
  <c r="F18" i="35"/>
  <c r="F17" i="35"/>
  <c r="F16" i="35"/>
  <c r="F14" i="35"/>
  <c r="F13" i="35"/>
  <c r="F12" i="35"/>
  <c r="F10" i="35"/>
  <c r="E16" i="35"/>
  <c r="E10" i="35"/>
  <c r="E12" i="35"/>
  <c r="E13" i="35"/>
  <c r="E14" i="35"/>
  <c r="E17" i="35"/>
  <c r="E18" i="35"/>
  <c r="E19" i="35"/>
  <c r="E20" i="35"/>
  <c r="E24" i="35"/>
  <c r="G128" i="36"/>
  <c r="N128" i="36"/>
  <c r="L128" i="36"/>
  <c r="AA128" i="36"/>
  <c r="I128" i="36"/>
  <c r="AB128" i="36"/>
  <c r="AB8" i="36"/>
  <c r="AB9" i="36"/>
  <c r="AB10" i="36"/>
  <c r="AB11" i="36"/>
  <c r="AB12" i="36"/>
  <c r="AB13" i="36"/>
  <c r="AB14" i="36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AB41" i="36"/>
  <c r="AB42" i="36"/>
  <c r="AB43" i="36"/>
  <c r="AB44" i="36"/>
  <c r="AB45" i="36"/>
  <c r="AB46" i="36"/>
  <c r="AB47" i="36"/>
  <c r="AB48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5" i="36"/>
  <c r="AB66" i="36"/>
  <c r="AB67" i="36"/>
  <c r="AB68" i="36"/>
  <c r="AB69" i="36"/>
  <c r="AB70" i="36"/>
  <c r="AB71" i="36"/>
  <c r="AB72" i="36"/>
  <c r="AB73" i="36"/>
  <c r="AB74" i="36"/>
  <c r="AB75" i="36"/>
  <c r="AB76" i="36"/>
  <c r="AB77" i="36"/>
  <c r="AB78" i="36"/>
  <c r="AB79" i="36"/>
  <c r="AB80" i="36"/>
  <c r="AB81" i="36"/>
  <c r="AB82" i="36"/>
  <c r="AB83" i="36"/>
  <c r="AB84" i="36"/>
  <c r="AB85" i="36"/>
  <c r="AB86" i="36"/>
  <c r="AB87" i="36"/>
  <c r="AB88" i="36"/>
  <c r="AB89" i="36"/>
  <c r="AB90" i="36"/>
  <c r="AB91" i="36"/>
  <c r="AB92" i="36"/>
  <c r="AB93" i="36"/>
  <c r="AB94" i="36"/>
  <c r="AB95" i="36"/>
  <c r="AB96" i="36"/>
  <c r="AB97" i="36"/>
  <c r="AB98" i="36"/>
  <c r="AB99" i="36"/>
  <c r="AB100" i="36"/>
  <c r="AB101" i="36"/>
  <c r="AB102" i="36"/>
  <c r="AB103" i="36"/>
  <c r="AB104" i="36"/>
  <c r="AB105" i="36"/>
  <c r="AB106" i="36"/>
  <c r="AB107" i="36"/>
  <c r="AB108" i="36"/>
  <c r="AB109" i="36"/>
  <c r="AB110" i="36"/>
  <c r="AB111" i="36"/>
  <c r="AB112" i="36"/>
  <c r="AB113" i="36"/>
  <c r="AB114" i="36"/>
  <c r="AB115" i="36"/>
  <c r="AB116" i="36"/>
  <c r="AB117" i="36"/>
  <c r="AB118" i="36"/>
  <c r="AB119" i="36"/>
  <c r="AB120" i="36"/>
  <c r="AB121" i="36"/>
  <c r="AB122" i="36"/>
  <c r="AB123" i="36"/>
  <c r="AB124" i="36"/>
  <c r="AB125" i="36"/>
  <c r="AB126" i="36"/>
  <c r="AB127" i="36"/>
  <c r="AB7" i="36"/>
  <c r="Y128" i="36"/>
  <c r="J128" i="36"/>
  <c r="J6" i="19"/>
  <c r="J18" i="19"/>
  <c r="X55" i="14"/>
  <c r="Y55" i="14"/>
  <c r="W55" i="14"/>
  <c r="F55" i="14"/>
  <c r="L55" i="14"/>
  <c r="N55" i="14"/>
  <c r="H55" i="14"/>
  <c r="G94" i="30"/>
  <c r="I94" i="30"/>
  <c r="Q180" i="27"/>
  <c r="K180" i="27"/>
  <c r="G180" i="27"/>
  <c r="F180" i="27"/>
  <c r="Y14" i="20"/>
  <c r="L48" i="20"/>
  <c r="O48" i="20"/>
  <c r="R48" i="20"/>
  <c r="U44" i="20"/>
  <c r="U35" i="20"/>
  <c r="V4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6" i="20"/>
  <c r="U37" i="20"/>
  <c r="U38" i="20"/>
  <c r="U39" i="20"/>
  <c r="U40" i="20"/>
  <c r="U41" i="20"/>
  <c r="U42" i="20"/>
  <c r="U43" i="20"/>
  <c r="U45" i="20"/>
  <c r="U46" i="20"/>
  <c r="U47" i="20"/>
  <c r="U7" i="20"/>
  <c r="U48" i="20"/>
  <c r="N6" i="19"/>
  <c r="N10" i="19"/>
  <c r="N11" i="19"/>
  <c r="N7" i="19"/>
  <c r="N8" i="19"/>
  <c r="N9" i="19"/>
  <c r="N13" i="19"/>
  <c r="N14" i="19"/>
  <c r="N15" i="19"/>
  <c r="N16" i="19"/>
  <c r="N12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1" i="19"/>
  <c r="N42" i="19"/>
  <c r="N43" i="19"/>
  <c r="N44" i="19"/>
  <c r="N45" i="19"/>
  <c r="R6" i="18"/>
  <c r="R7" i="18"/>
  <c r="R8" i="18"/>
  <c r="R9" i="18"/>
  <c r="R10" i="18"/>
  <c r="R11" i="18"/>
  <c r="R12" i="18"/>
  <c r="R13" i="18"/>
  <c r="R14" i="18"/>
  <c r="R15" i="18"/>
  <c r="R16" i="18"/>
  <c r="R25" i="18"/>
  <c r="R17" i="18"/>
  <c r="R18" i="18"/>
  <c r="R19" i="18"/>
  <c r="R20" i="18"/>
  <c r="R21" i="18"/>
  <c r="R22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5" i="18"/>
  <c r="L47" i="19"/>
  <c r="M47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6" i="19"/>
  <c r="V11" i="26"/>
  <c r="V10" i="26"/>
  <c r="V12" i="26"/>
  <c r="V19" i="26"/>
  <c r="V20" i="26"/>
  <c r="V23" i="26"/>
  <c r="V21" i="26"/>
  <c r="K20" i="26"/>
  <c r="H20" i="26"/>
  <c r="E20" i="26"/>
  <c r="X22" i="20"/>
  <c r="X20" i="20"/>
  <c r="Y20" i="20"/>
  <c r="X19" i="20"/>
  <c r="E18" i="18"/>
  <c r="I18" i="18"/>
  <c r="H9" i="23"/>
  <c r="M9" i="23"/>
  <c r="I9" i="23"/>
  <c r="P25" i="39"/>
  <c r="C25" i="39"/>
  <c r="S52" i="37"/>
  <c r="R21" i="39"/>
  <c r="W52" i="37"/>
  <c r="P51" i="38"/>
  <c r="R51" i="38"/>
  <c r="S51" i="38"/>
  <c r="AB52" i="37"/>
  <c r="I22" i="28"/>
  <c r="H22" i="28"/>
  <c r="B48" i="20"/>
  <c r="O7" i="18"/>
  <c r="O8" i="18"/>
  <c r="O13" i="18"/>
  <c r="O14" i="18"/>
  <c r="O15" i="18"/>
  <c r="H7" i="18"/>
  <c r="C7" i="18"/>
  <c r="D7" i="18"/>
  <c r="E7" i="18"/>
  <c r="I7" i="18"/>
  <c r="F7" i="18"/>
  <c r="G7" i="18"/>
  <c r="J41" i="19"/>
  <c r="J40" i="19"/>
  <c r="H13" i="18"/>
  <c r="C13" i="18"/>
  <c r="D13" i="18"/>
  <c r="E13" i="18"/>
  <c r="I13" i="18"/>
  <c r="F13" i="18"/>
  <c r="G13" i="18"/>
  <c r="J13" i="18"/>
  <c r="H6" i="18"/>
  <c r="C6" i="18"/>
  <c r="D6" i="18"/>
  <c r="E6" i="18"/>
  <c r="I6" i="18"/>
  <c r="F6" i="18"/>
  <c r="G6" i="18"/>
  <c r="J43" i="19"/>
  <c r="C18" i="18"/>
  <c r="G18" i="18"/>
  <c r="H18" i="18"/>
  <c r="D18" i="18"/>
  <c r="F18" i="18"/>
  <c r="J18" i="18"/>
  <c r="H22" i="18"/>
  <c r="G22" i="18"/>
  <c r="C22" i="18"/>
  <c r="D22" i="18"/>
  <c r="J22" i="18"/>
  <c r="E22" i="18"/>
  <c r="I22" i="18"/>
  <c r="F22" i="18"/>
  <c r="E11" i="18"/>
  <c r="I11" i="18"/>
  <c r="G11" i="18"/>
  <c r="H11" i="18"/>
  <c r="C11" i="18"/>
  <c r="D11" i="18"/>
  <c r="F11" i="18"/>
  <c r="J11" i="18"/>
  <c r="E15" i="18"/>
  <c r="I15" i="18"/>
  <c r="H15" i="18"/>
  <c r="C15" i="18"/>
  <c r="D15" i="18"/>
  <c r="J15" i="18"/>
  <c r="F15" i="18"/>
  <c r="G15" i="18"/>
  <c r="G10" i="18"/>
  <c r="H10" i="18"/>
  <c r="C10" i="18"/>
  <c r="D10" i="18"/>
  <c r="E10" i="18"/>
  <c r="I10" i="18"/>
  <c r="F10" i="18"/>
  <c r="J10" i="18"/>
  <c r="H8" i="18"/>
  <c r="C8" i="18"/>
  <c r="D8" i="18"/>
  <c r="E8" i="18"/>
  <c r="I8" i="18"/>
  <c r="F8" i="18"/>
  <c r="G8" i="18"/>
  <c r="H9" i="18"/>
  <c r="C9" i="18"/>
  <c r="D9" i="18"/>
  <c r="E9" i="18"/>
  <c r="I9" i="18"/>
  <c r="F9" i="18"/>
  <c r="G9" i="18"/>
  <c r="J9" i="18"/>
  <c r="H12" i="18"/>
  <c r="C12" i="18"/>
  <c r="D12" i="18"/>
  <c r="E12" i="18"/>
  <c r="I12" i="18"/>
  <c r="F12" i="18"/>
  <c r="G12" i="18"/>
  <c r="H14" i="18"/>
  <c r="C14" i="18"/>
  <c r="D14" i="18"/>
  <c r="E14" i="18"/>
  <c r="I14" i="18"/>
  <c r="F14" i="18"/>
  <c r="G14" i="18"/>
  <c r="J14" i="18"/>
  <c r="H16" i="18"/>
  <c r="C16" i="18"/>
  <c r="D16" i="18"/>
  <c r="E16" i="18"/>
  <c r="I16" i="18"/>
  <c r="F16" i="18"/>
  <c r="G16" i="18"/>
  <c r="H17" i="18"/>
  <c r="C17" i="18"/>
  <c r="D17" i="18"/>
  <c r="E17" i="18"/>
  <c r="I17" i="18"/>
  <c r="F17" i="18"/>
  <c r="G17" i="18"/>
  <c r="J17" i="18"/>
  <c r="H19" i="18"/>
  <c r="C19" i="18"/>
  <c r="E19" i="18"/>
  <c r="I19" i="18"/>
  <c r="F19" i="18"/>
  <c r="G19" i="18"/>
  <c r="J19" i="18"/>
  <c r="H20" i="18"/>
  <c r="C20" i="18"/>
  <c r="D20" i="18"/>
  <c r="E20" i="18"/>
  <c r="I20" i="18"/>
  <c r="F20" i="18"/>
  <c r="G20" i="18"/>
  <c r="H21" i="18"/>
  <c r="C21" i="18"/>
  <c r="D21" i="18"/>
  <c r="E21" i="18"/>
  <c r="I21" i="18"/>
  <c r="F21" i="18"/>
  <c r="G21" i="18"/>
  <c r="J21" i="18"/>
  <c r="J24" i="18"/>
  <c r="J46" i="19"/>
  <c r="J10" i="19"/>
  <c r="J11" i="19"/>
  <c r="J12" i="19"/>
  <c r="J14" i="19"/>
  <c r="J15" i="19"/>
  <c r="J16" i="19"/>
  <c r="J17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5" i="19"/>
  <c r="J36" i="19"/>
  <c r="J37" i="19"/>
  <c r="J38" i="19"/>
  <c r="J39" i="19"/>
  <c r="J42" i="19"/>
  <c r="J44" i="19"/>
  <c r="J45" i="19"/>
  <c r="J9" i="19"/>
  <c r="G22" i="28"/>
  <c r="AH24" i="26"/>
  <c r="AG24" i="26"/>
  <c r="AA24" i="26"/>
  <c r="R24" i="26"/>
  <c r="V8" i="26"/>
  <c r="F24" i="26"/>
  <c r="Y20" i="35"/>
  <c r="Y19" i="35"/>
  <c r="Y18" i="35"/>
  <c r="Y17" i="35"/>
  <c r="Y16" i="35"/>
  <c r="Y14" i="35"/>
  <c r="Y13" i="35"/>
  <c r="Y12" i="35"/>
  <c r="Y10" i="35"/>
  <c r="D24" i="35"/>
  <c r="S24" i="35"/>
  <c r="S128" i="36"/>
  <c r="U128" i="36"/>
  <c r="T128" i="36"/>
  <c r="R128" i="36"/>
  <c r="V128" i="36"/>
  <c r="M128" i="36"/>
  <c r="O128" i="36"/>
  <c r="P128" i="36"/>
  <c r="Q128" i="36"/>
  <c r="K128" i="36"/>
  <c r="F54" i="14"/>
  <c r="X53" i="14"/>
  <c r="F53" i="14"/>
  <c r="Y53" i="14"/>
  <c r="W53" i="14"/>
  <c r="L53" i="14"/>
  <c r="N53" i="14"/>
  <c r="H53" i="14"/>
  <c r="V52" i="37"/>
  <c r="L22" i="18"/>
  <c r="M22" i="18"/>
  <c r="L21" i="18"/>
  <c r="M21" i="18"/>
  <c r="L20" i="18"/>
  <c r="M20" i="18"/>
  <c r="L19" i="18"/>
  <c r="M19" i="18"/>
  <c r="L18" i="18"/>
  <c r="M18" i="18"/>
  <c r="L17" i="18"/>
  <c r="M17" i="18"/>
  <c r="L16" i="18"/>
  <c r="M16" i="18"/>
  <c r="L15" i="18"/>
  <c r="M15" i="18"/>
  <c r="L14" i="18"/>
  <c r="M14" i="18"/>
  <c r="L13" i="18"/>
  <c r="M13" i="18"/>
  <c r="L12" i="18"/>
  <c r="M12" i="18"/>
  <c r="L11" i="18"/>
  <c r="M11" i="18"/>
  <c r="L10" i="18"/>
  <c r="M10" i="18"/>
  <c r="L8" i="18"/>
  <c r="M8" i="18"/>
  <c r="L6" i="18"/>
  <c r="M6" i="18"/>
  <c r="L7" i="18"/>
  <c r="M7" i="18"/>
  <c r="L9" i="18"/>
  <c r="M9" i="18"/>
  <c r="K15" i="18"/>
  <c r="N15" i="18"/>
  <c r="Q15" i="18"/>
  <c r="K14" i="18"/>
  <c r="N14" i="18"/>
  <c r="Q14" i="18"/>
  <c r="K13" i="18"/>
  <c r="N13" i="18"/>
  <c r="Q13" i="18"/>
  <c r="K8" i="18"/>
  <c r="N8" i="18"/>
  <c r="Q8" i="18"/>
  <c r="K7" i="18"/>
  <c r="N7" i="18"/>
  <c r="Q7" i="18"/>
  <c r="K6" i="18"/>
  <c r="N6" i="18"/>
  <c r="AC50" i="38"/>
  <c r="AC49" i="38"/>
  <c r="AA50" i="38"/>
  <c r="AA49" i="38"/>
  <c r="Z50" i="38"/>
  <c r="Z49" i="38"/>
  <c r="G52" i="37"/>
  <c r="H52" i="37"/>
  <c r="I52" i="37"/>
  <c r="J52" i="37"/>
  <c r="K52" i="37"/>
  <c r="L52" i="37"/>
  <c r="M52" i="37"/>
  <c r="N52" i="37"/>
  <c r="O52" i="37"/>
  <c r="F52" i="37"/>
  <c r="Y52" i="37"/>
  <c r="Z52" i="37"/>
  <c r="AA52" i="37"/>
  <c r="X51" i="38"/>
  <c r="W51" i="38"/>
  <c r="V51" i="38"/>
  <c r="U51" i="38"/>
  <c r="T51" i="38"/>
  <c r="Q51" i="38"/>
  <c r="O51" i="38"/>
  <c r="N51" i="38"/>
  <c r="K51" i="38"/>
  <c r="J51" i="38"/>
  <c r="AB50" i="38"/>
  <c r="AB49" i="38"/>
  <c r="Y50" i="38"/>
  <c r="Y49" i="38"/>
  <c r="R52" i="37"/>
  <c r="D52" i="37"/>
  <c r="E25" i="18"/>
  <c r="F25" i="18"/>
  <c r="G25" i="18"/>
  <c r="H25" i="18"/>
  <c r="K9" i="18"/>
  <c r="N9" i="18"/>
  <c r="Q9" i="18"/>
  <c r="K10" i="18"/>
  <c r="N10" i="18"/>
  <c r="Q10" i="18"/>
  <c r="K11" i="18"/>
  <c r="N11" i="18"/>
  <c r="Q11" i="18"/>
  <c r="K12" i="18"/>
  <c r="N12" i="18"/>
  <c r="Q12" i="18"/>
  <c r="K16" i="18"/>
  <c r="N16" i="18"/>
  <c r="Q16" i="18"/>
  <c r="K17" i="18"/>
  <c r="N17" i="18"/>
  <c r="Q17" i="18"/>
  <c r="K18" i="18"/>
  <c r="N18" i="18"/>
  <c r="Q18" i="18"/>
  <c r="K19" i="18"/>
  <c r="N19" i="18"/>
  <c r="Q19" i="18"/>
  <c r="K20" i="18"/>
  <c r="N20" i="18"/>
  <c r="Q20" i="18"/>
  <c r="K21" i="18"/>
  <c r="N21" i="18"/>
  <c r="Q21" i="18"/>
  <c r="K22" i="18"/>
  <c r="N22" i="18"/>
  <c r="Q22" i="18"/>
  <c r="L25" i="18"/>
  <c r="M25" i="18"/>
  <c r="O6" i="18"/>
  <c r="O25" i="18"/>
  <c r="O9" i="18"/>
  <c r="O10" i="18"/>
  <c r="O11" i="18"/>
  <c r="O12" i="18"/>
  <c r="O16" i="18"/>
  <c r="O17" i="18"/>
  <c r="O18" i="18"/>
  <c r="O19" i="18"/>
  <c r="O20" i="18"/>
  <c r="O21" i="18"/>
  <c r="O22" i="18"/>
  <c r="D25" i="18"/>
  <c r="J48" i="20"/>
  <c r="X7" i="20"/>
  <c r="W7" i="20"/>
  <c r="V7" i="20"/>
  <c r="X44" i="20"/>
  <c r="X45" i="20"/>
  <c r="X46" i="20"/>
  <c r="X47" i="20"/>
  <c r="X13" i="20"/>
  <c r="X41" i="20"/>
  <c r="X8" i="20"/>
  <c r="X31" i="20"/>
  <c r="X34" i="20"/>
  <c r="X32" i="20"/>
  <c r="X18" i="20"/>
  <c r="X11" i="20"/>
  <c r="X15" i="20"/>
  <c r="X9" i="20"/>
  <c r="X12" i="20"/>
  <c r="X21" i="20"/>
  <c r="X39" i="20"/>
  <c r="X37" i="20"/>
  <c r="X40" i="20"/>
  <c r="X43" i="20"/>
  <c r="X38" i="20"/>
  <c r="X42" i="20"/>
  <c r="X28" i="20"/>
  <c r="X27" i="20"/>
  <c r="X10" i="20"/>
  <c r="X23" i="20"/>
  <c r="X16" i="20"/>
  <c r="X17" i="20"/>
  <c r="X48" i="20"/>
  <c r="Y48" i="20"/>
  <c r="X24" i="20"/>
  <c r="X25" i="20"/>
  <c r="X26" i="20"/>
  <c r="X29" i="20"/>
  <c r="X33" i="20"/>
  <c r="X30" i="20"/>
  <c r="X35" i="20"/>
  <c r="X36" i="20"/>
  <c r="Y8" i="20"/>
  <c r="Y9" i="20"/>
  <c r="Y10" i="20"/>
  <c r="Y11" i="20"/>
  <c r="Y12" i="20"/>
  <c r="Y13" i="20"/>
  <c r="Y15" i="20"/>
  <c r="Y16" i="20"/>
  <c r="Y18" i="20"/>
  <c r="Y19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7" i="20"/>
  <c r="O47" i="19"/>
  <c r="J7" i="19"/>
  <c r="J8" i="19"/>
  <c r="G48" i="20"/>
  <c r="V14" i="20"/>
  <c r="D22" i="28"/>
  <c r="E12" i="28"/>
  <c r="E18" i="28"/>
  <c r="E8" i="28"/>
  <c r="E10" i="28"/>
  <c r="E14" i="28"/>
  <c r="E19" i="28"/>
  <c r="F22" i="28"/>
  <c r="C22" i="28"/>
  <c r="Y24" i="35"/>
  <c r="Z128" i="36"/>
  <c r="H128" i="36"/>
  <c r="AD24" i="26"/>
  <c r="W24" i="26"/>
  <c r="E21" i="26"/>
  <c r="E22" i="26"/>
  <c r="E23" i="26"/>
  <c r="E47" i="19"/>
  <c r="I7" i="23"/>
  <c r="I5" i="23"/>
  <c r="I6" i="23"/>
  <c r="X54" i="14"/>
  <c r="Y54" i="14"/>
  <c r="W54" i="14"/>
  <c r="L54" i="14"/>
  <c r="N54" i="14"/>
  <c r="H54" i="14"/>
  <c r="D48" i="20"/>
  <c r="W22" i="20"/>
  <c r="W21" i="20"/>
  <c r="W20" i="20"/>
  <c r="W39" i="20"/>
  <c r="W9" i="20"/>
  <c r="S48" i="20"/>
  <c r="P48" i="20"/>
  <c r="E20" i="28"/>
  <c r="E21" i="28"/>
  <c r="E17" i="28"/>
  <c r="E16" i="28"/>
  <c r="E6" i="28"/>
  <c r="AC10" i="38"/>
  <c r="AB10" i="38"/>
  <c r="AA10" i="38"/>
  <c r="Z10" i="38"/>
  <c r="Y10" i="38"/>
  <c r="AC7" i="38"/>
  <c r="AB7" i="38"/>
  <c r="AA7" i="38"/>
  <c r="Z7" i="38"/>
  <c r="Y7" i="38"/>
  <c r="AC12" i="38"/>
  <c r="AB12" i="38"/>
  <c r="AA12" i="38"/>
  <c r="Z12" i="38"/>
  <c r="Y12" i="38"/>
  <c r="AC39" i="38"/>
  <c r="AB39" i="38"/>
  <c r="AA39" i="38"/>
  <c r="Z39" i="38"/>
  <c r="Y39" i="38"/>
  <c r="AC45" i="38"/>
  <c r="AB45" i="38"/>
  <c r="AA45" i="38"/>
  <c r="Z45" i="38"/>
  <c r="Y45" i="38"/>
  <c r="AC32" i="38"/>
  <c r="AB32" i="38"/>
  <c r="AA32" i="38"/>
  <c r="Z32" i="38"/>
  <c r="Y32" i="38"/>
  <c r="AC11" i="38"/>
  <c r="AB11" i="38"/>
  <c r="AA11" i="38"/>
  <c r="Z11" i="38"/>
  <c r="Y11" i="38"/>
  <c r="AC42" i="38"/>
  <c r="AB42" i="38"/>
  <c r="AA42" i="38"/>
  <c r="Z42" i="38"/>
  <c r="Y42" i="38"/>
  <c r="AC23" i="38"/>
  <c r="AB23" i="38"/>
  <c r="AA23" i="38"/>
  <c r="Z23" i="38"/>
  <c r="Y23" i="38"/>
  <c r="AC36" i="38"/>
  <c r="AB36" i="38"/>
  <c r="AA36" i="38"/>
  <c r="Z36" i="38"/>
  <c r="Y36" i="38"/>
  <c r="AC24" i="38"/>
  <c r="AB24" i="38"/>
  <c r="AA24" i="38"/>
  <c r="Z24" i="38"/>
  <c r="Y24" i="38"/>
  <c r="AC9" i="38"/>
  <c r="AB9" i="38"/>
  <c r="AA9" i="38"/>
  <c r="Z9" i="38"/>
  <c r="Y9" i="38"/>
  <c r="AC46" i="38"/>
  <c r="AB46" i="38"/>
  <c r="AA46" i="38"/>
  <c r="Z46" i="38"/>
  <c r="Y46" i="38"/>
  <c r="AC47" i="38"/>
  <c r="AB47" i="38"/>
  <c r="AA47" i="38"/>
  <c r="Z47" i="38"/>
  <c r="Y47" i="38"/>
  <c r="AC33" i="38"/>
  <c r="AB33" i="38"/>
  <c r="AA33" i="38"/>
  <c r="Z33" i="38"/>
  <c r="Y33" i="38"/>
  <c r="AC31" i="38"/>
  <c r="AB31" i="38"/>
  <c r="AA31" i="38"/>
  <c r="Z31" i="38"/>
  <c r="Y31" i="38"/>
  <c r="AC22" i="38"/>
  <c r="AB22" i="38"/>
  <c r="AA22" i="38"/>
  <c r="Z22" i="38"/>
  <c r="Y22" i="38"/>
  <c r="AC14" i="38"/>
  <c r="AB14" i="38"/>
  <c r="AA14" i="38"/>
  <c r="Z14" i="38"/>
  <c r="Y14" i="38"/>
  <c r="AC44" i="38"/>
  <c r="AB44" i="38"/>
  <c r="AA44" i="38"/>
  <c r="Z44" i="38"/>
  <c r="Y44" i="38"/>
  <c r="AC19" i="38"/>
  <c r="AB19" i="38"/>
  <c r="AA19" i="38"/>
  <c r="Z19" i="38"/>
  <c r="Y19" i="38"/>
  <c r="AC18" i="38"/>
  <c r="AB18" i="38"/>
  <c r="AA18" i="38"/>
  <c r="Z18" i="38"/>
  <c r="Y18" i="38"/>
  <c r="AC48" i="38"/>
  <c r="AB48" i="38"/>
  <c r="AA48" i="38"/>
  <c r="Z48" i="38"/>
  <c r="Y48" i="38"/>
  <c r="AC34" i="38"/>
  <c r="AB34" i="38"/>
  <c r="AA34" i="38"/>
  <c r="Z34" i="38"/>
  <c r="Y34" i="38"/>
  <c r="AC35" i="38"/>
  <c r="AB35" i="38"/>
  <c r="AA35" i="38"/>
  <c r="Z35" i="38"/>
  <c r="Y35" i="38"/>
  <c r="AC41" i="38"/>
  <c r="AB41" i="38"/>
  <c r="AA41" i="38"/>
  <c r="Z41" i="38"/>
  <c r="Y41" i="38"/>
  <c r="AC27" i="38"/>
  <c r="AB27" i="38"/>
  <c r="AA27" i="38"/>
  <c r="Z27" i="38"/>
  <c r="Y27" i="38"/>
  <c r="AC28" i="38"/>
  <c r="AB28" i="38"/>
  <c r="AA28" i="38"/>
  <c r="Z28" i="38"/>
  <c r="Y28" i="38"/>
  <c r="AC30" i="38"/>
  <c r="AB30" i="38"/>
  <c r="AA30" i="38"/>
  <c r="Z30" i="38"/>
  <c r="Y30" i="38"/>
  <c r="AC29" i="38"/>
  <c r="AB29" i="38"/>
  <c r="AA29" i="38"/>
  <c r="Z29" i="38"/>
  <c r="Y29" i="38"/>
  <c r="AC37" i="38"/>
  <c r="AB37" i="38"/>
  <c r="AA37" i="38"/>
  <c r="Z37" i="38"/>
  <c r="Y37" i="38"/>
  <c r="AC26" i="38"/>
  <c r="AB26" i="38"/>
  <c r="AA26" i="38"/>
  <c r="Z26" i="38"/>
  <c r="Y26" i="38"/>
  <c r="AC43" i="38"/>
  <c r="AB43" i="38"/>
  <c r="AA43" i="38"/>
  <c r="Z43" i="38"/>
  <c r="Y43" i="38"/>
  <c r="AC38" i="38"/>
  <c r="AB38" i="38"/>
  <c r="AA38" i="38"/>
  <c r="Z38" i="38"/>
  <c r="Y38" i="38"/>
  <c r="AC8" i="38"/>
  <c r="AB8" i="38"/>
  <c r="AA8" i="38"/>
  <c r="Z8" i="38"/>
  <c r="Y8" i="38"/>
  <c r="AC21" i="38"/>
  <c r="AB21" i="38"/>
  <c r="AA21" i="38"/>
  <c r="Z21" i="38"/>
  <c r="Y21" i="38"/>
  <c r="AC13" i="38"/>
  <c r="AB13" i="38"/>
  <c r="AA13" i="38"/>
  <c r="Z13" i="38"/>
  <c r="Y13" i="38"/>
  <c r="AC40" i="38"/>
  <c r="AB40" i="38"/>
  <c r="AA40" i="38"/>
  <c r="Z40" i="38"/>
  <c r="Y40" i="38"/>
  <c r="AC17" i="38"/>
  <c r="AB17" i="38"/>
  <c r="AA17" i="38"/>
  <c r="Z17" i="38"/>
  <c r="Y17" i="38"/>
  <c r="AC25" i="38"/>
  <c r="AB25" i="38"/>
  <c r="AA25" i="38"/>
  <c r="Z25" i="38"/>
  <c r="Y25" i="38"/>
  <c r="AC20" i="38"/>
  <c r="AB20" i="38"/>
  <c r="AA20" i="38"/>
  <c r="Z20" i="38"/>
  <c r="Y20" i="38"/>
  <c r="AC15" i="38"/>
  <c r="AB15" i="38"/>
  <c r="AA15" i="38"/>
  <c r="Z15" i="38"/>
  <c r="Y15" i="38"/>
  <c r="AC16" i="38"/>
  <c r="AB16" i="38"/>
  <c r="AA16" i="38"/>
  <c r="Z16" i="38"/>
  <c r="Y16" i="38"/>
  <c r="E13" i="28"/>
  <c r="E15" i="28"/>
  <c r="E9" i="28"/>
  <c r="P9" i="23"/>
  <c r="O9" i="23"/>
  <c r="L9" i="23"/>
  <c r="F52" i="14"/>
  <c r="H52" i="14"/>
  <c r="L52" i="14"/>
  <c r="N52" i="14"/>
  <c r="W52" i="14"/>
  <c r="X52" i="14"/>
  <c r="Y52" i="14"/>
  <c r="W28" i="20"/>
  <c r="K9" i="23"/>
  <c r="F51" i="14"/>
  <c r="H51" i="14"/>
  <c r="L51" i="14"/>
  <c r="N51" i="14"/>
  <c r="W51" i="14"/>
  <c r="X51" i="14"/>
  <c r="Y51" i="14"/>
  <c r="X49" i="14"/>
  <c r="F49" i="14"/>
  <c r="Y49" i="14"/>
  <c r="W49" i="14"/>
  <c r="L49" i="14"/>
  <c r="N49" i="14"/>
  <c r="H49" i="14"/>
  <c r="E8" i="26"/>
  <c r="E9" i="26"/>
  <c r="E10" i="26"/>
  <c r="E11" i="26"/>
  <c r="E12" i="26"/>
  <c r="E13" i="26"/>
  <c r="E14" i="26"/>
  <c r="E15" i="26"/>
  <c r="E16" i="26"/>
  <c r="E17" i="26"/>
  <c r="E18" i="26"/>
  <c r="E19" i="26"/>
  <c r="E7" i="26"/>
  <c r="K7" i="26"/>
  <c r="K8" i="26"/>
  <c r="K9" i="26"/>
  <c r="K10" i="26"/>
  <c r="K11" i="26"/>
  <c r="K12" i="26"/>
  <c r="K13" i="26"/>
  <c r="K23" i="26"/>
  <c r="K22" i="26"/>
  <c r="K21" i="26"/>
  <c r="K19" i="26"/>
  <c r="K18" i="26"/>
  <c r="K17" i="26"/>
  <c r="K16" i="26"/>
  <c r="K15" i="26"/>
  <c r="H8" i="26"/>
  <c r="H9" i="26"/>
  <c r="H10" i="26"/>
  <c r="H13" i="26"/>
  <c r="H17" i="26"/>
  <c r="R8" i="39"/>
  <c r="R11" i="39"/>
  <c r="R12" i="39"/>
  <c r="R13" i="39"/>
  <c r="R14" i="39"/>
  <c r="R15" i="39"/>
  <c r="R16" i="39"/>
  <c r="R17" i="39"/>
  <c r="R18" i="39"/>
  <c r="R19" i="39"/>
  <c r="R20" i="39"/>
  <c r="R22" i="39"/>
  <c r="E25" i="39"/>
  <c r="F25" i="39"/>
  <c r="G25" i="39"/>
  <c r="H25" i="39"/>
  <c r="I25" i="39"/>
  <c r="J25" i="39"/>
  <c r="K25" i="39"/>
  <c r="L25" i="39"/>
  <c r="M25" i="39"/>
  <c r="O25" i="39"/>
  <c r="R25" i="39"/>
  <c r="Y51" i="38"/>
  <c r="Z51" i="38"/>
  <c r="AA51" i="38"/>
  <c r="AB51" i="38"/>
  <c r="AC51" i="38"/>
  <c r="Z24" i="35"/>
  <c r="X24" i="35"/>
  <c r="V24" i="35"/>
  <c r="U24" i="35"/>
  <c r="T24" i="35"/>
  <c r="R24" i="35"/>
  <c r="Q24" i="35"/>
  <c r="I24" i="35"/>
  <c r="H24" i="35"/>
  <c r="F24" i="35"/>
  <c r="C24" i="35"/>
  <c r="I47" i="19"/>
  <c r="X50" i="14"/>
  <c r="F50" i="14"/>
  <c r="Y50" i="14"/>
  <c r="W50" i="14"/>
  <c r="L50" i="14"/>
  <c r="N50" i="14"/>
  <c r="E11" i="28"/>
  <c r="J22" i="28"/>
  <c r="AJ24" i="26"/>
  <c r="AI24" i="26"/>
  <c r="AF24" i="26"/>
  <c r="AE24" i="26"/>
  <c r="AC24" i="26"/>
  <c r="AB24" i="26"/>
  <c r="Z24" i="26"/>
  <c r="Y24" i="26"/>
  <c r="X24" i="26"/>
  <c r="U24" i="26"/>
  <c r="T24" i="26"/>
  <c r="S24" i="26"/>
  <c r="Q24" i="26"/>
  <c r="P24" i="26"/>
  <c r="O24" i="26"/>
  <c r="N24" i="26"/>
  <c r="M24" i="26"/>
  <c r="L24" i="26"/>
  <c r="J24" i="26"/>
  <c r="N9" i="23"/>
  <c r="J9" i="23"/>
  <c r="V8" i="20"/>
  <c r="V11" i="20"/>
  <c r="V9" i="20"/>
  <c r="V12" i="20"/>
  <c r="V10" i="20"/>
  <c r="V13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31" i="20"/>
  <c r="V32" i="20"/>
  <c r="V28" i="20"/>
  <c r="V29" i="20"/>
  <c r="V33" i="20"/>
  <c r="V30" i="20"/>
  <c r="V34" i="20"/>
  <c r="V37" i="20"/>
  <c r="V38" i="20"/>
  <c r="V35" i="20"/>
  <c r="V36" i="20"/>
  <c r="V39" i="20"/>
  <c r="V40" i="20"/>
  <c r="V43" i="20"/>
  <c r="V44" i="20"/>
  <c r="V45" i="20"/>
  <c r="V46" i="20"/>
  <c r="H48" i="20"/>
  <c r="V48" i="20"/>
  <c r="I48" i="20"/>
  <c r="K48" i="20"/>
  <c r="M48" i="20"/>
  <c r="N48" i="20"/>
  <c r="Q48" i="20"/>
  <c r="T48" i="20"/>
  <c r="AA48" i="20"/>
  <c r="AB48" i="20"/>
  <c r="AC48" i="20"/>
  <c r="AD48" i="20"/>
  <c r="Y41" i="14"/>
  <c r="Y42" i="14"/>
  <c r="F43" i="14"/>
  <c r="H43" i="14"/>
  <c r="L43" i="14"/>
  <c r="N43" i="14"/>
  <c r="W43" i="14"/>
  <c r="X43" i="14"/>
  <c r="Y43" i="14"/>
  <c r="F44" i="14"/>
  <c r="H44" i="14"/>
  <c r="L44" i="14"/>
  <c r="N44" i="14"/>
  <c r="W44" i="14"/>
  <c r="X44" i="14"/>
  <c r="Y44" i="14"/>
  <c r="F45" i="14"/>
  <c r="H45" i="14"/>
  <c r="L45" i="14"/>
  <c r="N45" i="14"/>
  <c r="W45" i="14"/>
  <c r="X45" i="14"/>
  <c r="Y45" i="14"/>
  <c r="F46" i="14"/>
  <c r="H46" i="14"/>
  <c r="L46" i="14"/>
  <c r="N46" i="14"/>
  <c r="W46" i="14"/>
  <c r="X46" i="14"/>
  <c r="Y46" i="14"/>
  <c r="F47" i="14"/>
  <c r="H47" i="14"/>
  <c r="L47" i="14"/>
  <c r="N47" i="14"/>
  <c r="W47" i="14"/>
  <c r="X47" i="14"/>
  <c r="Y47" i="14"/>
  <c r="F48" i="14"/>
  <c r="H48" i="14"/>
  <c r="L48" i="14"/>
  <c r="N48" i="14"/>
  <c r="W48" i="14"/>
  <c r="X48" i="14"/>
  <c r="Y48" i="14"/>
  <c r="W47" i="20"/>
  <c r="W12" i="20"/>
  <c r="W10" i="20"/>
  <c r="W13" i="20"/>
  <c r="W14" i="20"/>
  <c r="W15" i="20"/>
  <c r="W16" i="20"/>
  <c r="W17" i="20"/>
  <c r="W18" i="20"/>
  <c r="W19" i="20"/>
  <c r="W23" i="20"/>
  <c r="W24" i="20"/>
  <c r="W25" i="20"/>
  <c r="W26" i="20"/>
  <c r="W31" i="20"/>
  <c r="W32" i="20"/>
  <c r="W27" i="20"/>
  <c r="W29" i="20"/>
  <c r="W33" i="20"/>
  <c r="W30" i="20"/>
  <c r="W34" i="20"/>
  <c r="W37" i="20"/>
  <c r="W38" i="20"/>
  <c r="W35" i="20"/>
  <c r="W36" i="20"/>
  <c r="W40" i="20"/>
  <c r="W41" i="20"/>
  <c r="W43" i="20"/>
  <c r="W42" i="20"/>
  <c r="W44" i="20"/>
  <c r="W45" i="20"/>
  <c r="W46" i="20"/>
  <c r="W8" i="20"/>
  <c r="W11" i="20"/>
  <c r="E48" i="20"/>
  <c r="W48" i="20"/>
  <c r="H7" i="26"/>
  <c r="H11" i="26"/>
  <c r="H24" i="26"/>
  <c r="H12" i="26"/>
  <c r="H14" i="26"/>
  <c r="K14" i="26"/>
  <c r="K24" i="26"/>
  <c r="I24" i="26"/>
  <c r="H16" i="26"/>
  <c r="H18" i="26"/>
  <c r="H19" i="26"/>
  <c r="H21" i="26"/>
  <c r="H22" i="26"/>
  <c r="H23" i="26"/>
  <c r="H15" i="26"/>
  <c r="G24" i="26"/>
  <c r="C25" i="18"/>
  <c r="V7" i="26"/>
  <c r="V9" i="26"/>
  <c r="V13" i="26"/>
  <c r="V14" i="26"/>
  <c r="V15" i="26"/>
  <c r="V16" i="26"/>
  <c r="V17" i="26"/>
  <c r="V18" i="26"/>
  <c r="V22" i="26"/>
  <c r="V24" i="26"/>
  <c r="E22" i="28"/>
  <c r="H50" i="14"/>
  <c r="Q6" i="18"/>
  <c r="N25" i="18"/>
  <c r="Q25" i="18"/>
  <c r="I25" i="18"/>
  <c r="AB24" i="35"/>
  <c r="D8" i="50"/>
  <c r="Y17" i="20"/>
  <c r="K25" i="18"/>
  <c r="J20" i="18"/>
  <c r="J16" i="18"/>
  <c r="J12" i="18"/>
  <c r="J8" i="18"/>
  <c r="J6" i="18"/>
  <c r="J25" i="18"/>
  <c r="J7" i="18"/>
  <c r="AB10" i="35"/>
  <c r="AD52" i="37"/>
</calcChain>
</file>

<file path=xl/sharedStrings.xml><?xml version="1.0" encoding="utf-8"?>
<sst xmlns="http://schemas.openxmlformats.org/spreadsheetml/2006/main" count="4610" uniqueCount="1780">
  <si>
    <t>医療法人社団朋優会　（三木山陽病院）</t>
  </si>
  <si>
    <t>㈱ナリス化粧品　兵庫工場</t>
  </si>
  <si>
    <t>宍粟市長　日ノ原専用水道</t>
  </si>
  <si>
    <t>三木市細川町垂穂字槇山894-60</t>
  </si>
  <si>
    <t>三木市志染町西自由が丘2-371</t>
  </si>
  <si>
    <t>三木市加佐58-1</t>
  </si>
  <si>
    <t>神戸市西区押部谷町西盛566</t>
  </si>
  <si>
    <t>三木市志染町吉田1213-1</t>
  </si>
  <si>
    <t>三木市緑が丘町本町2-5</t>
  </si>
  <si>
    <t>宍粟市波賀町日ノ原・音水</t>
  </si>
  <si>
    <t xml:space="preserve">宍粟市波賀町戸倉 </t>
  </si>
  <si>
    <t>行政区域外</t>
    <rPh sb="0" eb="2">
      <t>ギョウセイ</t>
    </rPh>
    <rPh sb="2" eb="5">
      <t>クイキガイ</t>
    </rPh>
    <phoneticPr fontId="2"/>
  </si>
  <si>
    <t>尼崎市杭瀬南新町３－２－１</t>
  </si>
  <si>
    <t>安定</t>
    <rPh sb="0" eb="2">
      <t>アンテイ</t>
    </rPh>
    <phoneticPr fontId="2"/>
  </si>
  <si>
    <t>暫定・豊水</t>
    <rPh sb="0" eb="2">
      <t>ザンテイ</t>
    </rPh>
    <rPh sb="3" eb="4">
      <t>ユタ</t>
    </rPh>
    <rPh sb="4" eb="5">
      <t>ミズ</t>
    </rPh>
    <phoneticPr fontId="2"/>
  </si>
  <si>
    <t>水源名</t>
    <rPh sb="0" eb="1">
      <t>スイ</t>
    </rPh>
    <rPh sb="1" eb="2">
      <t>ミナモト</t>
    </rPh>
    <rPh sb="2" eb="3">
      <t>ナ</t>
    </rPh>
    <phoneticPr fontId="2"/>
  </si>
  <si>
    <t>施設名・設置者名等</t>
    <rPh sb="0" eb="2">
      <t>シセツ</t>
    </rPh>
    <rPh sb="2" eb="3">
      <t>メイ</t>
    </rPh>
    <rPh sb="7" eb="8">
      <t>ナ</t>
    </rPh>
    <rPh sb="8" eb="9">
      <t>トウ</t>
    </rPh>
    <phoneticPr fontId="2"/>
  </si>
  <si>
    <t>明石市</t>
    <rPh sb="0" eb="3">
      <t>アカシシ</t>
    </rPh>
    <phoneticPr fontId="16"/>
  </si>
  <si>
    <t>武庫川水系武庫川</t>
  </si>
  <si>
    <t>社会福祉法人　基督教日本救霊隊</t>
    <rPh sb="0" eb="2">
      <t>シャカイ</t>
    </rPh>
    <rPh sb="2" eb="4">
      <t>フクシ</t>
    </rPh>
    <rPh sb="4" eb="6">
      <t>ホウジン</t>
    </rPh>
    <rPh sb="7" eb="10">
      <t>キリストキョウ</t>
    </rPh>
    <rPh sb="10" eb="12">
      <t>ニホン</t>
    </rPh>
    <rPh sb="12" eb="13">
      <t>スク</t>
    </rPh>
    <rPh sb="13" eb="14">
      <t>レイ</t>
    </rPh>
    <rPh sb="14" eb="15">
      <t>タイ</t>
    </rPh>
    <phoneticPr fontId="2"/>
  </si>
  <si>
    <t>㈱菊水ゴルフクラブ</t>
    <rPh sb="1" eb="3">
      <t>キクスイ</t>
    </rPh>
    <phoneticPr fontId="2"/>
  </si>
  <si>
    <t>医療法人社団　顕修会</t>
    <rPh sb="0" eb="2">
      <t>イリョウ</t>
    </rPh>
    <rPh sb="2" eb="4">
      <t>ホウジン</t>
    </rPh>
    <rPh sb="4" eb="6">
      <t>シャダン</t>
    </rPh>
    <rPh sb="7" eb="10">
      <t>ケンシュウカイ</t>
    </rPh>
    <phoneticPr fontId="3"/>
  </si>
  <si>
    <t>ヨハネ寮</t>
    <rPh sb="3" eb="4">
      <t>リョウ</t>
    </rPh>
    <phoneticPr fontId="2"/>
  </si>
  <si>
    <t>㈱鳴尾ウォーターワールド</t>
    <rPh sb="1" eb="2">
      <t>ナ</t>
    </rPh>
    <rPh sb="2" eb="3">
      <t>オ</t>
    </rPh>
    <phoneticPr fontId="3"/>
  </si>
  <si>
    <t>リゾ鳴尾浜</t>
    <rPh sb="2" eb="5">
      <t>ナルオハマ</t>
    </rPh>
    <phoneticPr fontId="3"/>
  </si>
  <si>
    <t>西川　善雅</t>
    <rPh sb="0" eb="2">
      <t>ニシカワ</t>
    </rPh>
    <rPh sb="3" eb="4">
      <t>ゼン</t>
    </rPh>
    <rPh sb="4" eb="5">
      <t>ガ</t>
    </rPh>
    <phoneticPr fontId="3"/>
  </si>
  <si>
    <t>㈱ダイドー技建</t>
    <rPh sb="5" eb="6">
      <t>ワザ</t>
    </rPh>
    <rPh sb="6" eb="7">
      <t>ダテ</t>
    </rPh>
    <phoneticPr fontId="3"/>
  </si>
  <si>
    <t>苦楽園三番町開発地</t>
    <rPh sb="0" eb="3">
      <t>クラクエン</t>
    </rPh>
    <rPh sb="3" eb="5">
      <t>サンバン</t>
    </rPh>
    <rPh sb="5" eb="6">
      <t>マチ</t>
    </rPh>
    <rPh sb="6" eb="9">
      <t>カイハツチ</t>
    </rPh>
    <phoneticPr fontId="3"/>
  </si>
  <si>
    <t>姫路市中央卸売市場</t>
  </si>
  <si>
    <t>まねき食品㈱</t>
  </si>
  <si>
    <t>貝原　伸一</t>
  </si>
  <si>
    <t>医療法人財団姫路聖マリア会</t>
  </si>
  <si>
    <t>病院、老健、看護婦宿舎、修道院</t>
  </si>
  <si>
    <t>岡田　清陽</t>
  </si>
  <si>
    <t>オガワ食品協業組合</t>
  </si>
  <si>
    <t>是常　浩一郎</t>
  </si>
  <si>
    <t>日本水産㈱　姫路総合工場</t>
  </si>
  <si>
    <t>除鉄・膜ろ過</t>
  </si>
  <si>
    <t>除鉄・除マ・膜ろ過</t>
  </si>
  <si>
    <t>ヤマサ蒲鉾㈱</t>
  </si>
  <si>
    <t>黒田　信行</t>
  </si>
  <si>
    <t>坂見　勝教</t>
  </si>
  <si>
    <t>播磨社会復帰促進センター</t>
  </si>
  <si>
    <t>加東市</t>
  </si>
  <si>
    <t>基本料金（円）</t>
    <rPh sb="0" eb="2">
      <t>キホン</t>
    </rPh>
    <rPh sb="2" eb="4">
      <t>リョウキン</t>
    </rPh>
    <rPh sb="5" eb="6">
      <t>エン</t>
    </rPh>
    <phoneticPr fontId="2"/>
  </si>
  <si>
    <t>20m3/月
（円）</t>
    <rPh sb="5" eb="6">
      <t>ツキ</t>
    </rPh>
    <rPh sb="8" eb="9">
      <t>エン</t>
    </rPh>
    <phoneticPr fontId="2"/>
  </si>
  <si>
    <t>10m3/月
（円）</t>
    <rPh sb="5" eb="6">
      <t>ツキ</t>
    </rPh>
    <rPh sb="8" eb="9">
      <t>エン</t>
    </rPh>
    <phoneticPr fontId="2"/>
  </si>
  <si>
    <t>超過料金</t>
    <rPh sb="0" eb="2">
      <t>チョウカ</t>
    </rPh>
    <rPh sb="2" eb="4">
      <t>リョウキン</t>
    </rPh>
    <phoneticPr fontId="2"/>
  </si>
  <si>
    <t>基本</t>
  </si>
  <si>
    <t>１０m3</t>
  </si>
  <si>
    <t>２０m3</t>
  </si>
  <si>
    <t>超過</t>
  </si>
  <si>
    <t>現行料</t>
  </si>
  <si>
    <t>水量</t>
  </si>
  <si>
    <t>料金</t>
  </si>
  <si>
    <t>／月</t>
  </si>
  <si>
    <t>金施行</t>
  </si>
  <si>
    <t>(m3)</t>
  </si>
  <si>
    <t>(円)</t>
  </si>
  <si>
    <t>年月日</t>
  </si>
  <si>
    <t>9.4.1</t>
  </si>
  <si>
    <t>16.4.1</t>
  </si>
  <si>
    <t>15.6.1</t>
  </si>
  <si>
    <t>16.1.1</t>
  </si>
  <si>
    <t>8.4.1</t>
  </si>
  <si>
    <t>12.4.1</t>
  </si>
  <si>
    <t>神戸市(六甲山上)</t>
  </si>
  <si>
    <t>9.6.1</t>
  </si>
  <si>
    <t>10.4.1</t>
  </si>
  <si>
    <t>15.4.1</t>
  </si>
  <si>
    <t>14.4.1</t>
  </si>
  <si>
    <t>赤穂市</t>
  </si>
  <si>
    <t>赤穂市(北部)</t>
  </si>
  <si>
    <t>県最低</t>
  </si>
  <si>
    <t>17.10.1</t>
  </si>
  <si>
    <t>県平均</t>
  </si>
  <si>
    <t>〔上水道料金表〕</t>
    <rPh sb="1" eb="4">
      <t>ジョウスイドウ</t>
    </rPh>
    <rPh sb="4" eb="7">
      <t>リョウキンヒョウ</t>
    </rPh>
    <phoneticPr fontId="12"/>
  </si>
  <si>
    <t>事業主体名</t>
    <rPh sb="0" eb="2">
      <t>ジギョウ</t>
    </rPh>
    <rPh sb="2" eb="4">
      <t>シュタイ</t>
    </rPh>
    <rPh sb="4" eb="5">
      <t>ナ</t>
    </rPh>
    <phoneticPr fontId="2"/>
  </si>
  <si>
    <t>香美町</t>
    <rPh sb="0" eb="3">
      <t>カミチョウ</t>
    </rPh>
    <phoneticPr fontId="2"/>
  </si>
  <si>
    <t>新温泉町</t>
    <rPh sb="0" eb="4">
      <t>シンオンセンチョウ</t>
    </rPh>
    <phoneticPr fontId="2"/>
  </si>
  <si>
    <t>西脇市（西脇地区）</t>
    <rPh sb="4" eb="6">
      <t>ニシワキ</t>
    </rPh>
    <rPh sb="6" eb="8">
      <t>チク</t>
    </rPh>
    <phoneticPr fontId="2"/>
  </si>
  <si>
    <t>西脇市（黒田庄地区）</t>
    <rPh sb="0" eb="3">
      <t>ニシワキシ</t>
    </rPh>
    <rPh sb="7" eb="9">
      <t>チク</t>
    </rPh>
    <phoneticPr fontId="2"/>
  </si>
  <si>
    <t>多可町</t>
    <rPh sb="0" eb="2">
      <t>タカ</t>
    </rPh>
    <phoneticPr fontId="2"/>
  </si>
  <si>
    <t>神河町</t>
    <rPh sb="1" eb="2">
      <t>カワ</t>
    </rPh>
    <phoneticPr fontId="2"/>
  </si>
  <si>
    <t>（２）水道用水供給集計表</t>
  </si>
  <si>
    <t>給　水</t>
  </si>
  <si>
    <t>原水の</t>
  </si>
  <si>
    <t>浄水施設</t>
  </si>
  <si>
    <t>建設事業費</t>
  </si>
  <si>
    <t>職員数</t>
  </si>
  <si>
    <t>台帳番号</t>
    <rPh sb="0" eb="2">
      <t>ダイチョウ</t>
    </rPh>
    <rPh sb="2" eb="4">
      <t>バンゴウ</t>
    </rPh>
    <phoneticPr fontId="2"/>
  </si>
  <si>
    <t>事業主体名</t>
  </si>
  <si>
    <t>認可年月日</t>
  </si>
  <si>
    <t>事業名</t>
  </si>
  <si>
    <t>対象数</t>
    <rPh sb="0" eb="2">
      <t>タイショウ</t>
    </rPh>
    <rPh sb="2" eb="3">
      <t>スウ</t>
    </rPh>
    <phoneticPr fontId="2"/>
  </si>
  <si>
    <t>種類</t>
    <rPh sb="0" eb="2">
      <t>シュルイ</t>
    </rPh>
    <phoneticPr fontId="2"/>
  </si>
  <si>
    <t>　　　千円</t>
  </si>
  <si>
    <t>　　千円</t>
  </si>
  <si>
    <t>たり円</t>
  </si>
  <si>
    <t>千m3</t>
    <rPh sb="0" eb="1">
      <t>セン</t>
    </rPh>
    <phoneticPr fontId="2"/>
  </si>
  <si>
    <t>m3/日</t>
    <rPh sb="3" eb="4">
      <t>ニチ</t>
    </rPh>
    <phoneticPr fontId="2"/>
  </si>
  <si>
    <t>阪神水道企業団</t>
  </si>
  <si>
    <t>４市</t>
  </si>
  <si>
    <t>表流水</t>
  </si>
  <si>
    <t>１市</t>
  </si>
  <si>
    <t>浅井戸</t>
  </si>
  <si>
    <t>急速ろ過</t>
  </si>
  <si>
    <t>変　更</t>
  </si>
  <si>
    <t>創　設</t>
  </si>
  <si>
    <t>合計</t>
  </si>
  <si>
    <t>（３）簡易水道健康福祉事務所別集計表</t>
    <rPh sb="3" eb="5">
      <t>カンイ</t>
    </rPh>
    <rPh sb="5" eb="7">
      <t>スイドウ</t>
    </rPh>
    <rPh sb="7" eb="14">
      <t>ケンコウ</t>
    </rPh>
    <rPh sb="14" eb="15">
      <t>ベツ</t>
    </rPh>
    <rPh sb="15" eb="18">
      <t>シュウケイヒョウ</t>
    </rPh>
    <phoneticPr fontId="2"/>
  </si>
  <si>
    <t>給水区域</t>
  </si>
  <si>
    <t>計画１日</t>
  </si>
  <si>
    <t>消</t>
  </si>
  <si>
    <t>膜</t>
  </si>
  <si>
    <t>用</t>
  </si>
  <si>
    <t>口</t>
  </si>
  <si>
    <t>単</t>
  </si>
  <si>
    <t>定</t>
  </si>
  <si>
    <t>年間</t>
  </si>
  <si>
    <t>内人口</t>
  </si>
  <si>
    <t>最大</t>
    <phoneticPr fontId="2"/>
  </si>
  <si>
    <t>毒</t>
  </si>
  <si>
    <t>途</t>
  </si>
  <si>
    <t>径</t>
  </si>
  <si>
    <t>一</t>
  </si>
  <si>
    <t>額</t>
  </si>
  <si>
    <t>有収水量</t>
  </si>
  <si>
    <t xml:space="preserve"> 給水量</t>
    <rPh sb="1" eb="3">
      <t>キュウスイ</t>
    </rPh>
    <rPh sb="3" eb="4">
      <t>リョウ</t>
    </rPh>
    <phoneticPr fontId="2"/>
  </si>
  <si>
    <t>別</t>
  </si>
  <si>
    <t>制</t>
  </si>
  <si>
    <t>み</t>
  </si>
  <si>
    <t>事業の名称</t>
  </si>
  <si>
    <t>事業</t>
  </si>
  <si>
    <t>認可</t>
  </si>
  <si>
    <t>当り</t>
  </si>
  <si>
    <t>主体</t>
  </si>
  <si>
    <t>年月日</t>
    <rPh sb="2" eb="3">
      <t>ヒ</t>
    </rPh>
    <phoneticPr fontId="2"/>
  </si>
  <si>
    <t>体系</t>
  </si>
  <si>
    <t>使用料</t>
  </si>
  <si>
    <t>保健所</t>
    <rPh sb="0" eb="3">
      <t>ホケンショ</t>
    </rPh>
    <phoneticPr fontId="2"/>
  </si>
  <si>
    <t>加古川市里</t>
  </si>
  <si>
    <t>加古川市良野</t>
  </si>
  <si>
    <t>加古川市二俣</t>
  </si>
  <si>
    <t>多可町加美区中部</t>
  </si>
  <si>
    <t>用水供給</t>
    <rPh sb="0" eb="2">
      <t>ヨウスイ</t>
    </rPh>
    <rPh sb="2" eb="4">
      <t>キョウキュウ</t>
    </rPh>
    <phoneticPr fontId="2"/>
  </si>
  <si>
    <t>多可町加美区南部</t>
  </si>
  <si>
    <t>多可町加美区棚岩</t>
  </si>
  <si>
    <t>多可町八千代区東</t>
  </si>
  <si>
    <t>多可町八千代区西</t>
  </si>
  <si>
    <t>神河町越知谷</t>
  </si>
  <si>
    <t>神河町根宇野</t>
  </si>
  <si>
    <t>神河町猪篠</t>
  </si>
  <si>
    <t>神河町大河内</t>
  </si>
  <si>
    <t>神河町上小田</t>
  </si>
  <si>
    <t>神河町川上</t>
  </si>
  <si>
    <t>宍粟市戸原</t>
  </si>
  <si>
    <t>宍粟市下宇原</t>
  </si>
  <si>
    <t>宍粟市神戸</t>
  </si>
  <si>
    <t>宍粟市嶋田</t>
  </si>
  <si>
    <t>宍粟市染河内</t>
  </si>
  <si>
    <t>宍粟市下三方</t>
  </si>
  <si>
    <t>宍粟市三方・繁盛</t>
  </si>
  <si>
    <t>宍粟市草木・千町</t>
  </si>
  <si>
    <t>宍粟市黒原・井内</t>
  </si>
  <si>
    <t>宍粟市波賀</t>
  </si>
  <si>
    <t>宍粟市鹿伏</t>
  </si>
  <si>
    <t>宍粟市道谷</t>
  </si>
  <si>
    <t>宍粟市千種</t>
  </si>
  <si>
    <t>佐用町佐用</t>
  </si>
  <si>
    <t>佐用町中部</t>
  </si>
  <si>
    <t>佐用町奥海</t>
  </si>
  <si>
    <t>佐用町南部</t>
  </si>
  <si>
    <t>佐用町北部</t>
  </si>
  <si>
    <t>佐用町三日月</t>
  </si>
  <si>
    <t>豊岡市港地区</t>
  </si>
  <si>
    <t>豊岡市奈佐</t>
  </si>
  <si>
    <t>豊岡市畑上</t>
  </si>
  <si>
    <t>豊岡市穴見</t>
  </si>
  <si>
    <t>豊岡市竹野地区</t>
  </si>
  <si>
    <t>豊岡市森本地区</t>
  </si>
  <si>
    <t>18.4.1</t>
  </si>
  <si>
    <t>17.4.1</t>
  </si>
  <si>
    <t>17.11.7</t>
  </si>
  <si>
    <t>18.6.1</t>
  </si>
  <si>
    <t>17.7.1</t>
  </si>
  <si>
    <t>市</t>
    <rPh sb="0" eb="1">
      <t>シ</t>
    </rPh>
    <phoneticPr fontId="15"/>
  </si>
  <si>
    <t>組合</t>
    <rPh sb="0" eb="2">
      <t>クミアイ</t>
    </rPh>
    <phoneticPr fontId="15"/>
  </si>
  <si>
    <t>町</t>
    <rPh sb="0" eb="1">
      <t>マチ</t>
    </rPh>
    <phoneticPr fontId="15"/>
  </si>
  <si>
    <t>豊岡市大森地区</t>
  </si>
  <si>
    <t>豊岡市椒地区</t>
  </si>
  <si>
    <t>豊岡市神鍋地区</t>
  </si>
  <si>
    <t>豊岡市阿瀬</t>
  </si>
  <si>
    <t>豊岡市菅谷</t>
  </si>
  <si>
    <t>豊岡市土野谷</t>
  </si>
  <si>
    <t>豊岡市中央</t>
  </si>
  <si>
    <t>豊岡市坂野</t>
  </si>
  <si>
    <t>豊岡市南部</t>
  </si>
  <si>
    <t>養父市浅間</t>
  </si>
  <si>
    <t>養父市伊佐</t>
  </si>
  <si>
    <t>養父市宿南</t>
  </si>
  <si>
    <t>養父市小佐</t>
  </si>
  <si>
    <t>養父市大屋川水系</t>
  </si>
  <si>
    <t>養父市円山川水系</t>
  </si>
  <si>
    <t>養父市米地川水系</t>
  </si>
  <si>
    <t>養父市建屋川水系下</t>
  </si>
  <si>
    <t>養父市建屋川水系上</t>
  </si>
  <si>
    <t>養父市西大</t>
  </si>
  <si>
    <t>養父市口大屋</t>
  </si>
  <si>
    <t>養父市南谷</t>
  </si>
  <si>
    <t>養父市明延</t>
  </si>
  <si>
    <t>養父市横行</t>
  </si>
  <si>
    <t>養父市東部</t>
  </si>
  <si>
    <t>養父市中部</t>
  </si>
  <si>
    <t>養父市西部</t>
  </si>
  <si>
    <t>養父市別宮</t>
  </si>
  <si>
    <t>養父市轟</t>
  </si>
  <si>
    <t>養父市熊次</t>
  </si>
  <si>
    <t>養父市ハチ高原</t>
  </si>
  <si>
    <t>朝来市栃原</t>
  </si>
  <si>
    <t>朝来市簾野</t>
  </si>
  <si>
    <t>朝来市神子畑</t>
  </si>
  <si>
    <t>香美町佐津</t>
  </si>
  <si>
    <t>香美町長井</t>
  </si>
  <si>
    <t>香美町余部</t>
  </si>
  <si>
    <t>香美町御崎</t>
  </si>
  <si>
    <t>香美町訓谷</t>
  </si>
  <si>
    <t>香美町畑</t>
  </si>
  <si>
    <t>香美町守柄</t>
  </si>
  <si>
    <t>香美町安木</t>
  </si>
  <si>
    <t>香美町相谷</t>
  </si>
  <si>
    <t>香美町柤岡</t>
  </si>
  <si>
    <t>香美町丸味</t>
  </si>
  <si>
    <t>香美町山田</t>
  </si>
  <si>
    <t>香美町中区</t>
  </si>
  <si>
    <t>香美町高区</t>
  </si>
  <si>
    <t>香美町上射添</t>
  </si>
  <si>
    <t>香美町低区</t>
  </si>
  <si>
    <t>香美町小代</t>
  </si>
  <si>
    <t>新温泉町久斗山</t>
  </si>
  <si>
    <t>新温泉町居組</t>
  </si>
  <si>
    <t>新温泉町諸寄</t>
  </si>
  <si>
    <t>新温泉町釜屋</t>
  </si>
  <si>
    <t>新温泉町中央</t>
  </si>
  <si>
    <t>新温泉町照来</t>
  </si>
  <si>
    <t>新温泉町春来</t>
  </si>
  <si>
    <t>新温泉町高山</t>
  </si>
  <si>
    <t>新温泉町熊谷</t>
  </si>
  <si>
    <t>新温泉町伊角</t>
  </si>
  <si>
    <t>新温泉町海上</t>
  </si>
  <si>
    <t>新温泉町青下</t>
  </si>
  <si>
    <t>篠山市大山</t>
  </si>
  <si>
    <t>篠山市西紀北</t>
  </si>
  <si>
    <t>篠山市西紀中</t>
  </si>
  <si>
    <t>篠山市後川</t>
  </si>
  <si>
    <t>篠山市多紀</t>
  </si>
  <si>
    <t>淡路市南部</t>
  </si>
  <si>
    <t>淡路市北部</t>
  </si>
  <si>
    <t>淡路市西部</t>
  </si>
  <si>
    <t>淡路市野島</t>
  </si>
  <si>
    <t>淡路市仁井</t>
  </si>
  <si>
    <t>神戸市紫合</t>
  </si>
  <si>
    <t>神戸市池下</t>
  </si>
  <si>
    <t>神戸市田井</t>
  </si>
  <si>
    <t>神戸市新々田</t>
  </si>
  <si>
    <t>神戸市老ノ口</t>
  </si>
  <si>
    <t>神戸市小束野</t>
  </si>
  <si>
    <t>神戸市広谷</t>
  </si>
  <si>
    <t>神戸市東栃木</t>
  </si>
  <si>
    <t>　　合　　計</t>
  </si>
  <si>
    <t>〔簡易水道施設別現況表〕</t>
    <phoneticPr fontId="2"/>
  </si>
  <si>
    <t>原水の種別</t>
    <phoneticPr fontId="2"/>
  </si>
  <si>
    <t>浄水施設</t>
    <phoneticPr fontId="2"/>
  </si>
  <si>
    <t>№</t>
    <phoneticPr fontId="2"/>
  </si>
  <si>
    <t>（４）専用水道健康福祉事務所別集計表</t>
    <rPh sb="7" eb="14">
      <t>ケンコウ</t>
    </rPh>
    <rPh sb="14" eb="15">
      <t>ベツ</t>
    </rPh>
    <rPh sb="15" eb="18">
      <t>シュウケイヒョウ</t>
    </rPh>
    <phoneticPr fontId="2"/>
  </si>
  <si>
    <t>健康
福祉
事務所
等</t>
    <rPh sb="0" eb="2">
      <t>ケンコウ</t>
    </rPh>
    <rPh sb="3" eb="5">
      <t>フクシ</t>
    </rPh>
    <rPh sb="6" eb="8">
      <t>ジム</t>
    </rPh>
    <rPh sb="8" eb="9">
      <t>ショ</t>
    </rPh>
    <rPh sb="10" eb="11">
      <t>トウ</t>
    </rPh>
    <phoneticPr fontId="2"/>
  </si>
  <si>
    <t>施　設　数</t>
    <rPh sb="0" eb="5">
      <t>シセツスウ</t>
    </rPh>
    <phoneticPr fontId="2"/>
  </si>
  <si>
    <t>確認時給水人口（人）</t>
    <rPh sb="0" eb="2">
      <t>カクニン</t>
    </rPh>
    <rPh sb="2" eb="3">
      <t>トキ</t>
    </rPh>
    <rPh sb="3" eb="4">
      <t>ジキュウ</t>
    </rPh>
    <rPh sb="4" eb="5">
      <t>スイ</t>
    </rPh>
    <rPh sb="5" eb="7">
      <t>ジンコウ</t>
    </rPh>
    <rPh sb="8" eb="9">
      <t>ヒト</t>
    </rPh>
    <phoneticPr fontId="2"/>
  </si>
  <si>
    <t>現在給水人口（人）</t>
    <rPh sb="0" eb="2">
      <t>ゲンザイ</t>
    </rPh>
    <rPh sb="2" eb="4">
      <t>キュウスイ</t>
    </rPh>
    <rPh sb="4" eb="6">
      <t>ジンコウ</t>
    </rPh>
    <rPh sb="7" eb="8">
      <t>ヒト</t>
    </rPh>
    <phoneticPr fontId="2"/>
  </si>
  <si>
    <t>原水の種類</t>
    <rPh sb="0" eb="2">
      <t>ゲンスイ</t>
    </rPh>
    <rPh sb="3" eb="5">
      <t>シュルイ</t>
    </rPh>
    <phoneticPr fontId="2"/>
  </si>
  <si>
    <t>浄水施設の種別</t>
    <rPh sb="0" eb="2">
      <t>ジョウスイ</t>
    </rPh>
    <rPh sb="2" eb="4">
      <t>シセツ</t>
    </rPh>
    <rPh sb="5" eb="7">
      <t>シュベツ</t>
    </rPh>
    <phoneticPr fontId="2"/>
  </si>
  <si>
    <t>施設能力(m3/日）</t>
    <rPh sb="0" eb="2">
      <t>シセツ</t>
    </rPh>
    <rPh sb="2" eb="4">
      <t>ノウリョク</t>
    </rPh>
    <rPh sb="8" eb="9">
      <t>ニチ</t>
    </rPh>
    <phoneticPr fontId="2"/>
  </si>
  <si>
    <t>施設の専兼</t>
    <rPh sb="0" eb="2">
      <t>シセツ</t>
    </rPh>
    <rPh sb="3" eb="4">
      <t>センヨウ</t>
    </rPh>
    <rPh sb="4" eb="5">
      <t>ケンヨウ</t>
    </rPh>
    <phoneticPr fontId="2"/>
  </si>
  <si>
    <t>給水状況</t>
    <rPh sb="0" eb="2">
      <t>キュウスイ</t>
    </rPh>
    <rPh sb="2" eb="4">
      <t>ジョウキョウ</t>
    </rPh>
    <phoneticPr fontId="2"/>
  </si>
  <si>
    <t>水質検査機関</t>
    <rPh sb="0" eb="2">
      <t>スイシツ</t>
    </rPh>
    <rPh sb="2" eb="4">
      <t>ケンサ</t>
    </rPh>
    <rPh sb="4" eb="6">
      <t>キカン</t>
    </rPh>
    <phoneticPr fontId="2"/>
  </si>
  <si>
    <t>専従
職員
数
（人）</t>
    <rPh sb="0" eb="2">
      <t>センジュウ</t>
    </rPh>
    <rPh sb="3" eb="5">
      <t>ショクイン</t>
    </rPh>
    <rPh sb="6" eb="7">
      <t>スウ</t>
    </rPh>
    <rPh sb="10" eb="11">
      <t>ヒト</t>
    </rPh>
    <phoneticPr fontId="2"/>
  </si>
  <si>
    <t>技術管理者</t>
    <rPh sb="0" eb="2">
      <t>ギジュツ</t>
    </rPh>
    <rPh sb="2" eb="5">
      <t>カンリシャ</t>
    </rPh>
    <phoneticPr fontId="2"/>
  </si>
  <si>
    <t>自己
水源
のみ</t>
    <rPh sb="0" eb="2">
      <t>ジコ</t>
    </rPh>
    <rPh sb="3" eb="5">
      <t>スイゲン</t>
    </rPh>
    <phoneticPr fontId="2"/>
  </si>
  <si>
    <t>左記以外</t>
    <rPh sb="0" eb="1">
      <t>ヒダリ</t>
    </rPh>
    <rPh sb="1" eb="2">
      <t>キ</t>
    </rPh>
    <rPh sb="2" eb="4">
      <t>イガイ</t>
    </rPh>
    <phoneticPr fontId="2"/>
  </si>
  <si>
    <t>左記以外</t>
    <rPh sb="0" eb="2">
      <t>サキ</t>
    </rPh>
    <rPh sb="2" eb="4">
      <t>イガイ</t>
    </rPh>
    <phoneticPr fontId="2"/>
  </si>
  <si>
    <t>受水のみ</t>
    <rPh sb="0" eb="1">
      <t>ウ</t>
    </rPh>
    <rPh sb="1" eb="2">
      <t>スイ</t>
    </rPh>
    <phoneticPr fontId="2"/>
  </si>
  <si>
    <t>併　　用</t>
    <rPh sb="0" eb="1">
      <t>ヘイヨウ</t>
    </rPh>
    <rPh sb="3" eb="4">
      <t>ヨウ</t>
    </rPh>
    <phoneticPr fontId="2"/>
  </si>
  <si>
    <t>緩速ろ過</t>
    <rPh sb="0" eb="1">
      <t>カンソク</t>
    </rPh>
    <rPh sb="1" eb="2">
      <t>ソク</t>
    </rPh>
    <rPh sb="3" eb="4">
      <t>カ</t>
    </rPh>
    <phoneticPr fontId="2"/>
  </si>
  <si>
    <t>急速ろ過</t>
    <rPh sb="0" eb="1">
      <t>キュウ</t>
    </rPh>
    <rPh sb="1" eb="2">
      <t>ソク</t>
    </rPh>
    <rPh sb="3" eb="4">
      <t>カ</t>
    </rPh>
    <phoneticPr fontId="2"/>
  </si>
  <si>
    <t>消毒のみ</t>
    <rPh sb="0" eb="1">
      <t>ショウドク</t>
    </rPh>
    <rPh sb="1" eb="2">
      <t>ドク</t>
    </rPh>
    <phoneticPr fontId="2"/>
  </si>
  <si>
    <t>専　用</t>
    <rPh sb="0" eb="1">
      <t>アツム</t>
    </rPh>
    <rPh sb="2" eb="3">
      <t>ヨウ</t>
    </rPh>
    <phoneticPr fontId="2"/>
  </si>
  <si>
    <t>原　兼</t>
    <rPh sb="0" eb="1">
      <t>ハラ</t>
    </rPh>
    <rPh sb="2" eb="3">
      <t>ケン</t>
    </rPh>
    <phoneticPr fontId="2"/>
  </si>
  <si>
    <t>浄　兼</t>
    <rPh sb="0" eb="1">
      <t>ジョウ</t>
    </rPh>
    <rPh sb="2" eb="3">
      <t>ケン</t>
    </rPh>
    <phoneticPr fontId="2"/>
  </si>
  <si>
    <t>良</t>
    <rPh sb="0" eb="1">
      <t>リョウ</t>
    </rPh>
    <phoneticPr fontId="2"/>
  </si>
  <si>
    <t>給水制限あり</t>
    <rPh sb="0" eb="2">
      <t>キュウスイ</t>
    </rPh>
    <rPh sb="2" eb="4">
      <t>セイゲン</t>
    </rPh>
    <phoneticPr fontId="2"/>
  </si>
  <si>
    <t>水質悪化あり</t>
    <rPh sb="0" eb="2">
      <t>スイシツ</t>
    </rPh>
    <rPh sb="2" eb="4">
      <t>アッカ</t>
    </rPh>
    <phoneticPr fontId="2"/>
  </si>
  <si>
    <t>健康福祉事務所等</t>
    <rPh sb="0" eb="2">
      <t>ケンコウ</t>
    </rPh>
    <rPh sb="2" eb="4">
      <t>フクシ</t>
    </rPh>
    <rPh sb="4" eb="6">
      <t>ジム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</si>
  <si>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</si>
  <si>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</si>
  <si>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資格不要</t>
    <rPh sb="0" eb="2">
      <t>シカク</t>
    </rPh>
    <rPh sb="2" eb="4">
      <t>フヨウ</t>
    </rPh>
    <phoneticPr fontId="2"/>
  </si>
  <si>
    <t>水源</t>
    <rPh sb="0" eb="2">
      <t>スイゲン</t>
    </rPh>
    <phoneticPr fontId="2"/>
  </si>
  <si>
    <t>記</t>
    <rPh sb="0" eb="1">
      <t>シル</t>
    </rPh>
    <phoneticPr fontId="2"/>
  </si>
  <si>
    <t>水</t>
    <rPh sb="0" eb="1">
      <t>ミズ</t>
    </rPh>
    <phoneticPr fontId="2"/>
  </si>
  <si>
    <t>不</t>
    <rPh sb="0" eb="1">
      <t>フ</t>
    </rPh>
    <phoneticPr fontId="2"/>
  </si>
  <si>
    <t>以</t>
    <rPh sb="0" eb="1">
      <t>イガイ</t>
    </rPh>
    <phoneticPr fontId="2"/>
  </si>
  <si>
    <t>用</t>
    <rPh sb="0" eb="1">
      <t>ヨウ</t>
    </rPh>
    <phoneticPr fontId="2"/>
  </si>
  <si>
    <t>速</t>
    <rPh sb="0" eb="1">
      <t>ソク</t>
    </rPh>
    <phoneticPr fontId="2"/>
  </si>
  <si>
    <t>速</t>
    <rPh sb="0" eb="1">
      <t>ソクド</t>
    </rPh>
    <phoneticPr fontId="2"/>
  </si>
  <si>
    <t>し</t>
    <phoneticPr fontId="2"/>
  </si>
  <si>
    <t>のみ</t>
    <phoneticPr fontId="2"/>
  </si>
  <si>
    <t>外</t>
    <rPh sb="0" eb="1">
      <t>ソト</t>
    </rPh>
    <phoneticPr fontId="2"/>
  </si>
  <si>
    <t>浄水施設
の種別</t>
    <rPh sb="6" eb="8">
      <t>シュベツ</t>
    </rPh>
    <phoneticPr fontId="2"/>
  </si>
  <si>
    <t>施設能力
（ｍ3/日）</t>
    <rPh sb="9" eb="10">
      <t>ヒ</t>
    </rPh>
    <phoneticPr fontId="2"/>
  </si>
  <si>
    <t>施設の</t>
  </si>
  <si>
    <t>水質検査
実施機関</t>
    <rPh sb="5" eb="7">
      <t>ジッシ</t>
    </rPh>
    <rPh sb="7" eb="9">
      <t>キカン</t>
    </rPh>
    <phoneticPr fontId="2"/>
  </si>
  <si>
    <t>専従</t>
  </si>
  <si>
    <t>技術
管理者</t>
    <rPh sb="3" eb="6">
      <t>カンリシャ</t>
    </rPh>
    <phoneticPr fontId="2"/>
  </si>
  <si>
    <t>所在地</t>
  </si>
  <si>
    <t>原水の種別</t>
  </si>
  <si>
    <t>専用兼用</t>
  </si>
  <si>
    <t>実施機関</t>
  </si>
  <si>
    <t>管理者</t>
  </si>
  <si>
    <t>　（人）</t>
  </si>
  <si>
    <t>の別</t>
  </si>
  <si>
    <t>（人）</t>
  </si>
  <si>
    <t>消毒のみ</t>
    <rPh sb="0" eb="2">
      <t>ショウドク</t>
    </rPh>
    <phoneticPr fontId="1"/>
  </si>
  <si>
    <t>急速ろ過</t>
    <rPh sb="0" eb="2">
      <t>キュウソク</t>
    </rPh>
    <rPh sb="3" eb="4">
      <t>カ</t>
    </rPh>
    <phoneticPr fontId="1"/>
  </si>
  <si>
    <t>淀川水系淀川</t>
  </si>
  <si>
    <t>淀川水系猪名川</t>
  </si>
  <si>
    <t>武庫川水系川下川</t>
  </si>
  <si>
    <t>武庫川水系惣川</t>
  </si>
  <si>
    <t>武庫川</t>
  </si>
  <si>
    <t>明石川</t>
  </si>
  <si>
    <t>加古川水系脇川川</t>
  </si>
  <si>
    <t>加古川水系小川川</t>
  </si>
  <si>
    <t>加古川水系東条川</t>
  </si>
  <si>
    <t>千種川水系千種川</t>
  </si>
  <si>
    <t>揖保川水系揖保川</t>
  </si>
  <si>
    <t>円山川水系円山川</t>
  </si>
  <si>
    <t>円山川水系大谷川</t>
  </si>
  <si>
    <t>円山川水系今津川</t>
  </si>
  <si>
    <t>円山川水系大路川</t>
  </si>
  <si>
    <t>市川</t>
  </si>
  <si>
    <t>加古川水系篠山川</t>
  </si>
  <si>
    <t>葆沢池</t>
  </si>
  <si>
    <t>丹波市（中央）</t>
  </si>
  <si>
    <t>由良川水系大谷川</t>
  </si>
  <si>
    <t>赤土池</t>
  </si>
  <si>
    <t>奥の内池</t>
  </si>
  <si>
    <t>武庫川水系羽束川</t>
  </si>
  <si>
    <t>住吉川水系西谷川</t>
  </si>
  <si>
    <t>住吉川水系住吉川</t>
  </si>
  <si>
    <t>生田川水系布引谷</t>
  </si>
  <si>
    <t>新湊川水系石井川</t>
  </si>
  <si>
    <t>新湊川水系天王谷川</t>
  </si>
  <si>
    <t>武庫川水系奥山川</t>
  </si>
  <si>
    <t>夢前川</t>
  </si>
  <si>
    <t>武庫川水系船坂川</t>
  </si>
  <si>
    <t>琵琶湖総合開発事業</t>
  </si>
  <si>
    <t>川下川ダム</t>
  </si>
  <si>
    <t>一庫ダム</t>
  </si>
  <si>
    <t>加古川大堰</t>
  </si>
  <si>
    <t>加古川堰堤</t>
  </si>
  <si>
    <t>鴨川ダム</t>
  </si>
  <si>
    <t>中郷</t>
  </si>
  <si>
    <t>荒船</t>
  </si>
  <si>
    <t>観音浦</t>
  </si>
  <si>
    <t>大路ダム</t>
  </si>
  <si>
    <t>鴨川ダム</t>
    <phoneticPr fontId="2"/>
  </si>
  <si>
    <t>(A+C)÷(B)</t>
    <phoneticPr fontId="2"/>
  </si>
  <si>
    <t>生野ダム</t>
  </si>
  <si>
    <t>三宝ダム</t>
  </si>
  <si>
    <t>猪鼻第一ダム</t>
  </si>
  <si>
    <t>竹原ダム</t>
  </si>
  <si>
    <t>天川第一ダム</t>
  </si>
  <si>
    <t>細田池貯水池</t>
  </si>
  <si>
    <t>千苅ダム</t>
  </si>
  <si>
    <t>布引ダム</t>
  </si>
  <si>
    <t>烏原ダム</t>
  </si>
  <si>
    <t>伏流水</t>
  </si>
  <si>
    <t>丸山貯水池</t>
  </si>
  <si>
    <t>丹波市（中央）</t>
    <rPh sb="4" eb="6">
      <t>チュウオウ</t>
    </rPh>
    <phoneticPr fontId="2"/>
  </si>
  <si>
    <t>丹波市（中央）</t>
    <rPh sb="0" eb="2">
      <t>タンバ</t>
    </rPh>
    <rPh sb="2" eb="3">
      <t>シ</t>
    </rPh>
    <rPh sb="4" eb="6">
      <t>チュウオウ</t>
    </rPh>
    <phoneticPr fontId="2"/>
  </si>
  <si>
    <t xml:space="preserve"> </t>
    <phoneticPr fontId="12"/>
  </si>
  <si>
    <t>　</t>
    <phoneticPr fontId="2"/>
  </si>
  <si>
    <t>　</t>
    <phoneticPr fontId="12"/>
  </si>
  <si>
    <t>居住に必要な水の供給</t>
    <phoneticPr fontId="12"/>
  </si>
  <si>
    <t>現在給水量（m3／日）</t>
    <phoneticPr fontId="12"/>
  </si>
  <si>
    <t>を受けている者の数</t>
    <phoneticPr fontId="12"/>
  </si>
  <si>
    <t>備　　考</t>
    <phoneticPr fontId="12"/>
  </si>
  <si>
    <t>　</t>
    <phoneticPr fontId="2"/>
  </si>
  <si>
    <t>（人）</t>
    <phoneticPr fontId="12"/>
  </si>
  <si>
    <t>　</t>
    <phoneticPr fontId="2"/>
  </si>
  <si>
    <t>　</t>
    <phoneticPr fontId="2"/>
  </si>
  <si>
    <t>　</t>
    <phoneticPr fontId="2"/>
  </si>
  <si>
    <t>　</t>
    <phoneticPr fontId="2"/>
  </si>
  <si>
    <t>給水人口</t>
    <phoneticPr fontId="2"/>
  </si>
  <si>
    <t>な　し</t>
    <phoneticPr fontId="2"/>
  </si>
  <si>
    <t>の</t>
    <phoneticPr fontId="2"/>
  </si>
  <si>
    <t>のみ</t>
    <phoneticPr fontId="2"/>
  </si>
  <si>
    <t>のみ</t>
    <phoneticPr fontId="2"/>
  </si>
  <si>
    <t>の</t>
    <phoneticPr fontId="2"/>
  </si>
  <si>
    <t>の</t>
    <phoneticPr fontId="2"/>
  </si>
  <si>
    <t>み</t>
    <phoneticPr fontId="2"/>
  </si>
  <si>
    <t>　</t>
    <phoneticPr fontId="2"/>
  </si>
  <si>
    <t xml:space="preserve"> </t>
    <phoneticPr fontId="2"/>
  </si>
  <si>
    <t>（m3）</t>
    <phoneticPr fontId="2"/>
  </si>
  <si>
    <t>（円）</t>
    <phoneticPr fontId="2"/>
  </si>
  <si>
    <t>（ｌ）</t>
    <phoneticPr fontId="2"/>
  </si>
  <si>
    <t>　</t>
    <phoneticPr fontId="2"/>
  </si>
  <si>
    <t>原水の種別</t>
    <phoneticPr fontId="2"/>
  </si>
  <si>
    <t>※複数の市町にわたって施設がある場合は、主たる事務所が設置されている市町に計上する。</t>
    <rPh sb="1" eb="3">
      <t>フクスウ</t>
    </rPh>
    <rPh sb="4" eb="6">
      <t>シチョウ</t>
    </rPh>
    <rPh sb="11" eb="13">
      <t>シセツ</t>
    </rPh>
    <rPh sb="16" eb="18">
      <t>バアイ</t>
    </rPh>
    <rPh sb="20" eb="21">
      <t>シュ</t>
    </rPh>
    <rPh sb="23" eb="26">
      <t>ジムショ</t>
    </rPh>
    <rPh sb="27" eb="29">
      <t>セッチ</t>
    </rPh>
    <rPh sb="34" eb="36">
      <t>シチョウ</t>
    </rPh>
    <rPh sb="37" eb="39">
      <t>ケイジョウ</t>
    </rPh>
    <phoneticPr fontId="2"/>
  </si>
  <si>
    <t>浄水施設</t>
    <phoneticPr fontId="2"/>
  </si>
  <si>
    <t>水道料金</t>
    <phoneticPr fontId="2"/>
  </si>
  <si>
    <t xml:space="preserve"> 施設数</t>
    <phoneticPr fontId="2"/>
  </si>
  <si>
    <t>最大</t>
    <phoneticPr fontId="2"/>
  </si>
  <si>
    <t>　</t>
    <phoneticPr fontId="2"/>
  </si>
  <si>
    <t xml:space="preserve">
の種別</t>
    <phoneticPr fontId="2"/>
  </si>
  <si>
    <t>料金収入</t>
    <phoneticPr fontId="2"/>
  </si>
  <si>
    <t>１m3当</t>
    <phoneticPr fontId="2"/>
  </si>
  <si>
    <t xml:space="preserve">
　　人</t>
    <phoneticPr fontId="2"/>
  </si>
  <si>
    <t>　</t>
    <phoneticPr fontId="2"/>
  </si>
  <si>
    <t>奥山貯水池</t>
    <phoneticPr fontId="2"/>
  </si>
  <si>
    <t>紫</t>
    <rPh sb="0" eb="1">
      <t>ムラサキ</t>
    </rPh>
    <phoneticPr fontId="2"/>
  </si>
  <si>
    <t>線</t>
    <rPh sb="0" eb="1">
      <t>セン</t>
    </rPh>
    <phoneticPr fontId="2"/>
  </si>
  <si>
    <t>職員</t>
    <phoneticPr fontId="2"/>
  </si>
  <si>
    <t>兵庫県住宅供給公社</t>
  </si>
  <si>
    <t>芦屋市高浜町</t>
  </si>
  <si>
    <t>受水のみ</t>
  </si>
  <si>
    <t>(</t>
    <phoneticPr fontId="17"/>
  </si>
  <si>
    <t>)</t>
    <phoneticPr fontId="17"/>
  </si>
  <si>
    <t>専用</t>
  </si>
  <si>
    <t>良</t>
  </si>
  <si>
    <t>芦屋健康福祉事務所等</t>
  </si>
  <si>
    <t>有</t>
  </si>
  <si>
    <t>陸上自衛隊伊丹駐屯地業務隊長、陸上自衛隊伊丹駐屯地</t>
  </si>
  <si>
    <t>浪速企業株式会社</t>
    <rPh sb="0" eb="2">
      <t>ナニワ</t>
    </rPh>
    <rPh sb="2" eb="4">
      <t>キギョウ</t>
    </rPh>
    <rPh sb="4" eb="8">
      <t>カブシキガイシャ</t>
    </rPh>
    <phoneticPr fontId="16"/>
  </si>
  <si>
    <t>鳳鳴カントリークラブ</t>
    <rPh sb="0" eb="1">
      <t>ホウ</t>
    </rPh>
    <rPh sb="1" eb="2">
      <t>メイ</t>
    </rPh>
    <phoneticPr fontId="16"/>
  </si>
  <si>
    <t>大谷実業株式会社</t>
    <rPh sb="0" eb="2">
      <t>オオタニ</t>
    </rPh>
    <rPh sb="2" eb="4">
      <t>ジツギョウ</t>
    </rPh>
    <rPh sb="4" eb="8">
      <t>カブシキガイシャ</t>
    </rPh>
    <phoneticPr fontId="16"/>
  </si>
  <si>
    <t>にしきカントリークラブ</t>
    <phoneticPr fontId="16"/>
  </si>
  <si>
    <t>伊丹市緑ヶ丘7-1-1</t>
  </si>
  <si>
    <t>併用</t>
  </si>
  <si>
    <t>浄水兼用</t>
  </si>
  <si>
    <t>(株)ケイ・エス分析センター</t>
  </si>
  <si>
    <t>宝塚市仁川団地</t>
  </si>
  <si>
    <t>東邦微研</t>
  </si>
  <si>
    <t>宝塚市切畑桜小場</t>
  </si>
  <si>
    <t>自己水源</t>
  </si>
  <si>
    <t>予防医学協会</t>
  </si>
  <si>
    <t>宝塚市切畑字長尾山</t>
  </si>
  <si>
    <t>宝塚市切畑字検見</t>
  </si>
  <si>
    <t>宝塚市芝辻新田字花折</t>
  </si>
  <si>
    <t>サイエンスマイクロ</t>
  </si>
  <si>
    <t>有馬富士水道管理組合　（有馬富士住宅）</t>
  </si>
  <si>
    <t>三田市尼寺</t>
  </si>
  <si>
    <t>健康福祉事務所等</t>
  </si>
  <si>
    <t>谷水総合開発㈱　（上本庄住宅）</t>
  </si>
  <si>
    <t>三田市上本庄</t>
  </si>
  <si>
    <t>無</t>
  </si>
  <si>
    <t>臨海建設工業㈱　（三田みどり台）</t>
  </si>
  <si>
    <t>三田市下槻瀬</t>
  </si>
  <si>
    <t>H11.5</t>
  </si>
  <si>
    <t>休止</t>
  </si>
  <si>
    <t>㈱風の森興産　(風の森ビレッジ)</t>
  </si>
  <si>
    <t>三田市藍本</t>
  </si>
  <si>
    <t>H14.12</t>
  </si>
  <si>
    <t>医療法人社団正仁会（明石土山病院）</t>
  </si>
  <si>
    <t>明石市魚住町清水2744-30</t>
  </si>
  <si>
    <t>保健所等</t>
  </si>
  <si>
    <t>UR都市機構（明舞団地Ｂ）</t>
  </si>
  <si>
    <t>明石市松が丘2-2</t>
  </si>
  <si>
    <t>兵庫県予防医学協会</t>
  </si>
  <si>
    <t>明舞第６団地管理組合</t>
  </si>
  <si>
    <t>明石市松が丘１丁目４番</t>
  </si>
  <si>
    <t>UR都市機構（明舞団地Ａ）</t>
  </si>
  <si>
    <t>明石ハウス管理組合</t>
  </si>
  <si>
    <t>明石市硯町２－５</t>
  </si>
  <si>
    <t>大久保東第1住宅管理組合</t>
  </si>
  <si>
    <t>明石市大久保町高丘3-1-1</t>
  </si>
  <si>
    <t>大久保東第４住宅管理組合</t>
  </si>
  <si>
    <t>明石市大久保町高丘７丁目８番地</t>
  </si>
  <si>
    <t>（財）ひょうご環境創造協会</t>
  </si>
  <si>
    <t>UR都市機構（大久保東第2団地）</t>
  </si>
  <si>
    <t>UR都市機構（大久保東第３団地）</t>
  </si>
  <si>
    <t>明石市大久保町高丘5-3</t>
  </si>
  <si>
    <t>三菱重工業㈱取締役神戸造船所長</t>
  </si>
  <si>
    <t>明石市二見町南二見１番地</t>
  </si>
  <si>
    <t>中外テクノス㈱関西技術センター</t>
  </si>
  <si>
    <t>浄水施設の種別なし</t>
  </si>
  <si>
    <t>明石市魚住町清水３２０８</t>
  </si>
  <si>
    <t>㈱ケイ・エス分析センター</t>
  </si>
  <si>
    <t>医療法人公仁会（医療法人公仁会　明石仁十病院）</t>
  </si>
  <si>
    <t>(</t>
    <phoneticPr fontId="17"/>
  </si>
  <si>
    <t>)</t>
    <phoneticPr fontId="17"/>
  </si>
  <si>
    <t>㈱ウェルシィ　日本エコロジィ研究所</t>
  </si>
  <si>
    <t>市水2割供給</t>
  </si>
  <si>
    <t>学校法人睦学園（兵庫大学）</t>
  </si>
  <si>
    <t>加古川市平岡町新在家2301</t>
  </si>
  <si>
    <t>除鉄</t>
    <rPh sb="0" eb="1">
      <t>ジョ</t>
    </rPh>
    <rPh sb="1" eb="2">
      <t>テツ</t>
    </rPh>
    <phoneticPr fontId="17"/>
  </si>
  <si>
    <t>加古川健康福祉事務所・(財)ひょうご環境創造協会</t>
  </si>
  <si>
    <t>医療社団法人達磨会（東加古川病院）</t>
  </si>
  <si>
    <t>加古川市平岡町新在家1197-3</t>
  </si>
  <si>
    <t>㈱MCエバテック</t>
  </si>
  <si>
    <t>日本ハム株式会社　兵庫工場</t>
  </si>
  <si>
    <t>加古川市平岡町高畑451</t>
  </si>
  <si>
    <t>(</t>
    <phoneticPr fontId="17"/>
  </si>
  <si>
    <t>)</t>
    <phoneticPr fontId="17"/>
  </si>
  <si>
    <t>(財)ひょうご環境創造協会</t>
  </si>
  <si>
    <t>ニシカワ食品株式会社</t>
  </si>
  <si>
    <t>イオンリテール株式会社（イオン加古川店）</t>
  </si>
  <si>
    <t>加古川市平岡町新在家615-1</t>
  </si>
  <si>
    <t>エスク三ツ川株式会社</t>
  </si>
  <si>
    <t>加古川市八幡町宗佐５４４</t>
  </si>
  <si>
    <t>日本水処理工業（株）</t>
  </si>
  <si>
    <t>株式会社コナミスポーツ＆ライフ（コナミスポーツクラブ加古川）</t>
  </si>
  <si>
    <t>加古川町寺家町269-1</t>
  </si>
  <si>
    <t>㈱東邦微生物病研究所</t>
  </si>
  <si>
    <t>多木化学株式会社（グリーンプラザべふ）</t>
  </si>
  <si>
    <t>加古川市別府町緑町2</t>
  </si>
  <si>
    <t>株式会社カネカ　株式会社カネカ高砂工業所</t>
  </si>
  <si>
    <t>高砂市高砂町宮前町1-8</t>
  </si>
  <si>
    <t>住友金属テクノロジー㈱</t>
  </si>
  <si>
    <t>三菱重工業株式会社　三菱重工業㈱原動機事業本部高砂製作所</t>
  </si>
  <si>
    <t>高砂市荒井町新浜2-1-1</t>
  </si>
  <si>
    <t>加古川健康福祉事務所・中外テクノス㈱</t>
  </si>
  <si>
    <t>キッコーマン食品株式会社　キッコーマン食品㈱高砂工場</t>
  </si>
  <si>
    <t>高砂市荒井町新浜1-1-1</t>
  </si>
  <si>
    <t>加古川健康福祉事務所・（財）ひょうご環境創造協会</t>
  </si>
  <si>
    <t>六甲バター株式会社　六甲バター株式会社　稲美工場</t>
  </si>
  <si>
    <t>稲美町国岡260-1</t>
  </si>
  <si>
    <t>㈶ひょうご環境創造協会</t>
  </si>
  <si>
    <t>株式会社KCM   株式会社KCM</t>
  </si>
  <si>
    <t>稲美町岡2680</t>
  </si>
  <si>
    <t>西脇市</t>
  </si>
  <si>
    <t>日清ヨーク㈱（日清ヨーク㈱関西工場）</t>
  </si>
  <si>
    <t>西脇市鹿野町字西川原124-5</t>
  </si>
  <si>
    <t>㈱総合水研究所</t>
  </si>
  <si>
    <t>加東HWO、ｻｲｴﾝｽﾏｲｸﾛ㈱</t>
  </si>
  <si>
    <t>予防医学協会、㈱東邦微生物病研究所</t>
  </si>
  <si>
    <t>不要</t>
  </si>
  <si>
    <t>加東HWO、環境創造協会</t>
  </si>
  <si>
    <t>陸上自衛隊青野原駐屯地業務隊長、陸上自衛隊青野原駐屯地</t>
  </si>
  <si>
    <t>小野市桜台１番地</t>
  </si>
  <si>
    <t>交友不動産㈱</t>
  </si>
  <si>
    <t>東条の森㈱（東条の森カントリークラブ）</t>
  </si>
  <si>
    <t>㈲ｵｰ･ｴｲﾁ･ﾋﾞｰ･ｴｽ（マダムJゴルフ倶楽部）</t>
  </si>
  <si>
    <t>加東市黒谷字御所ｹ谷1220</t>
  </si>
  <si>
    <t>㈱全管連（サンシティ永福台）</t>
  </si>
  <si>
    <t>加東市永福字高ツコ633-61</t>
  </si>
  <si>
    <t>ホテルグリーンプラザ東条湖</t>
  </si>
  <si>
    <t>加東市廻渕字東山317番地</t>
  </si>
  <si>
    <t>近畿医療福祉大学</t>
  </si>
  <si>
    <t>神崎郡福崎町高岡1966-5</t>
  </si>
  <si>
    <t>龍野健康福祉事務所</t>
  </si>
  <si>
    <t>社会福祉法人アルーラ福祉会　知的障害者更生施設アルーラ</t>
  </si>
  <si>
    <t>たつの市新宮町千本2294-1</t>
  </si>
  <si>
    <t>龍野HWO、ひょうご環境創造協会</t>
  </si>
  <si>
    <t>医療法人古橋会
医療法人古橋会揖保川病院</t>
  </si>
  <si>
    <t>たつの市揖保川町半田703-1</t>
  </si>
  <si>
    <t>㈱神鋼環境ソリューション分析試験室</t>
  </si>
  <si>
    <t>ダイセル化学工業㈱
播磨工場</t>
  </si>
  <si>
    <t>たつの市揖保川町馬場805</t>
  </si>
  <si>
    <t>日本メンテナンスエンジニアリング㈱</t>
  </si>
  <si>
    <t>社会福祉法人恩徳福祉会
特別養護老人ﾎｰﾑやまさき白寿園</t>
  </si>
  <si>
    <t>宍粟市山崎町春安111-1</t>
  </si>
  <si>
    <t>㈱ニッテクリサーチ</t>
  </si>
  <si>
    <t>宍粟市一宮町福知 白口地域、宿泊施設、キャンプ場</t>
  </si>
  <si>
    <t>龍野HWO、日本ﾒﾝﾃﾅｽｴﾝｼﾞﾆﾔﾘﾝｸﾞ㈱</t>
  </si>
  <si>
    <t>宍粟市長
戸倉専用水道</t>
  </si>
  <si>
    <t>宍粟市長
フォレストステーション波賀</t>
  </si>
  <si>
    <t>宍粟市波賀町上野1799-6</t>
  </si>
  <si>
    <t>ちくさ高原開発企業組合
ちくさ高原専用水道</t>
  </si>
  <si>
    <t>宍粟市千種町西河内 ちくさ高原</t>
  </si>
  <si>
    <t>佐用町</t>
  </si>
  <si>
    <t>医療法人聖医会
医療法人聖医会　佐用中央病院</t>
  </si>
  <si>
    <t>佐用町佐用3529-3</t>
  </si>
  <si>
    <t>龍野HWO、ひょうご環境協会</t>
  </si>
  <si>
    <t>播磨自然高原クラブ</t>
  </si>
  <si>
    <t>上郡町梨ヶ原</t>
  </si>
  <si>
    <t>ひょうご環境創造協会</t>
  </si>
  <si>
    <t>相生市</t>
  </si>
  <si>
    <t>関西電力㈱相生発電所</t>
  </si>
  <si>
    <t>相生市千尋町5268番地</t>
  </si>
  <si>
    <t>三原専用水道</t>
  </si>
  <si>
    <t>豊岡市三原</t>
  </si>
  <si>
    <t>住友金属テクノロジー</t>
  </si>
  <si>
    <t>近畿地方環境事務所
竹野集団施設地区竹野給水施設</t>
  </si>
  <si>
    <t>豊岡市竹野町竹野</t>
  </si>
  <si>
    <t>原水兼用</t>
  </si>
  <si>
    <t>日本ﾒﾝﾃﾅﾝｽｴﾝｼﾞﾆｱﾘﾝｸﾞ</t>
  </si>
  <si>
    <t>香美町小代区新屋
字ﾅｶｻﾊﾞ</t>
  </si>
  <si>
    <t>給水制限あり</t>
  </si>
  <si>
    <t>健康福祉事務所</t>
  </si>
  <si>
    <t>生野高原開発（株）</t>
  </si>
  <si>
    <t>平成２４年度簡易専用水道現況調査表</t>
    <rPh sb="0" eb="2">
      <t>ヘイセイ</t>
    </rPh>
    <rPh sb="4" eb="6">
      <t>ネンド</t>
    </rPh>
    <rPh sb="6" eb="8">
      <t>カンイ</t>
    </rPh>
    <rPh sb="8" eb="10">
      <t>センヨウ</t>
    </rPh>
    <rPh sb="10" eb="12">
      <t>スイドウ</t>
    </rPh>
    <rPh sb="12" eb="14">
      <t>ゲンキョウ</t>
    </rPh>
    <rPh sb="14" eb="17">
      <t>チョウサヒョウ</t>
    </rPh>
    <phoneticPr fontId="2"/>
  </si>
  <si>
    <t>不　適　合　内　容</t>
    <phoneticPr fontId="2"/>
  </si>
  <si>
    <t>朝来市生野町栃原</t>
  </si>
  <si>
    <t>簡易ろ過</t>
    <rPh sb="0" eb="2">
      <t>カンイ</t>
    </rPh>
    <rPh sb="3" eb="4">
      <t>カ</t>
    </rPh>
    <phoneticPr fontId="17"/>
  </si>
  <si>
    <t>水質悪化あり</t>
  </si>
  <si>
    <t>朝来市生野町黒川</t>
  </si>
  <si>
    <t>豊岡健康福祉事務所
㈱日鉄住金テクノロジー</t>
  </si>
  <si>
    <t>医療法人社団　俊仁会　大植病院</t>
  </si>
  <si>
    <t>朝来市多々良木1514</t>
  </si>
  <si>
    <t>豊岡健康福祉事務所
（公財）ひょうご環境創造協会</t>
  </si>
  <si>
    <t>八鹿病院</t>
  </si>
  <si>
    <t>養父市八鹿町八鹿1878-1</t>
  </si>
  <si>
    <t>住友金属ﾃｸﾉﾛｼﾞｰ(株)</t>
  </si>
  <si>
    <t>丹波市</t>
  </si>
  <si>
    <t>宗教法人 円応教</t>
  </si>
  <si>
    <t>丹波市山南町村森1-1</t>
  </si>
  <si>
    <t>(公財)兵庫県予防医学協会</t>
  </si>
  <si>
    <t>日本チバガイギー（株）、同篠山工場</t>
  </si>
  <si>
    <t>篠山市日置25-1</t>
  </si>
  <si>
    <t>（財）兵庫県予防医学協会</t>
  </si>
  <si>
    <t>パナソニックグループ労働組合連合会、ユニトピアささやま</t>
  </si>
  <si>
    <t>篠山市矢代231-1</t>
  </si>
  <si>
    <t>現在、浄水受水のみ</t>
  </si>
  <si>
    <t>洲本市</t>
  </si>
  <si>
    <t>三洋電機㈱</t>
  </si>
  <si>
    <t>洲本市上内膳222-1</t>
  </si>
  <si>
    <t>㈶兵庫県予防医学協会</t>
  </si>
  <si>
    <t>㈱Golf and Art Resort JAPAN</t>
  </si>
  <si>
    <t>洲本市五色町都志1151</t>
  </si>
  <si>
    <t>㈱日吉</t>
  </si>
  <si>
    <t>イオン洲本店</t>
  </si>
  <si>
    <t>洲本市塩屋1-1-8</t>
  </si>
  <si>
    <t>（株）総合水研究所</t>
  </si>
  <si>
    <t>淡路市</t>
  </si>
  <si>
    <t>本州四国連絡高速道路㈱</t>
  </si>
  <si>
    <t>淡路市岩屋3118‐1</t>
  </si>
  <si>
    <t>住友金属テクノロジー（株）</t>
  </si>
  <si>
    <t>株式会社夢舞台</t>
  </si>
  <si>
    <t>淡路市夢舞台１及び２番地</t>
  </si>
  <si>
    <t>(株）総合環境分析</t>
  </si>
  <si>
    <t>社会福祉法人 千鳥会
特別養護老人ホーム ゆうらぎ・養護老人ホーム北淡荘</t>
  </si>
  <si>
    <t>淡路市育波558番2</t>
  </si>
  <si>
    <t>(株）総合水研究所</t>
  </si>
  <si>
    <t>社会福祉法人 千鳥会
特別養護老人ホーム 千鳥会ゴールド</t>
  </si>
  <si>
    <t>淡路市大町畑字丈尺597-4</t>
  </si>
  <si>
    <t>除鉄・除Mn</t>
    <rPh sb="0" eb="1">
      <t>ジョ</t>
    </rPh>
    <rPh sb="1" eb="2">
      <t>テツ</t>
    </rPh>
    <rPh sb="3" eb="4">
      <t>ジョ</t>
    </rPh>
    <phoneticPr fontId="17"/>
  </si>
  <si>
    <t>南あわじ市</t>
  </si>
  <si>
    <t>大和リゾート㈱　南淡路ロイヤルホテル</t>
  </si>
  <si>
    <t>南あわじ市福良丙317</t>
  </si>
  <si>
    <t>神戸大学長
神戸大学　工学部</t>
  </si>
  <si>
    <t>神戸市灘区六甲台町2-11</t>
  </si>
  <si>
    <t>医療法人財団神戸海星病院
神戸海星病院　</t>
  </si>
  <si>
    <t>神戸市灘区篠原北町3-11-15</t>
  </si>
  <si>
    <t>㈱エスアールエル</t>
  </si>
  <si>
    <t>社会福祉法人神戸海星会
うみのほし</t>
  </si>
  <si>
    <t>㈱アンクラージュ
クラブ・アンクラージュ御影</t>
  </si>
  <si>
    <t>神戸市灘区土山町90-71</t>
  </si>
  <si>
    <t>UR都市機構西日本支社
公団住宅　神戸ポートアイランド団地　第１期</t>
  </si>
  <si>
    <t>神戸市中央区港島中町3丁目</t>
  </si>
  <si>
    <t>UR都市機構西日本支社
公団住宅　神戸ポートアイランド団地　第２期</t>
  </si>
  <si>
    <t>シンセーシステム㈱
神戸三宮ユニオンホテル</t>
  </si>
  <si>
    <t>神戸市中央区御幸通2-1-10</t>
  </si>
  <si>
    <t>㈱ホテルオークラ神戸
㈱ホテルオークラ神戸</t>
  </si>
  <si>
    <t>神戸市中央区波止場町2-1</t>
  </si>
  <si>
    <t>藤吉工業㈱</t>
  </si>
  <si>
    <t>(有)虎ノ門プロパティーズ
新神戸オリエンタルシティ</t>
  </si>
  <si>
    <t>神戸市中央区加納町1-3-2</t>
  </si>
  <si>
    <t>日本ｴｺﾛｼﾞｨ研究所</t>
  </si>
  <si>
    <t>㈱大沢観光
ホテルサンルートソプラ神戸</t>
  </si>
  <si>
    <t>神戸市中央区磯辺通1-1-22</t>
  </si>
  <si>
    <t>（社）京都微生物研究所</t>
  </si>
  <si>
    <t>H23.3より休止中</t>
  </si>
  <si>
    <t>株式会社グリーンヒルホテル
グリーンヒルホテル</t>
  </si>
  <si>
    <t>神戸市中央区加納町２－８－３</t>
  </si>
  <si>
    <t>㈱ウェルシィ日本エコロジィ研究所</t>
  </si>
  <si>
    <t>万葉倶楽部株式会社
神戸ハーバーランド　万葉倶楽部</t>
  </si>
  <si>
    <t>神戸市中央区東川崎町１丁目８－２</t>
  </si>
  <si>
    <t>㈱環境分析技術センター</t>
  </si>
  <si>
    <t>㈱ホテルマネージメントジャパン
神戸メリケンパークオリエンタルホテル　専用水道</t>
  </si>
  <si>
    <t>神戸市中央区波止場5-6</t>
  </si>
  <si>
    <t>神戸大学医学部附属病院
神戸大学医学部附属病院</t>
  </si>
  <si>
    <t>神戸市中央区楠町7-5-2</t>
  </si>
  <si>
    <t>UR都市機構西日本支社
公団住宅ひよどり台団地第１期</t>
  </si>
  <si>
    <t>神戸市北区ひよどり台</t>
  </si>
  <si>
    <t>UR都市機構西日本支社
公団住宅鈴蘭台団地第１期</t>
  </si>
  <si>
    <t>神戸市北区北五葉</t>
  </si>
  <si>
    <t>UR都市機構西日本支社
公団住宅花山東団地第１期</t>
  </si>
  <si>
    <t>神戸市北区花山東町</t>
  </si>
  <si>
    <t>UR都市機構西日本支社
公団住宅花山東団地第２期</t>
  </si>
  <si>
    <t>UR都市機構西日本支社
公団住宅有野団地第１期</t>
  </si>
  <si>
    <t>神戸市北区有野台</t>
  </si>
  <si>
    <t>UR都市機構西日本支社
公団住宅有野団地第２期</t>
  </si>
  <si>
    <t>生野高原専用水道管理組合
生野高原</t>
  </si>
  <si>
    <t>神戸市北区道場町生野字南山1172</t>
  </si>
  <si>
    <t>宝塚健康福祉事務所</t>
  </si>
  <si>
    <t>イオンモール㈱
イオン神戸北ショッピングセンター</t>
  </si>
  <si>
    <t>神戸市北区上津台８丁目</t>
  </si>
  <si>
    <t>株式会社ウェルシィ日本エコロジィ研究所</t>
  </si>
  <si>
    <t>株式会社ブラウン・インベストメント・マネジメント
有馬ビューホテル</t>
  </si>
  <si>
    <t>神戸市北区有馬町池の尻２９２－２</t>
  </si>
  <si>
    <t>UR都市機構西日本支社
公団落合団地第１期</t>
  </si>
  <si>
    <t>神戸市須磨区北落合５－１</t>
  </si>
  <si>
    <t>UR都市機構西日本支社
公団落合団地第２期</t>
  </si>
  <si>
    <t>神戸市須磨区北落合１丁目外</t>
  </si>
  <si>
    <t>UR都市機構西日本支社
公団住宅明石舞子Ｃ団地</t>
  </si>
  <si>
    <t>神戸市垂水区狩口台1・2丁目，南多聞台７丁目他</t>
  </si>
  <si>
    <t>東邦微生物研究所</t>
  </si>
  <si>
    <t>UR都市機構西日本支社
新多聞団地（第１給水塔）</t>
  </si>
  <si>
    <t>神戸市垂水区本多聞5</t>
  </si>
  <si>
    <t>UR都市機構西日本支社
新多聞団地（第２給水塔）</t>
  </si>
  <si>
    <t>神戸市垂水区学が丘2-1</t>
  </si>
  <si>
    <t>UR都市機構西日本支社
新多聞団地（第３給水塔）</t>
  </si>
  <si>
    <t>神戸市垂水区学が丘5-2</t>
  </si>
  <si>
    <t>医療法人社団　薫英の会
久野病院</t>
  </si>
  <si>
    <t xml:space="preserve">神戸市西区神出町広谷623-16 </t>
  </si>
  <si>
    <t>施設追加変更申請</t>
  </si>
  <si>
    <t>医療法人博愛会
広野高原病院</t>
  </si>
  <si>
    <t xml:space="preserve">神戸市西区北山台3-1-1 </t>
  </si>
  <si>
    <t>日本水処理工業㈱</t>
  </si>
  <si>
    <t>社会福祉法人六甲福祉会
岩岡の郷</t>
  </si>
  <si>
    <t xml:space="preserve">神戸市西区岩岡町字坂ノ下656-2 </t>
  </si>
  <si>
    <t>㈱神鋼環境ソリューション</t>
  </si>
  <si>
    <t>井戸追加変更申請</t>
  </si>
  <si>
    <t>医療法人敬性会
神戸白鷺病院</t>
  </si>
  <si>
    <t xml:space="preserve">神戸市西区神出町小束野9-94 </t>
  </si>
  <si>
    <t>イズミヤ㈱
イズミヤ西神戸店</t>
  </si>
  <si>
    <t>神戸市西区竜が岡1-21-1</t>
  </si>
  <si>
    <t>エクス三ツ川㈱
環境測定センター</t>
  </si>
  <si>
    <t>神戸市西区糀台5-6-3</t>
  </si>
  <si>
    <t>㈱環境科学研究所</t>
  </si>
  <si>
    <t>(財)神戸みのりの公社
神戸市立農業公園</t>
  </si>
  <si>
    <t>神戸市西区押部谷町高和字性海寺山1557-1</t>
  </si>
  <si>
    <t>生活協同組合コープこうべ
コープディズ神戸西</t>
  </si>
  <si>
    <t>神戸市西区池上3-3-1</t>
  </si>
  <si>
    <t>雪印メグミルク㈱
神戸工場</t>
  </si>
  <si>
    <t>神戸市西区伊川谷町潤和824-1</t>
  </si>
  <si>
    <t>(株)東邦微生物病研究所</t>
  </si>
  <si>
    <t>㈱スイートガーデン
㈱スイートガーデン神戸工場</t>
  </si>
  <si>
    <t>神戸市西区高塚台5-4-1</t>
  </si>
  <si>
    <t>㈱カネカフード
㈱カネカフード第１・第２工場</t>
  </si>
  <si>
    <t>神戸市西区高塚台2-11-1</t>
  </si>
  <si>
    <t>神戸食品団地協同組合
神戸食品団地協同組合</t>
  </si>
  <si>
    <t>神戸市西区高塚台6-19-15</t>
  </si>
  <si>
    <t>医療法人財団　兵庫錦秀会
神出病院</t>
  </si>
  <si>
    <t>神戸市西区神出町勝成78-53</t>
  </si>
  <si>
    <t>社会福祉法人大慈厚生事業会
ケアハウス大慈</t>
  </si>
  <si>
    <t>神戸市西区櫨谷町長谷13-1</t>
  </si>
  <si>
    <t>(公財)ひょうご環境創造協会</t>
  </si>
  <si>
    <t>モロゾフ株式会社
モロゾフ㈱西神工場</t>
  </si>
  <si>
    <t>神戸市西区高塚台5－5</t>
  </si>
  <si>
    <t>社会福祉法人大慈厚生事業会
大慈園</t>
  </si>
  <si>
    <t>神戸市西区櫨谷町長谷字光松谷13-1</t>
  </si>
  <si>
    <t>社会福祉法人恩徳福祉会
サンビラこうべ</t>
  </si>
  <si>
    <t xml:space="preserve">神戸市西区神出町宝勢字大蔵谷774-39 </t>
  </si>
  <si>
    <t>医療法人社団　東峰会
関西青少年サナトリューム</t>
  </si>
  <si>
    <t>神戸市西区岩岡町西脇８３８番地</t>
  </si>
  <si>
    <t>敷島製パン㈱　神戸工場</t>
  </si>
  <si>
    <t>神戸市西区高塚台7丁目２－１</t>
  </si>
  <si>
    <t>関西グリコ㈱　神戸ファクトリー
関西グリコ㈱神戸ファクトリー</t>
  </si>
  <si>
    <t>神戸市西区高塚台7丁目１番地</t>
  </si>
  <si>
    <t>新設</t>
  </si>
  <si>
    <t>姫路市　市営市川住宅</t>
  </si>
  <si>
    <t>姫路市市川台２丁目１</t>
  </si>
  <si>
    <t>市環境衛生研究所</t>
  </si>
  <si>
    <t>京口団地総合組合
京口団地</t>
  </si>
  <si>
    <t>姫路市市城東町清水</t>
  </si>
  <si>
    <t>陸上自衛隊姫路駐屯地業務隊長、陸上自衛隊姫路駐屯地</t>
  </si>
  <si>
    <t>姫路市峰南町1－70</t>
  </si>
  <si>
    <t>㈱東芝クレアーレ
株式会社東芝　姫路半導体工場</t>
  </si>
  <si>
    <t>姫路市余部区上余部５０</t>
  </si>
  <si>
    <t>新日本製鐵㈱広畑製鐵所　
広畑製鐵所構内及び夢前地区</t>
  </si>
  <si>
    <t>姫路市広畑区富士町１</t>
  </si>
  <si>
    <t>紫外線殺菌装置</t>
  </si>
  <si>
    <t>㈱ヤマトヤシキ
ヤマトヤシキ</t>
  </si>
  <si>
    <t>姫路市二階町５５</t>
  </si>
  <si>
    <t xml:space="preserve">株式会社ダイセル　姫路製造所　
株式会社ダイセル　姫路製造所　網干工場
</t>
  </si>
  <si>
    <t>姫路市網干区新在家１２３６</t>
  </si>
  <si>
    <t>山陽特殊製鋼㈱
山陽特殊製鋼㈱</t>
  </si>
  <si>
    <t>姫路市飾磨区中島３００７</t>
  </si>
  <si>
    <t>加森観光㈱
姫路セントラルパーク</t>
  </si>
  <si>
    <t>姫路市豊富町神谷１４３６－１</t>
  </si>
  <si>
    <t>㈱日本触媒姫路製造所
㈱日本触媒姫路製造所</t>
  </si>
  <si>
    <t>姫路市網干区興浜９９２－１</t>
  </si>
  <si>
    <t>山陽興産㈱　関レークタウン</t>
  </si>
  <si>
    <t>姫路市安富町関西山地区</t>
  </si>
  <si>
    <t>医療法人全人会
医療法人全人会　仁恵病院</t>
  </si>
  <si>
    <t>姫路市野里２７５</t>
  </si>
  <si>
    <t>（独）国立病院機構姫路医療センター
（独）国立病院機構姫路医療センター</t>
  </si>
  <si>
    <t>姫路市本町６８</t>
  </si>
  <si>
    <t>大和工業㈱
大和工業㈱</t>
  </si>
  <si>
    <t>姫路市大津区吉美３８０</t>
  </si>
  <si>
    <t>㈱兵庫分析センター</t>
  </si>
  <si>
    <t>ケイオー開発㈱
フローラルイン姫路</t>
  </si>
  <si>
    <t>姫路市東延末３丁目５６</t>
  </si>
  <si>
    <t>医療法人三栄会
医療法人三栄会　ツカザキ記念病院</t>
  </si>
  <si>
    <t>姫路市車崎１丁目５－５</t>
  </si>
  <si>
    <t>医療法人三栄会
医療法人三栄会　ツカザキ病院</t>
  </si>
  <si>
    <t>姫路市網干区和久６８－１</t>
  </si>
  <si>
    <t>関西電力㈱
関西電力姫路第二発電所</t>
  </si>
  <si>
    <t>姫路市飾磨区妻鹿常盤町１－１</t>
  </si>
  <si>
    <t>日鉄住金鋼板㈱西日本製造所</t>
  </si>
  <si>
    <t>東亜バルブエンジニアリング㈱</t>
  </si>
  <si>
    <t>尼崎市西立花町５－１２－１</t>
  </si>
  <si>
    <t>住友精密工業㈱</t>
  </si>
  <si>
    <t>尼崎市扶桑町１－１０</t>
  </si>
  <si>
    <t>独立行政法人 都市再生機構西日本支社 浜甲子園団地</t>
  </si>
  <si>
    <t>西宮市枝川町</t>
  </si>
  <si>
    <t>株式会社　総合水研究所</t>
  </si>
  <si>
    <t>独立行政法人 都市再生機構西日本支社 武庫川団地東第一</t>
  </si>
  <si>
    <t>西宮市高須町1丁目</t>
  </si>
  <si>
    <t>独立行政法人 都市再生機構西日本支社 武庫川団地西第一</t>
  </si>
  <si>
    <t>西宮市高須町2丁目</t>
  </si>
  <si>
    <t>あおぞらのまち住宅管理組合</t>
  </si>
  <si>
    <t>株式会社　東邦微生物病研究所</t>
  </si>
  <si>
    <t>武庫川樹のまち第一住宅管理組合</t>
  </si>
  <si>
    <t>日本水処理工業株式会社</t>
  </si>
  <si>
    <t>独立行政法人 都市再生機構西日本支社 武庫川団地西第二</t>
  </si>
  <si>
    <t>独立行政法人 都市再生機構西日本支社 武庫川団地東第二</t>
  </si>
  <si>
    <t>独立行政法人 都市再生機構西日本支社 武庫川団地西第三</t>
  </si>
  <si>
    <t>学校法人 関西学院大学</t>
  </si>
  <si>
    <t>西宮市上ヶ原1番町1-155</t>
  </si>
  <si>
    <t>読売ゴルフ株式会社</t>
  </si>
  <si>
    <t>西宮市塩瀬町名塩北山</t>
  </si>
  <si>
    <t>医療法人社団 健癒会　介護老人保健施設ふるさとの家</t>
  </si>
  <si>
    <t>西宮市山口町船坂下ヶ平柏木谷1825-3</t>
  </si>
  <si>
    <t>株式会社ケイ・エス分析センター</t>
  </si>
  <si>
    <t>株式会社ダイエー
ダイエー甲子園店</t>
  </si>
  <si>
    <t>西宮市甲子園高潮町3-3</t>
  </si>
  <si>
    <t>株式会社ウェルシィ、エスク三ツ川株式会社</t>
  </si>
  <si>
    <t>夙川土地株式会社ホテル事業部　ノボテル甲子園</t>
  </si>
  <si>
    <t>西宮市甲子園高潮町3-30</t>
  </si>
  <si>
    <t>財団法人仁明会
仁明会病院</t>
  </si>
  <si>
    <t>西宮市甲山町53-20</t>
  </si>
  <si>
    <t>医療法人社団甲友会
西宮協立脳神経外科病院</t>
  </si>
  <si>
    <t>西宮市今津山中町11-1</t>
  </si>
  <si>
    <t>医療法人喜望会谷向病院
谷向病院</t>
  </si>
  <si>
    <t>西宮市今津水波町6-30</t>
  </si>
  <si>
    <t>社会医療法人　渡邊高記念会　西宮渡辺病院</t>
  </si>
  <si>
    <t>西宮市室川町10-22</t>
  </si>
  <si>
    <t>株式会社すかいらーく
株式会社すかいらーく西宮MDセンター</t>
  </si>
  <si>
    <t>西宮市鳴尾浜3-5-7</t>
  </si>
  <si>
    <t>医療法人　明和病院
明和病院</t>
  </si>
  <si>
    <t>西宮市上鳴尾町4-31</t>
  </si>
  <si>
    <t>H25.4.24工事完了</t>
  </si>
  <si>
    <t>株式会社コナミスポーツ＆ライフ
コナミスポーツクラブ本店西宮</t>
  </si>
  <si>
    <t>西宮市高松町3-7</t>
  </si>
  <si>
    <t>H25.6.13工事完了</t>
  </si>
  <si>
    <t>フジッコ株式会社
フジッコ株式会社鳴尾生産事業部</t>
  </si>
  <si>
    <t>西宮市鳴尾浜一丁目22-5</t>
  </si>
  <si>
    <t>未着工</t>
  </si>
  <si>
    <t>太陽物産株式会社</t>
  </si>
  <si>
    <t>浄水はすべて飲料品の製造原水
（飲用には上水使用）</t>
    <phoneticPr fontId="2"/>
  </si>
  <si>
    <t>未給水　　</t>
    <phoneticPr fontId="2"/>
  </si>
  <si>
    <t>給水</t>
    <rPh sb="0" eb="2">
      <t>キュウスイ</t>
    </rPh>
    <phoneticPr fontId="2"/>
  </si>
  <si>
    <t>状況</t>
    <rPh sb="0" eb="2">
      <t>ジョウキョウ</t>
    </rPh>
    <phoneticPr fontId="2"/>
  </si>
  <si>
    <t>オイシスはりま工場</t>
    <rPh sb="7" eb="9">
      <t>コウジョウ</t>
    </rPh>
    <phoneticPr fontId="17"/>
  </si>
  <si>
    <t>オイシスはりま工場敷地内</t>
    <rPh sb="7" eb="9">
      <t>コウジョウ</t>
    </rPh>
    <rPh sb="9" eb="12">
      <t>シキチナイ</t>
    </rPh>
    <phoneticPr fontId="17"/>
  </si>
  <si>
    <t>大橋　英勝</t>
    <rPh sb="0" eb="2">
      <t>オオハシ</t>
    </rPh>
    <rPh sb="3" eb="5">
      <t>ヒデカツ</t>
    </rPh>
    <phoneticPr fontId="1"/>
  </si>
  <si>
    <t>横山　武司</t>
    <rPh sb="0" eb="2">
      <t>ヨコヤマ</t>
    </rPh>
    <rPh sb="3" eb="5">
      <t>タケシ</t>
    </rPh>
    <phoneticPr fontId="1"/>
  </si>
  <si>
    <t>神河町</t>
    <rPh sb="0" eb="3">
      <t>カミカワチョウ</t>
    </rPh>
    <phoneticPr fontId="17"/>
  </si>
  <si>
    <t>渕</t>
    <rPh sb="0" eb="1">
      <t>フチ</t>
    </rPh>
    <phoneticPr fontId="17"/>
  </si>
  <si>
    <t>グリーンエコー笠形</t>
    <rPh sb="7" eb="9">
      <t>カサガタ</t>
    </rPh>
    <phoneticPr fontId="17"/>
  </si>
  <si>
    <t>（株）サンデベロッパー</t>
    <rPh sb="0" eb="3">
      <t>カブ</t>
    </rPh>
    <phoneticPr fontId="17"/>
  </si>
  <si>
    <t>粟賀ゴルフ</t>
    <rPh sb="0" eb="2">
      <t>アワガ</t>
    </rPh>
    <phoneticPr fontId="17"/>
  </si>
  <si>
    <t>福井　功</t>
    <rPh sb="0" eb="2">
      <t>フクイ</t>
    </rPh>
    <rPh sb="3" eb="4">
      <t>イサオ</t>
    </rPh>
    <phoneticPr fontId="17"/>
  </si>
  <si>
    <t>福井　和也</t>
    <rPh sb="0" eb="2">
      <t>フクイ</t>
    </rPh>
    <rPh sb="3" eb="5">
      <t>カズヤ</t>
    </rPh>
    <phoneticPr fontId="17"/>
  </si>
  <si>
    <t>上郡町長</t>
  </si>
  <si>
    <t>皆坂地区</t>
  </si>
  <si>
    <t>緩速ろ過</t>
  </si>
  <si>
    <t>工藤　崇</t>
  </si>
  <si>
    <t>石戸地区</t>
  </si>
  <si>
    <t>富満地区</t>
  </si>
  <si>
    <t>黒石・市原地区</t>
  </si>
  <si>
    <t>急速ろ過他</t>
  </si>
  <si>
    <t>小野豆地区</t>
  </si>
  <si>
    <t>その他（膜）</t>
  </si>
  <si>
    <t>鍋倉地区</t>
  </si>
  <si>
    <t>稲垣　幸彦</t>
    <rPh sb="0" eb="2">
      <t>イナガキ</t>
    </rPh>
    <rPh sb="3" eb="5">
      <t>ユキヒコ</t>
    </rPh>
    <phoneticPr fontId="16"/>
  </si>
  <si>
    <t>橋本　喜義</t>
    <rPh sb="0" eb="2">
      <t>ハシモト</t>
    </rPh>
    <rPh sb="3" eb="4">
      <t>ヨロコ</t>
    </rPh>
    <rPh sb="4" eb="5">
      <t>ギ</t>
    </rPh>
    <phoneticPr fontId="16"/>
  </si>
  <si>
    <t>田中　四郎</t>
    <rPh sb="0" eb="2">
      <t>タナカ</t>
    </rPh>
    <rPh sb="3" eb="5">
      <t>シロウ</t>
    </rPh>
    <phoneticPr fontId="16"/>
  </si>
  <si>
    <t>山本　清志</t>
    <rPh sb="0" eb="2">
      <t>ヤマモト</t>
    </rPh>
    <rPh sb="3" eb="5">
      <t>キヨシ</t>
    </rPh>
    <phoneticPr fontId="1"/>
  </si>
  <si>
    <t>片岡　豊</t>
    <rPh sb="0" eb="2">
      <t>カタオカ</t>
    </rPh>
    <rPh sb="3" eb="4">
      <t>ユタ</t>
    </rPh>
    <phoneticPr fontId="1"/>
  </si>
  <si>
    <t>アルパインローズホテルほか</t>
  </si>
  <si>
    <t>細見　英喜</t>
    <rPh sb="0" eb="2">
      <t>ホソミ</t>
    </rPh>
    <rPh sb="3" eb="5">
      <t>ヒデキ</t>
    </rPh>
    <phoneticPr fontId="1"/>
  </si>
  <si>
    <t>加戸　仁志</t>
    <rPh sb="0" eb="2">
      <t>カト</t>
    </rPh>
    <rPh sb="3" eb="5">
      <t>ヒトシ</t>
    </rPh>
    <phoneticPr fontId="17"/>
  </si>
  <si>
    <t>足立　睦雄</t>
    <rPh sb="0" eb="2">
      <t>アダチ</t>
    </rPh>
    <rPh sb="3" eb="5">
      <t>ムツオ</t>
    </rPh>
    <phoneticPr fontId="17"/>
  </si>
  <si>
    <t>米井　幹男</t>
    <rPh sb="0" eb="2">
      <t>ヨネイ</t>
    </rPh>
    <rPh sb="3" eb="5">
      <t>ミキオ</t>
    </rPh>
    <phoneticPr fontId="1"/>
  </si>
  <si>
    <t>荒木　卓夫</t>
    <rPh sb="0" eb="2">
      <t>アラキ</t>
    </rPh>
    <rPh sb="3" eb="5">
      <t>タクオ</t>
    </rPh>
    <phoneticPr fontId="17"/>
  </si>
  <si>
    <t>リソルゴルフマネジメント西日本㈱</t>
    <rPh sb="12" eb="13">
      <t>ニシ</t>
    </rPh>
    <rPh sb="13" eb="15">
      <t>ニホン</t>
    </rPh>
    <phoneticPr fontId="17"/>
  </si>
  <si>
    <t>新規</t>
    <rPh sb="0" eb="2">
      <t>シンキ</t>
    </rPh>
    <phoneticPr fontId="17"/>
  </si>
  <si>
    <t>４５ｹ所</t>
    <phoneticPr fontId="2"/>
  </si>
  <si>
    <t>実績年間</t>
    <phoneticPr fontId="2"/>
  </si>
  <si>
    <t>有収水量</t>
    <rPh sb="0" eb="2">
      <t>ユウシュウ</t>
    </rPh>
    <rPh sb="2" eb="4">
      <t>スイリョウ</t>
    </rPh>
    <phoneticPr fontId="2"/>
  </si>
  <si>
    <t>3(1)</t>
    <phoneticPr fontId="2"/>
  </si>
  <si>
    <t>9(1)</t>
    <phoneticPr fontId="2"/>
  </si>
  <si>
    <t>中播磨（福崎）</t>
    <rPh sb="0" eb="1">
      <t>ナカ</t>
    </rPh>
    <rPh sb="1" eb="3">
      <t>ハリマ</t>
    </rPh>
    <rPh sb="4" eb="6">
      <t>フクサキ</t>
    </rPh>
    <phoneticPr fontId="2"/>
  </si>
  <si>
    <t>膜ろ過</t>
    <rPh sb="0" eb="1">
      <t>マク</t>
    </rPh>
    <rPh sb="2" eb="3">
      <t>カ</t>
    </rPh>
    <phoneticPr fontId="2"/>
  </si>
  <si>
    <t>社会福祉法人明石愛老園（明石愛老園）</t>
  </si>
  <si>
    <t>〔専用水道施設別現況表〕</t>
    <phoneticPr fontId="2"/>
  </si>
  <si>
    <t>確認時</t>
    <phoneticPr fontId="2"/>
  </si>
  <si>
    <t>現在</t>
    <phoneticPr fontId="2"/>
  </si>
  <si>
    <t>№</t>
    <phoneticPr fontId="2"/>
  </si>
  <si>
    <t>市町名</t>
  </si>
  <si>
    <t>日吉ダム</t>
    <phoneticPr fontId="2"/>
  </si>
  <si>
    <t>夢前川水系菅生川</t>
    <phoneticPr fontId="2"/>
  </si>
  <si>
    <t>菅生ダム</t>
    <phoneticPr fontId="2"/>
  </si>
  <si>
    <t xml:space="preserve"> </t>
    <phoneticPr fontId="2"/>
  </si>
  <si>
    <t>台帳</t>
    <phoneticPr fontId="2"/>
  </si>
  <si>
    <t>（％）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</si>
  <si>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</si>
  <si>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</si>
  <si>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</si>
  <si>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</si>
  <si>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</si>
  <si>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</si>
  <si>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</si>
  <si>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⑥/⑤</t>
    <phoneticPr fontId="2"/>
  </si>
  <si>
    <t>(1)</t>
  </si>
  <si>
    <t>有収</t>
    <rPh sb="0" eb="2">
      <t>ユウシュウ</t>
    </rPh>
    <phoneticPr fontId="2"/>
  </si>
  <si>
    <t>有効</t>
    <rPh sb="0" eb="2">
      <t>ユウコウ</t>
    </rPh>
    <phoneticPr fontId="2"/>
  </si>
  <si>
    <t>自流</t>
    <rPh sb="0" eb="2">
      <t>ジリュウ</t>
    </rPh>
    <phoneticPr fontId="2"/>
  </si>
  <si>
    <t>浅</t>
    <rPh sb="0" eb="1">
      <t>アサ</t>
    </rPh>
    <phoneticPr fontId="2"/>
  </si>
  <si>
    <t>深</t>
    <rPh sb="0" eb="1">
      <t>フカ</t>
    </rPh>
    <phoneticPr fontId="2"/>
  </si>
  <si>
    <t>ダム</t>
    <phoneticPr fontId="2"/>
  </si>
  <si>
    <t>直接</t>
    <rPh sb="0" eb="2">
      <t>チョクセツ</t>
    </rPh>
    <phoneticPr fontId="2"/>
  </si>
  <si>
    <t>放流</t>
    <rPh sb="0" eb="2">
      <t>ホウリュウ</t>
    </rPh>
    <phoneticPr fontId="2"/>
  </si>
  <si>
    <t>湖沼水</t>
    <rPh sb="0" eb="3">
      <t>コショウスイ</t>
    </rPh>
    <phoneticPr fontId="2"/>
  </si>
  <si>
    <t>地表水</t>
    <rPh sb="0" eb="2">
      <t>チヒョウ</t>
    </rPh>
    <rPh sb="2" eb="3">
      <t>スイ</t>
    </rPh>
    <phoneticPr fontId="2"/>
  </si>
  <si>
    <t>表流水等</t>
    <rPh sb="0" eb="3">
      <t>ヒョウリュウスイ</t>
    </rPh>
    <rPh sb="3" eb="4">
      <t>トウ</t>
    </rPh>
    <phoneticPr fontId="2"/>
  </si>
  <si>
    <t>（湧水）</t>
    <rPh sb="1" eb="3">
      <t>ユウスイ</t>
    </rPh>
    <phoneticPr fontId="2"/>
  </si>
  <si>
    <t>⑦/⑥</t>
    <phoneticPr fontId="2"/>
  </si>
  <si>
    <t>③/②</t>
    <phoneticPr fontId="2"/>
  </si>
  <si>
    <t>④/②</t>
    <phoneticPr fontId="2"/>
  </si>
  <si>
    <t>②/①</t>
    <phoneticPr fontId="2"/>
  </si>
  <si>
    <t>浄水施設</t>
    <phoneticPr fontId="2"/>
  </si>
  <si>
    <t>　</t>
    <phoneticPr fontId="2"/>
  </si>
  <si>
    <t>台帳</t>
    <phoneticPr fontId="2"/>
  </si>
  <si>
    <t>そ</t>
    <phoneticPr fontId="2"/>
  </si>
  <si>
    <t xml:space="preserve"> </t>
    <phoneticPr fontId="2"/>
  </si>
  <si>
    <t>み</t>
    <phoneticPr fontId="2"/>
  </si>
  <si>
    <t>（ｌ）</t>
    <phoneticPr fontId="2"/>
  </si>
  <si>
    <t>ろ</t>
    <phoneticPr fontId="2"/>
  </si>
  <si>
    <t>最大</t>
    <phoneticPr fontId="2"/>
  </si>
  <si>
    <t xml:space="preserve"> </t>
    <phoneticPr fontId="2"/>
  </si>
  <si>
    <t>(A)</t>
    <phoneticPr fontId="2"/>
  </si>
  <si>
    <t>　</t>
    <phoneticPr fontId="2"/>
  </si>
  <si>
    <t>(A)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</si>
  <si>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</si>
  <si>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</si>
  <si>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</si>
  <si>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</si>
  <si>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丹波市（山南）</t>
    <rPh sb="0" eb="2">
      <t>タンバ</t>
    </rPh>
    <rPh sb="2" eb="3">
      <t>シ</t>
    </rPh>
    <phoneticPr fontId="2"/>
  </si>
  <si>
    <t>西脇市（黒田庄地区），多可町，宍粟市，佐用町</t>
    <rPh sb="0" eb="3">
      <t>ニシワキシ</t>
    </rPh>
    <rPh sb="4" eb="5">
      <t>クロ</t>
    </rPh>
    <rPh sb="5" eb="6">
      <t>ダ</t>
    </rPh>
    <rPh sb="6" eb="7">
      <t>ショウ</t>
    </rPh>
    <rPh sb="7" eb="9">
      <t>チク</t>
    </rPh>
    <rPh sb="11" eb="13">
      <t>タカ</t>
    </rPh>
    <rPh sb="13" eb="14">
      <t>チョウ</t>
    </rPh>
    <rPh sb="15" eb="17">
      <t>シソウ</t>
    </rPh>
    <rPh sb="17" eb="18">
      <t>シ</t>
    </rPh>
    <rPh sb="19" eb="22">
      <t>サヨウチョウ</t>
    </rPh>
    <phoneticPr fontId="2"/>
  </si>
  <si>
    <t>赤穂市，赤穂市(北部)</t>
    <rPh sb="4" eb="7">
      <t>アコウシ</t>
    </rPh>
    <rPh sb="8" eb="10">
      <t>ホクブ</t>
    </rPh>
    <phoneticPr fontId="2"/>
  </si>
  <si>
    <t>丹波市（市島）</t>
    <rPh sb="0" eb="2">
      <t>タンバ</t>
    </rPh>
    <rPh sb="2" eb="3">
      <t>シ</t>
    </rPh>
    <rPh sb="4" eb="6">
      <t>イチジマ</t>
    </rPh>
    <phoneticPr fontId="2"/>
  </si>
  <si>
    <t>淡路広域水道</t>
    <rPh sb="0" eb="2">
      <t>アワジ</t>
    </rPh>
    <rPh sb="2" eb="4">
      <t>コウイキ</t>
    </rPh>
    <rPh sb="4" eb="6">
      <t>スイドウ</t>
    </rPh>
    <phoneticPr fontId="2"/>
  </si>
  <si>
    <t>５拡変更</t>
    <rPh sb="2" eb="4">
      <t>ヘンコウ</t>
    </rPh>
    <phoneticPr fontId="2"/>
  </si>
  <si>
    <t>朝　来</t>
    <rPh sb="0" eb="1">
      <t>アサ</t>
    </rPh>
    <rPh sb="2" eb="3">
      <t>ライ</t>
    </rPh>
    <phoneticPr fontId="2"/>
  </si>
  <si>
    <t>宍粟市長　福知渓谷専用水道</t>
  </si>
  <si>
    <t>加　東</t>
    <rPh sb="0" eb="1">
      <t>カ</t>
    </rPh>
    <rPh sb="2" eb="3">
      <t>ヒガシ</t>
    </rPh>
    <phoneticPr fontId="2"/>
  </si>
  <si>
    <t>丹　波</t>
    <rPh sb="0" eb="1">
      <t>タン</t>
    </rPh>
    <rPh sb="2" eb="3">
      <t>ナミ</t>
    </rPh>
    <phoneticPr fontId="2"/>
  </si>
  <si>
    <t>居住に必要な水の供給を受けている者の数</t>
    <rPh sb="6" eb="7">
      <t>ミズ</t>
    </rPh>
    <rPh sb="8" eb="10">
      <t>キョウキュウ</t>
    </rPh>
    <rPh sb="11" eb="12">
      <t>ウ</t>
    </rPh>
    <rPh sb="16" eb="17">
      <t>シャ</t>
    </rPh>
    <rPh sb="18" eb="19">
      <t>スウ</t>
    </rPh>
    <phoneticPr fontId="12"/>
  </si>
  <si>
    <t>丹波市</t>
    <rPh sb="0" eb="3">
      <t>タンバシ</t>
    </rPh>
    <phoneticPr fontId="1"/>
  </si>
  <si>
    <t>カ所</t>
    <rPh sb="1" eb="2">
      <t>ジョ</t>
    </rPh>
    <phoneticPr fontId="2"/>
  </si>
  <si>
    <t>MFろ過池</t>
    <rPh sb="3" eb="4">
      <t>カ</t>
    </rPh>
    <rPh sb="4" eb="5">
      <t>イケ</t>
    </rPh>
    <phoneticPr fontId="1"/>
  </si>
  <si>
    <t>西井　和忠</t>
    <rPh sb="0" eb="2">
      <t>ニシイ</t>
    </rPh>
    <rPh sb="3" eb="4">
      <t>カズ</t>
    </rPh>
    <rPh sb="4" eb="5">
      <t>チュウ</t>
    </rPh>
    <phoneticPr fontId="1"/>
  </si>
  <si>
    <t>林　健一郎</t>
    <rPh sb="0" eb="1">
      <t>ハヤシ</t>
    </rPh>
    <rPh sb="2" eb="5">
      <t>ケンイチロウ</t>
    </rPh>
    <phoneticPr fontId="1"/>
  </si>
  <si>
    <t>廣津　義憲</t>
    <rPh sb="0" eb="1">
      <t>ヒロシ</t>
    </rPh>
    <rPh sb="1" eb="2">
      <t>ツ</t>
    </rPh>
    <rPh sb="3" eb="4">
      <t>ヨシ</t>
    </rPh>
    <rPh sb="4" eb="5">
      <t>ノリ</t>
    </rPh>
    <phoneticPr fontId="1"/>
  </si>
  <si>
    <t>朝来</t>
    <rPh sb="0" eb="2">
      <t>アサゴ</t>
    </rPh>
    <phoneticPr fontId="2"/>
  </si>
  <si>
    <t>加東</t>
    <rPh sb="0" eb="2">
      <t>カトウ</t>
    </rPh>
    <phoneticPr fontId="2"/>
  </si>
  <si>
    <t>一日平均</t>
  </si>
  <si>
    <t>（５）特設水道健康福祉事務所別集計表</t>
    <rPh sb="7" eb="14">
      <t>ケンコウ</t>
    </rPh>
    <phoneticPr fontId="12"/>
  </si>
  <si>
    <t>施設数</t>
    <rPh sb="0" eb="2">
      <t>シセツ</t>
    </rPh>
    <rPh sb="2" eb="3">
      <t>スウ</t>
    </rPh>
    <phoneticPr fontId="12"/>
  </si>
  <si>
    <t>確認時の飲料水</t>
    <rPh sb="0" eb="2">
      <t>カクニン</t>
    </rPh>
    <rPh sb="2" eb="3">
      <t>ジ</t>
    </rPh>
    <rPh sb="4" eb="7">
      <t>インリョウスイ</t>
    </rPh>
    <phoneticPr fontId="12"/>
  </si>
  <si>
    <t>健康福祉事務所等</t>
    <rPh sb="0" eb="7">
      <t>ケンコウ</t>
    </rPh>
    <rPh sb="7" eb="8">
      <t>トウ</t>
    </rPh>
    <phoneticPr fontId="12"/>
  </si>
  <si>
    <t>公営</t>
    <rPh sb="0" eb="2">
      <t>コウエイ</t>
    </rPh>
    <phoneticPr fontId="12"/>
  </si>
  <si>
    <t>その他</t>
    <rPh sb="2" eb="3">
      <t>タ</t>
    </rPh>
    <phoneticPr fontId="12"/>
  </si>
  <si>
    <t>計</t>
    <rPh sb="0" eb="1">
      <t>ケイ</t>
    </rPh>
    <phoneticPr fontId="12"/>
  </si>
  <si>
    <t>供給対象需要者数</t>
    <rPh sb="0" eb="2">
      <t>キョウキュウ</t>
    </rPh>
    <rPh sb="2" eb="4">
      <t>タイショウ</t>
    </rPh>
    <rPh sb="4" eb="6">
      <t>ジュヨウ</t>
    </rPh>
    <rPh sb="6" eb="7">
      <t>シャ</t>
    </rPh>
    <rPh sb="7" eb="8">
      <t>スウ</t>
    </rPh>
    <phoneticPr fontId="12"/>
  </si>
  <si>
    <t>一日</t>
  </si>
  <si>
    <t>平均</t>
  </si>
  <si>
    <t>最大</t>
  </si>
  <si>
    <t>上　水　道</t>
    <rPh sb="0" eb="1">
      <t>ウエ</t>
    </rPh>
    <rPh sb="2" eb="3">
      <t>ミズ</t>
    </rPh>
    <rPh sb="4" eb="5">
      <t>ミチ</t>
    </rPh>
    <phoneticPr fontId="2"/>
  </si>
  <si>
    <t>工場内</t>
  </si>
  <si>
    <t>浅</t>
  </si>
  <si>
    <t>消毒のみ</t>
  </si>
  <si>
    <t>公営</t>
  </si>
  <si>
    <t>深</t>
  </si>
  <si>
    <t>兵庫県教育長</t>
  </si>
  <si>
    <t>湧</t>
  </si>
  <si>
    <t>ひかみカントリークラブ</t>
  </si>
  <si>
    <t>生活協同組合コープこうべ</t>
  </si>
  <si>
    <t>除鉄・除マ他</t>
  </si>
  <si>
    <t>エム・シー・シー食品㈱</t>
  </si>
  <si>
    <t>近田　政令</t>
  </si>
  <si>
    <t>㈱ロックフィールド</t>
  </si>
  <si>
    <t>平井　浩二</t>
  </si>
  <si>
    <t>六甲国際㈱</t>
  </si>
  <si>
    <t>六甲国際ゴルフ倶楽部GC</t>
  </si>
  <si>
    <t>除鉄・除マ</t>
  </si>
  <si>
    <t>菊水ゴルフ場</t>
  </si>
  <si>
    <t>北野　友之</t>
  </si>
  <si>
    <t>押部プラザ</t>
  </si>
  <si>
    <t>店舗内</t>
  </si>
  <si>
    <t>伊藤　幸治</t>
  </si>
  <si>
    <t>新日本観光㈱</t>
  </si>
  <si>
    <t>大神戸ゴルフ倶楽部</t>
  </si>
  <si>
    <t>明石ゴルフ倶楽部</t>
  </si>
  <si>
    <t>ﾈｽﾚﾏﾆｭﾌｧｸﾁｬﾘﾝｸﾞ㈱</t>
  </si>
  <si>
    <t>〔特設水道施設別現況表〕　</t>
    <rPh sb="10" eb="11">
      <t>ヒョウ</t>
    </rPh>
    <phoneticPr fontId="12"/>
  </si>
  <si>
    <t>市町名</t>
    <rPh sb="0" eb="2">
      <t>シチョウ</t>
    </rPh>
    <phoneticPr fontId="12"/>
  </si>
  <si>
    <t>設置者名</t>
    <rPh sb="0" eb="2">
      <t>セッチ</t>
    </rPh>
    <rPh sb="2" eb="3">
      <t>シャ</t>
    </rPh>
    <rPh sb="3" eb="4">
      <t>ナ</t>
    </rPh>
    <phoneticPr fontId="12"/>
  </si>
  <si>
    <t>供給区域または供給対象施設</t>
    <rPh sb="0" eb="2">
      <t>キョウキュウ</t>
    </rPh>
    <rPh sb="2" eb="4">
      <t>クイキ</t>
    </rPh>
    <rPh sb="7" eb="9">
      <t>キョウキュウ</t>
    </rPh>
    <rPh sb="9" eb="11">
      <t>タイショウ</t>
    </rPh>
    <rPh sb="11" eb="13">
      <t>シセツ</t>
    </rPh>
    <phoneticPr fontId="12"/>
  </si>
  <si>
    <t>確認時の飲料水供給対象需要者数</t>
    <rPh sb="0" eb="2">
      <t>カクニン</t>
    </rPh>
    <rPh sb="2" eb="3">
      <t>ジ</t>
    </rPh>
    <rPh sb="4" eb="7">
      <t>インリョウスイ</t>
    </rPh>
    <rPh sb="7" eb="9">
      <t>キョウキュウ</t>
    </rPh>
    <rPh sb="9" eb="11">
      <t>タイショウ</t>
    </rPh>
    <rPh sb="11" eb="13">
      <t>ジュヨウ</t>
    </rPh>
    <rPh sb="13" eb="14">
      <t>シャ</t>
    </rPh>
    <rPh sb="14" eb="15">
      <t>スウ</t>
    </rPh>
    <phoneticPr fontId="12"/>
  </si>
  <si>
    <t>備考</t>
    <rPh sb="0" eb="2">
      <t>ビコウ</t>
    </rPh>
    <phoneticPr fontId="12"/>
  </si>
  <si>
    <t>需要者数</t>
    <rPh sb="0" eb="2">
      <t>ジュヨウ</t>
    </rPh>
    <phoneticPr fontId="12"/>
  </si>
  <si>
    <t>（３）市町別水道普及表</t>
    <rPh sb="3" eb="5">
      <t>シチョウ</t>
    </rPh>
    <rPh sb="5" eb="6">
      <t>ベツ</t>
    </rPh>
    <rPh sb="6" eb="8">
      <t>スイドウ</t>
    </rPh>
    <rPh sb="8" eb="10">
      <t>フキュウ</t>
    </rPh>
    <rPh sb="10" eb="11">
      <t>ヒョウ</t>
    </rPh>
    <phoneticPr fontId="2"/>
  </si>
  <si>
    <t>水道普及率（％）</t>
  </si>
  <si>
    <t>兵庫県</t>
  </si>
  <si>
    <t>全国</t>
  </si>
  <si>
    <t>元</t>
  </si>
  <si>
    <t>一人一日最大給水量（l）</t>
  </si>
  <si>
    <t>上水道</t>
  </si>
  <si>
    <t>簡易水道</t>
  </si>
  <si>
    <t>一日最大給水量（m3/日）</t>
  </si>
  <si>
    <t>１　水道普及状況の推移</t>
  </si>
  <si>
    <t>年度</t>
    <rPh sb="1" eb="2">
      <t>ド</t>
    </rPh>
    <phoneticPr fontId="2"/>
  </si>
  <si>
    <t>普及率</t>
    <rPh sb="0" eb="3">
      <t>フキュウリツ</t>
    </rPh>
    <phoneticPr fontId="2"/>
  </si>
  <si>
    <t>　　　　　　　給　　水　　人　　口　　（人）</t>
  </si>
  <si>
    <t>給　　　　　　水　　　　　　量</t>
    <rPh sb="0" eb="1">
      <t>キュウ</t>
    </rPh>
    <rPh sb="7" eb="8">
      <t>ミズ</t>
    </rPh>
    <rPh sb="14" eb="15">
      <t>リョウ</t>
    </rPh>
    <phoneticPr fontId="2"/>
  </si>
  <si>
    <t>小　計</t>
  </si>
  <si>
    <t>計</t>
  </si>
  <si>
    <t>特設
水道</t>
    <rPh sb="0" eb="2">
      <t>トクセツ</t>
    </rPh>
    <rPh sb="3" eb="5">
      <t>スイドウ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</si>
  <si>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</si>
  <si>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</si>
  <si>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計</t>
    <rPh sb="0" eb="1">
      <t>ケイ</t>
    </rPh>
    <phoneticPr fontId="2"/>
  </si>
  <si>
    <t>その他</t>
  </si>
  <si>
    <t>年　間</t>
  </si>
  <si>
    <t>一人
一日
最大</t>
    <rPh sb="3" eb="5">
      <t>イチニチ</t>
    </rPh>
    <rPh sb="6" eb="8">
      <t>サイダイ</t>
    </rPh>
    <phoneticPr fontId="2"/>
  </si>
  <si>
    <t>（千m3）</t>
  </si>
  <si>
    <t>　　　　　　　　　　　　　施　設　数　（ケ所）</t>
    <phoneticPr fontId="2"/>
  </si>
  <si>
    <t>専用水道施設能力</t>
    <phoneticPr fontId="2"/>
  </si>
  <si>
    <t>簡易
水道</t>
    <phoneticPr fontId="2"/>
  </si>
  <si>
    <t>専用
水道</t>
    <phoneticPr fontId="2"/>
  </si>
  <si>
    <t>簡易
水道</t>
    <phoneticPr fontId="2"/>
  </si>
  <si>
    <t>専用
水道</t>
    <phoneticPr fontId="2"/>
  </si>
  <si>
    <t xml:space="preserve"> </t>
    <phoneticPr fontId="2"/>
  </si>
  <si>
    <t>　</t>
    <phoneticPr fontId="2"/>
  </si>
  <si>
    <t>用水供給</t>
    <phoneticPr fontId="2"/>
  </si>
  <si>
    <t>自己
水源</t>
    <phoneticPr fontId="2"/>
  </si>
  <si>
    <t>一日
最大</t>
    <phoneticPr fontId="2"/>
  </si>
  <si>
    <t>計画給水</t>
  </si>
  <si>
    <t>現在給水</t>
  </si>
  <si>
    <t>表</t>
  </si>
  <si>
    <t>伏</t>
  </si>
  <si>
    <t>地</t>
  </si>
  <si>
    <t>浄</t>
  </si>
  <si>
    <t>そ</t>
  </si>
  <si>
    <t>緩</t>
  </si>
  <si>
    <t>急</t>
  </si>
  <si>
    <t>実績一日</t>
  </si>
  <si>
    <t>実績一人</t>
  </si>
  <si>
    <t>人口</t>
  </si>
  <si>
    <t>流</t>
  </si>
  <si>
    <t>下</t>
  </si>
  <si>
    <t>水</t>
  </si>
  <si>
    <t>の</t>
  </si>
  <si>
    <t>速</t>
  </si>
  <si>
    <t>一日最大</t>
  </si>
  <si>
    <t>受</t>
  </si>
  <si>
    <t>他</t>
  </si>
  <si>
    <t>ろ</t>
  </si>
  <si>
    <t>給水量</t>
  </si>
  <si>
    <t>過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</si>
  <si>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</si>
  <si>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</si>
  <si>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</si>
  <si>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</si>
  <si>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</si>
  <si>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</si>
  <si>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</si>
  <si>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</si>
  <si>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</si>
  <si>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</si>
  <si>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</si>
  <si>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西脇市（西脇地区）</t>
  </si>
  <si>
    <t>西脇市（黒田庄地区）</t>
  </si>
  <si>
    <t>三木市</t>
  </si>
  <si>
    <t>小野市</t>
  </si>
  <si>
    <t>加西市</t>
  </si>
  <si>
    <t>多可町</t>
  </si>
  <si>
    <t>市川町</t>
  </si>
  <si>
    <t>福崎町</t>
  </si>
  <si>
    <t>神河町</t>
  </si>
  <si>
    <t>西播磨水道企業団</t>
  </si>
  <si>
    <t>赤穂市（南部）</t>
  </si>
  <si>
    <t>赤穂市（北部）</t>
  </si>
  <si>
    <t>宍粟市</t>
  </si>
  <si>
    <t>たつの市</t>
  </si>
  <si>
    <t>太子町</t>
  </si>
  <si>
    <t>上郡町</t>
  </si>
  <si>
    <t>播磨高原広域事務組合</t>
  </si>
  <si>
    <t>豊岡市</t>
  </si>
  <si>
    <t>養父市</t>
  </si>
  <si>
    <t>朝来市</t>
  </si>
  <si>
    <t>香美町</t>
  </si>
  <si>
    <t>新温泉町</t>
  </si>
  <si>
    <t>篠山市</t>
  </si>
  <si>
    <t>神戸市</t>
  </si>
  <si>
    <t>姫路市</t>
  </si>
  <si>
    <t>尼崎市</t>
  </si>
  <si>
    <t>西宮市</t>
  </si>
  <si>
    <t>　</t>
  </si>
  <si>
    <t>〔上水道施設別現況表（Ⅰ）〕</t>
    <rPh sb="1" eb="4">
      <t>ジョウスイドウ</t>
    </rPh>
    <rPh sb="4" eb="7">
      <t>シセツベツ</t>
    </rPh>
    <rPh sb="7" eb="9">
      <t>ゲンキョウ</t>
    </rPh>
    <rPh sb="9" eb="10">
      <t>ヒョウ</t>
    </rPh>
    <phoneticPr fontId="2"/>
  </si>
  <si>
    <t>取水施設</t>
    <rPh sb="0" eb="2">
      <t>シュスイ</t>
    </rPh>
    <rPh sb="2" eb="4">
      <t>シセツ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</si>
  <si>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</si>
  <si>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</si>
  <si>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膜</t>
    <rPh sb="0" eb="1">
      <t>マク</t>
    </rPh>
    <phoneticPr fontId="2"/>
  </si>
  <si>
    <t>消</t>
    <rPh sb="0" eb="1">
      <t>ショウ</t>
    </rPh>
    <phoneticPr fontId="2"/>
  </si>
  <si>
    <t>料金収入</t>
    <rPh sb="0" eb="2">
      <t>リョウキン</t>
    </rPh>
    <rPh sb="2" eb="4">
      <t>シュウニュウ</t>
    </rPh>
    <phoneticPr fontId="2"/>
  </si>
  <si>
    <t>建設事業費</t>
    <rPh sb="0" eb="2">
      <t>ケンセツ</t>
    </rPh>
    <rPh sb="2" eb="5">
      <t>ジギョウヒ</t>
    </rPh>
    <phoneticPr fontId="2"/>
  </si>
  <si>
    <t>職員数</t>
    <rPh sb="0" eb="3">
      <t>ショクインスウ</t>
    </rPh>
    <phoneticPr fontId="2"/>
  </si>
  <si>
    <t>実績年間</t>
    <rPh sb="0" eb="2">
      <t>ジッセキ</t>
    </rPh>
    <rPh sb="2" eb="4">
      <t>ネンカン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</si>
  <si>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</si>
  <si>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</si>
  <si>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工業用</t>
    <rPh sb="0" eb="3">
      <t>コウギョウヨウ</t>
    </rPh>
    <phoneticPr fontId="2"/>
  </si>
  <si>
    <t>その他</t>
    <rPh sb="2" eb="3">
      <t>タ</t>
    </rPh>
    <phoneticPr fontId="2"/>
  </si>
  <si>
    <t>有効無</t>
    <rPh sb="0" eb="2">
      <t>ユウコウ</t>
    </rPh>
    <rPh sb="2" eb="3">
      <t>ム</t>
    </rPh>
    <phoneticPr fontId="2"/>
  </si>
  <si>
    <t>損失量</t>
    <rPh sb="0" eb="2">
      <t>ソンシツ</t>
    </rPh>
    <rPh sb="2" eb="3">
      <t>リョウ</t>
    </rPh>
    <phoneticPr fontId="2"/>
  </si>
  <si>
    <t>計画一日</t>
    <rPh sb="0" eb="2">
      <t>ケイカク</t>
    </rPh>
    <rPh sb="2" eb="4">
      <t>イチニチ</t>
    </rPh>
    <phoneticPr fontId="2"/>
  </si>
  <si>
    <t>番号</t>
    <rPh sb="0" eb="2">
      <t>バンゴウ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</si>
  <si>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2"/>
  </si>
  <si>
    <t>毒</t>
    <rPh sb="0" eb="1">
      <t>ドク</t>
    </rPh>
    <phoneticPr fontId="2"/>
  </si>
  <si>
    <t>収水量</t>
    <rPh sb="0" eb="1">
      <t>シュウ</t>
    </rPh>
    <rPh sb="1" eb="3">
      <t>スイリョウ</t>
    </rPh>
    <phoneticPr fontId="2"/>
  </si>
  <si>
    <t>最大</t>
    <rPh sb="0" eb="2">
      <t>サイダイ</t>
    </rPh>
    <phoneticPr fontId="2"/>
  </si>
  <si>
    <t>過</t>
    <rPh sb="0" eb="1">
      <t>カ</t>
    </rPh>
    <phoneticPr fontId="2"/>
  </si>
  <si>
    <t>の</t>
    <phoneticPr fontId="2"/>
  </si>
  <si>
    <t>他</t>
    <rPh sb="0" eb="1">
      <t>タ</t>
    </rPh>
    <phoneticPr fontId="2"/>
  </si>
  <si>
    <t>給水量</t>
    <rPh sb="0" eb="3">
      <t>キュウスイリョウ</t>
    </rPh>
    <phoneticPr fontId="2"/>
  </si>
  <si>
    <t>水量</t>
    <rPh sb="0" eb="2">
      <t>スイリョウ</t>
    </rPh>
    <phoneticPr fontId="2"/>
  </si>
  <si>
    <t>県民局</t>
    <rPh sb="0" eb="2">
      <t>ケンミン</t>
    </rPh>
    <rPh sb="2" eb="3">
      <t>キョク</t>
    </rPh>
    <phoneticPr fontId="2"/>
  </si>
  <si>
    <t>　</t>
    <phoneticPr fontId="2"/>
  </si>
  <si>
    <t>（人）</t>
    <rPh sb="1" eb="2">
      <t>ヒト</t>
    </rPh>
    <phoneticPr fontId="2"/>
  </si>
  <si>
    <t>（千円）</t>
    <rPh sb="1" eb="3">
      <t>センエン</t>
    </rPh>
    <phoneticPr fontId="2"/>
  </si>
  <si>
    <t>（千m3）</t>
    <rPh sb="1" eb="2">
      <t>セン</t>
    </rPh>
    <phoneticPr fontId="2"/>
  </si>
  <si>
    <t>（m3/日）</t>
    <rPh sb="4" eb="5">
      <t>ニチ</t>
    </rPh>
    <phoneticPr fontId="2"/>
  </si>
  <si>
    <t>阪神南</t>
    <rPh sb="0" eb="2">
      <t>ハンシン</t>
    </rPh>
    <rPh sb="2" eb="3">
      <t>ミナミ</t>
    </rPh>
    <phoneticPr fontId="2"/>
  </si>
  <si>
    <t>１　水道普及状況の推移</t>
    <rPh sb="2" eb="4">
      <t>スイドウ</t>
    </rPh>
    <rPh sb="4" eb="6">
      <t>フキュウ</t>
    </rPh>
    <rPh sb="6" eb="8">
      <t>ジョウキョウ</t>
    </rPh>
    <rPh sb="9" eb="11">
      <t>スイイ</t>
    </rPh>
    <phoneticPr fontId="2"/>
  </si>
  <si>
    <t>（１）普及率（グラフ）</t>
    <rPh sb="3" eb="6">
      <t>フキュウリツ</t>
    </rPh>
    <phoneticPr fontId="2"/>
  </si>
  <si>
    <t>（２）一人一日最大給水量（グラフ）</t>
    <rPh sb="3" eb="5">
      <t>ヒトリ</t>
    </rPh>
    <rPh sb="5" eb="7">
      <t>イチニチ</t>
    </rPh>
    <rPh sb="7" eb="9">
      <t>サイダイ</t>
    </rPh>
    <rPh sb="9" eb="12">
      <t>キュウスイリョウ</t>
    </rPh>
    <phoneticPr fontId="2"/>
  </si>
  <si>
    <t>（３）年間及び一日最大給水量（グラフ）</t>
    <rPh sb="3" eb="5">
      <t>ネンカン</t>
    </rPh>
    <rPh sb="5" eb="6">
      <t>オヨ</t>
    </rPh>
    <rPh sb="7" eb="9">
      <t>イチニチ</t>
    </rPh>
    <rPh sb="9" eb="11">
      <t>サイダイ</t>
    </rPh>
    <rPh sb="11" eb="14">
      <t>キュウスイリョウ</t>
    </rPh>
    <phoneticPr fontId="2"/>
  </si>
  <si>
    <t>（１）健康福祉事務所別水道普及表</t>
    <rPh sb="3" eb="5">
      <t>ケンコウ</t>
    </rPh>
    <rPh sb="5" eb="7">
      <t>フクシ</t>
    </rPh>
    <rPh sb="7" eb="10">
      <t>ジムショ</t>
    </rPh>
    <rPh sb="10" eb="11">
      <t>ベツ</t>
    </rPh>
    <rPh sb="11" eb="13">
      <t>スイドウ</t>
    </rPh>
    <rPh sb="13" eb="15">
      <t>フキュウ</t>
    </rPh>
    <rPh sb="15" eb="16">
      <t>ヒョウ</t>
    </rPh>
    <phoneticPr fontId="2"/>
  </si>
  <si>
    <t>（１）上水道健康福祉事務所別集計表</t>
    <rPh sb="3" eb="6">
      <t>ジョウスイドウ</t>
    </rPh>
    <rPh sb="6" eb="8">
      <t>ケンコウ</t>
    </rPh>
    <rPh sb="8" eb="10">
      <t>フクシ</t>
    </rPh>
    <rPh sb="10" eb="13">
      <t>ジムショ</t>
    </rPh>
    <rPh sb="13" eb="14">
      <t>ベツ</t>
    </rPh>
    <rPh sb="14" eb="17">
      <t>シュウケイヒョウ</t>
    </rPh>
    <phoneticPr fontId="2"/>
  </si>
  <si>
    <t>　　　上水道施設別現況表（Ⅰ）</t>
    <rPh sb="3" eb="6">
      <t>ジョウスイドウ</t>
    </rPh>
    <rPh sb="6" eb="9">
      <t>シセツベツ</t>
    </rPh>
    <rPh sb="9" eb="11">
      <t>ゲンキョウ</t>
    </rPh>
    <rPh sb="11" eb="12">
      <t>ヒョウ</t>
    </rPh>
    <phoneticPr fontId="2"/>
  </si>
  <si>
    <t>　　　上水道施設別現況表（Ⅱ）</t>
    <rPh sb="3" eb="6">
      <t>ジョウスイドウ</t>
    </rPh>
    <rPh sb="6" eb="9">
      <t>シセツベツ</t>
    </rPh>
    <rPh sb="9" eb="11">
      <t>ゲンキョウ</t>
    </rPh>
    <rPh sb="11" eb="12">
      <t>ヒョウ</t>
    </rPh>
    <phoneticPr fontId="2"/>
  </si>
  <si>
    <t>武庫川水系山田川</t>
    <phoneticPr fontId="2"/>
  </si>
  <si>
    <t>　　　上水道水利権一覧表</t>
    <rPh sb="3" eb="6">
      <t>ジョウスイドウ</t>
    </rPh>
    <rPh sb="6" eb="9">
      <t>スイリケン</t>
    </rPh>
    <rPh sb="9" eb="12">
      <t>イチランヒョウ</t>
    </rPh>
    <phoneticPr fontId="2"/>
  </si>
  <si>
    <t>　　　上水道料金表</t>
    <rPh sb="3" eb="6">
      <t>ジョウスイドウ</t>
    </rPh>
    <rPh sb="6" eb="9">
      <t>リョウキンヒョウ</t>
    </rPh>
    <phoneticPr fontId="2"/>
  </si>
  <si>
    <t>（２）水道用水供給集計表</t>
    <rPh sb="3" eb="5">
      <t>スイドウ</t>
    </rPh>
    <rPh sb="5" eb="7">
      <t>ヨウスイ</t>
    </rPh>
    <rPh sb="7" eb="9">
      <t>キョウキュウ</t>
    </rPh>
    <rPh sb="9" eb="12">
      <t>シュウケイヒョウ</t>
    </rPh>
    <phoneticPr fontId="2"/>
  </si>
  <si>
    <t>（３）簡易水道健康福祉事務所別集計表</t>
    <rPh sb="3" eb="5">
      <t>カンイ</t>
    </rPh>
    <rPh sb="5" eb="7">
      <t>スイドウ</t>
    </rPh>
    <rPh sb="7" eb="9">
      <t>ケンコウ</t>
    </rPh>
    <rPh sb="9" eb="11">
      <t>フクシ</t>
    </rPh>
    <rPh sb="11" eb="14">
      <t>ジムショ</t>
    </rPh>
    <rPh sb="14" eb="15">
      <t>ベツ</t>
    </rPh>
    <rPh sb="15" eb="18">
      <t>シュウケイヒョウ</t>
    </rPh>
    <phoneticPr fontId="2"/>
  </si>
  <si>
    <t>　　　簡易水道施設別現況表</t>
    <rPh sb="3" eb="5">
      <t>カンイ</t>
    </rPh>
    <rPh sb="5" eb="7">
      <t>スイドウ</t>
    </rPh>
    <rPh sb="7" eb="10">
      <t>シセツベツ</t>
    </rPh>
    <rPh sb="10" eb="12">
      <t>ゲンキョウ</t>
    </rPh>
    <rPh sb="12" eb="13">
      <t>ヒョウ</t>
    </rPh>
    <phoneticPr fontId="2"/>
  </si>
  <si>
    <t>№</t>
    <phoneticPr fontId="12"/>
  </si>
  <si>
    <t>現在給水量（m3）</t>
    <phoneticPr fontId="12"/>
  </si>
  <si>
    <t>な水の供給</t>
    <phoneticPr fontId="12"/>
  </si>
  <si>
    <t>備　考</t>
    <phoneticPr fontId="12"/>
  </si>
  <si>
    <t>を受けてい</t>
    <phoneticPr fontId="12"/>
  </si>
  <si>
    <t>る者の数</t>
    <phoneticPr fontId="12"/>
  </si>
  <si>
    <t>急速ろ過・除鉄・除ﾏ・UV</t>
    <phoneticPr fontId="12"/>
  </si>
  <si>
    <t>㈱カナリー</t>
    <phoneticPr fontId="12"/>
  </si>
  <si>
    <t>RO＋ＵＦ膜ろ過</t>
    <phoneticPr fontId="12"/>
  </si>
  <si>
    <t>（４）専用水道健康福祉事務所別集計表</t>
    <rPh sb="3" eb="5">
      <t>センヨウ</t>
    </rPh>
    <rPh sb="5" eb="7">
      <t>スイドウ</t>
    </rPh>
    <rPh sb="7" eb="9">
      <t>ケンコウ</t>
    </rPh>
    <rPh sb="9" eb="11">
      <t>フクシ</t>
    </rPh>
    <rPh sb="11" eb="14">
      <t>ジムショ</t>
    </rPh>
    <rPh sb="14" eb="15">
      <t>ベツ</t>
    </rPh>
    <rPh sb="15" eb="18">
      <t>シュウケイヒョウ</t>
    </rPh>
    <phoneticPr fontId="2"/>
  </si>
  <si>
    <t>　　　専用水道施設別現況表</t>
    <rPh sb="3" eb="5">
      <t>センヨウ</t>
    </rPh>
    <rPh sb="5" eb="7">
      <t>スイドウ</t>
    </rPh>
    <rPh sb="7" eb="10">
      <t>シセツベツ</t>
    </rPh>
    <rPh sb="10" eb="12">
      <t>ゲンキョウ</t>
    </rPh>
    <phoneticPr fontId="2"/>
  </si>
  <si>
    <t>（５）特設水道健康福祉事務所別集計表</t>
    <rPh sb="3" eb="5">
      <t>トクセツ</t>
    </rPh>
    <rPh sb="5" eb="7">
      <t>スイドウ</t>
    </rPh>
    <rPh sb="7" eb="9">
      <t>ケンコウ</t>
    </rPh>
    <rPh sb="9" eb="11">
      <t>フクシ</t>
    </rPh>
    <rPh sb="11" eb="14">
      <t>ジムショ</t>
    </rPh>
    <rPh sb="14" eb="15">
      <t>ベツ</t>
    </rPh>
    <rPh sb="15" eb="18">
      <t>シュウケイヒョウ</t>
    </rPh>
    <phoneticPr fontId="2"/>
  </si>
  <si>
    <t>　　　特設水道施設別現況表</t>
    <rPh sb="3" eb="5">
      <t>トクセツ</t>
    </rPh>
    <rPh sb="5" eb="7">
      <t>スイドウ</t>
    </rPh>
    <rPh sb="7" eb="10">
      <t>シセツベツ</t>
    </rPh>
    <rPh sb="10" eb="12">
      <t>ゲンキョウ</t>
    </rPh>
    <rPh sb="12" eb="13">
      <t>ヒョウ</t>
    </rPh>
    <phoneticPr fontId="2"/>
  </si>
  <si>
    <t>（６）簡易専用水道現況調査表</t>
    <rPh sb="3" eb="5">
      <t>カンイ</t>
    </rPh>
    <rPh sb="5" eb="7">
      <t>センヨウ</t>
    </rPh>
    <rPh sb="7" eb="9">
      <t>スイドウ</t>
    </rPh>
    <rPh sb="9" eb="11">
      <t>ゲンキョウ</t>
    </rPh>
    <rPh sb="11" eb="14">
      <t>チョウサヒョウ</t>
    </rPh>
    <phoneticPr fontId="2"/>
  </si>
  <si>
    <t>(無効)</t>
    <rPh sb="1" eb="3">
      <t>ムコウ</t>
    </rPh>
    <phoneticPr fontId="2"/>
  </si>
  <si>
    <t>　　　不適合内容</t>
    <rPh sb="3" eb="6">
      <t>フテキゴウ</t>
    </rPh>
    <rPh sb="6" eb="8">
      <t>ナイヨウ</t>
    </rPh>
    <phoneticPr fontId="2"/>
  </si>
  <si>
    <t>阪神北</t>
    <rPh sb="0" eb="2">
      <t>ハンシン</t>
    </rPh>
    <rPh sb="2" eb="3">
      <t>キタ</t>
    </rPh>
    <phoneticPr fontId="2"/>
  </si>
  <si>
    <t>伊丹</t>
    <rPh sb="0" eb="2">
      <t>イタミ</t>
    </rPh>
    <phoneticPr fontId="2"/>
  </si>
  <si>
    <t>宝塚</t>
    <rPh sb="0" eb="2">
      <t>タカラヅカ</t>
    </rPh>
    <phoneticPr fontId="2"/>
  </si>
  <si>
    <t>東播磨</t>
    <rPh sb="0" eb="1">
      <t>ヒガシ</t>
    </rPh>
    <rPh sb="1" eb="3">
      <t>ハリマ</t>
    </rPh>
    <phoneticPr fontId="2"/>
  </si>
  <si>
    <t>明石</t>
    <rPh sb="0" eb="2">
      <t>アカシ</t>
    </rPh>
    <phoneticPr fontId="2"/>
  </si>
  <si>
    <t>加古川</t>
    <rPh sb="0" eb="3">
      <t>カコガワ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</si>
  <si>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</si>
  <si>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</si>
  <si>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西播磨</t>
    <rPh sb="0" eb="1">
      <t>ニシ</t>
    </rPh>
    <rPh sb="1" eb="3">
      <t>ハリマ</t>
    </rPh>
    <phoneticPr fontId="2"/>
  </si>
  <si>
    <t>赤穂</t>
    <rPh sb="0" eb="2">
      <t>アコウ</t>
    </rPh>
    <phoneticPr fontId="2"/>
  </si>
  <si>
    <t>龍野</t>
    <rPh sb="0" eb="2">
      <t>タツノ</t>
    </rPh>
    <phoneticPr fontId="2"/>
  </si>
  <si>
    <t>但馬</t>
    <rPh sb="0" eb="2">
      <t>タジマ</t>
    </rPh>
    <phoneticPr fontId="2"/>
  </si>
  <si>
    <t>豊岡</t>
    <rPh sb="0" eb="2">
      <t>トヨオカ</t>
    </rPh>
    <phoneticPr fontId="2"/>
  </si>
  <si>
    <t>神戸市(市街地）</t>
    <rPh sb="4" eb="7">
      <t>シガイチ</t>
    </rPh>
    <phoneticPr fontId="2"/>
  </si>
  <si>
    <t>社団法人芦屋カントリー倶楽部</t>
    <rPh sb="0" eb="2">
      <t>シャダン</t>
    </rPh>
    <rPh sb="2" eb="4">
      <t>ホウジン</t>
    </rPh>
    <phoneticPr fontId="18"/>
  </si>
  <si>
    <t>芦屋カントリー倶楽部GC</t>
    <rPh sb="0" eb="2">
      <t>アシヤ</t>
    </rPh>
    <phoneticPr fontId="19"/>
  </si>
  <si>
    <t>住吉駅ビル内食品加工施設等</t>
    <rPh sb="5" eb="6">
      <t>ナイ</t>
    </rPh>
    <rPh sb="6" eb="8">
      <t>ショクヒン</t>
    </rPh>
    <rPh sb="8" eb="10">
      <t>カコウ</t>
    </rPh>
    <rPh sb="10" eb="12">
      <t>シセツ</t>
    </rPh>
    <rPh sb="12" eb="13">
      <t>トウ</t>
    </rPh>
    <phoneticPr fontId="19"/>
  </si>
  <si>
    <t>新谷　元幸</t>
    <rPh sb="0" eb="2">
      <t>シンタニ</t>
    </rPh>
    <rPh sb="3" eb="5">
      <t>モトユキ</t>
    </rPh>
    <phoneticPr fontId="19"/>
  </si>
  <si>
    <t>本多　祥二</t>
    <rPh sb="0" eb="2">
      <t>ホンダ</t>
    </rPh>
    <rPh sb="3" eb="5">
      <t>ショウジ</t>
    </rPh>
    <phoneticPr fontId="19"/>
  </si>
  <si>
    <t>生活協同組合コープこうべ六甲アイランド</t>
    <rPh sb="12" eb="14">
      <t>ロッコウ</t>
    </rPh>
    <phoneticPr fontId="18"/>
  </si>
  <si>
    <t>他</t>
    <rPh sb="0" eb="1">
      <t>タ</t>
    </rPh>
    <phoneticPr fontId="19"/>
  </si>
  <si>
    <t>急速・ＭＦろ過他</t>
    <rPh sb="7" eb="8">
      <t>タ</t>
    </rPh>
    <phoneticPr fontId="19"/>
  </si>
  <si>
    <t>除鉄・除マ・MFろ過他</t>
    <rPh sb="9" eb="10">
      <t>カ</t>
    </rPh>
    <rPh sb="10" eb="11">
      <t>タ</t>
    </rPh>
    <phoneticPr fontId="19"/>
  </si>
  <si>
    <t>中山　耕平</t>
    <rPh sb="0" eb="2">
      <t>ナカヤマ</t>
    </rPh>
    <rPh sb="3" eb="5">
      <t>コウヘイ</t>
    </rPh>
    <phoneticPr fontId="19"/>
  </si>
  <si>
    <t>伊藤ハム㈱</t>
    <rPh sb="0" eb="2">
      <t>イトウ</t>
    </rPh>
    <phoneticPr fontId="18"/>
  </si>
  <si>
    <t>中野　浩司</t>
    <rPh sb="0" eb="2">
      <t>ナカノ</t>
    </rPh>
    <rPh sb="3" eb="5">
      <t>コウジ</t>
    </rPh>
    <phoneticPr fontId="19"/>
  </si>
  <si>
    <t>伏流水</t>
    <rPh sb="0" eb="3">
      <t>フクリュウスイ</t>
    </rPh>
    <phoneticPr fontId="2"/>
  </si>
  <si>
    <t>東洋水産㈱　関西事業部</t>
    <rPh sb="6" eb="8">
      <t>カンサイ</t>
    </rPh>
    <rPh sb="8" eb="10">
      <t>ジギョウ</t>
    </rPh>
    <rPh sb="10" eb="11">
      <t>ブ</t>
    </rPh>
    <phoneticPr fontId="18"/>
  </si>
  <si>
    <t>江藤　恵吾</t>
    <rPh sb="0" eb="2">
      <t>エトウ</t>
    </rPh>
    <rPh sb="3" eb="5">
      <t>ケイゴ</t>
    </rPh>
    <phoneticPr fontId="19"/>
  </si>
  <si>
    <t>神戸実業学院</t>
    <rPh sb="0" eb="2">
      <t>コウベ</t>
    </rPh>
    <rPh sb="2" eb="4">
      <t>ジツギョウ</t>
    </rPh>
    <rPh sb="4" eb="6">
      <t>ガクイン</t>
    </rPh>
    <phoneticPr fontId="20"/>
  </si>
  <si>
    <t>深</t>
    <rPh sb="0" eb="1">
      <t>フカ</t>
    </rPh>
    <phoneticPr fontId="20"/>
  </si>
  <si>
    <t>消毒のみ</t>
    <rPh sb="0" eb="2">
      <t>ショウドク</t>
    </rPh>
    <phoneticPr fontId="20"/>
  </si>
  <si>
    <t>鴨川ダム</t>
    <rPh sb="0" eb="1">
      <t>カモ</t>
    </rPh>
    <rPh sb="1" eb="2">
      <t>カワ</t>
    </rPh>
    <phoneticPr fontId="2"/>
  </si>
  <si>
    <t>加古川水系加古川</t>
    <phoneticPr fontId="2"/>
  </si>
  <si>
    <t>芦屋川水系芦屋川</t>
    <phoneticPr fontId="2"/>
  </si>
  <si>
    <t>市川</t>
    <rPh sb="0" eb="2">
      <t>イチカワ</t>
    </rPh>
    <phoneticPr fontId="2"/>
  </si>
  <si>
    <t>円山川水系与布土川</t>
    <rPh sb="0" eb="3">
      <t>マルヤマガワ</t>
    </rPh>
    <rPh sb="3" eb="5">
      <t>スイケイ</t>
    </rPh>
    <rPh sb="8" eb="9">
      <t>カワ</t>
    </rPh>
    <phoneticPr fontId="2"/>
  </si>
  <si>
    <t>神戸市（六甲山）</t>
    <rPh sb="0" eb="3">
      <t>コウベシ</t>
    </rPh>
    <rPh sb="4" eb="7">
      <t>ロッコウサン</t>
    </rPh>
    <phoneticPr fontId="2"/>
  </si>
  <si>
    <r>
      <t>加古川水系</t>
    </r>
    <r>
      <rPr>
        <sz val="11"/>
        <rFont val="ＭＳ Ｐゴシック"/>
        <family val="3"/>
        <charset val="128"/>
      </rPr>
      <t>東条川</t>
    </r>
    <rPh sb="0" eb="3">
      <t>カコガワ</t>
    </rPh>
    <rPh sb="3" eb="5">
      <t>スイケイ</t>
    </rPh>
    <phoneticPr fontId="2"/>
  </si>
  <si>
    <t>(参考H２３年度現況）</t>
    <rPh sb="1" eb="3">
      <t>サンコウ</t>
    </rPh>
    <rPh sb="6" eb="8">
      <t>ネンド</t>
    </rPh>
    <rPh sb="8" eb="10">
      <t>ゲンキョウ</t>
    </rPh>
    <phoneticPr fontId="2"/>
  </si>
  <si>
    <t>中野　秀彦</t>
    <rPh sb="0" eb="2">
      <t>ナカノ</t>
    </rPh>
    <rPh sb="3" eb="5">
      <t>ヒデヒコ</t>
    </rPh>
    <phoneticPr fontId="20"/>
  </si>
  <si>
    <t>他</t>
    <rPh sb="0" eb="1">
      <t>タ</t>
    </rPh>
    <phoneticPr fontId="21"/>
  </si>
  <si>
    <t>他（イオン交換）</t>
    <rPh sb="0" eb="1">
      <t>タ</t>
    </rPh>
    <rPh sb="5" eb="7">
      <t>コウカン</t>
    </rPh>
    <phoneticPr fontId="21"/>
  </si>
  <si>
    <t>すずらん病院</t>
    <rPh sb="4" eb="6">
      <t>ビョウイン</t>
    </rPh>
    <phoneticPr fontId="22"/>
  </si>
  <si>
    <t>深</t>
    <rPh sb="0" eb="1">
      <t>フカ</t>
    </rPh>
    <phoneticPr fontId="22"/>
  </si>
  <si>
    <t>RO膜ろ過</t>
    <rPh sb="2" eb="3">
      <t>マク</t>
    </rPh>
    <rPh sb="4" eb="5">
      <t>カ</t>
    </rPh>
    <phoneticPr fontId="22"/>
  </si>
  <si>
    <t>稲見　修</t>
    <rPh sb="0" eb="2">
      <t>イナミ</t>
    </rPh>
    <rPh sb="3" eb="4">
      <t>シュウ</t>
    </rPh>
    <phoneticPr fontId="22"/>
  </si>
  <si>
    <t>寮内</t>
    <rPh sb="0" eb="1">
      <t>リョウ</t>
    </rPh>
    <rPh sb="1" eb="2">
      <t>ナイ</t>
    </rPh>
    <phoneticPr fontId="20"/>
  </si>
  <si>
    <t>湧</t>
    <rPh sb="0" eb="1">
      <t>ワ</t>
    </rPh>
    <phoneticPr fontId="20"/>
  </si>
  <si>
    <t>吉川　将司</t>
    <rPh sb="0" eb="2">
      <t>ヨシカワ</t>
    </rPh>
    <rPh sb="3" eb="5">
      <t>ショウジ</t>
    </rPh>
    <phoneticPr fontId="20"/>
  </si>
  <si>
    <t>伊藤　博</t>
    <rPh sb="3" eb="4">
      <t>ヒロシ</t>
    </rPh>
    <phoneticPr fontId="21"/>
  </si>
  <si>
    <t>岡嶋　康裕</t>
    <rPh sb="0" eb="2">
      <t>オカジマ</t>
    </rPh>
    <rPh sb="3" eb="5">
      <t>ヤスヒロ</t>
    </rPh>
    <phoneticPr fontId="21"/>
  </si>
  <si>
    <t>木村　喜美郎</t>
    <rPh sb="0" eb="2">
      <t>キムラ</t>
    </rPh>
    <rPh sb="3" eb="6">
      <t>キミオ</t>
    </rPh>
    <phoneticPr fontId="21"/>
  </si>
  <si>
    <t>工場内</t>
    <rPh sb="0" eb="3">
      <t>コウジョウナイ</t>
    </rPh>
    <phoneticPr fontId="22"/>
  </si>
  <si>
    <t>除鉄・除マ他</t>
    <rPh sb="5" eb="6">
      <t>ホカ</t>
    </rPh>
    <phoneticPr fontId="21"/>
  </si>
  <si>
    <t>浅</t>
    <rPh sb="0" eb="1">
      <t>アサ</t>
    </rPh>
    <phoneticPr fontId="20"/>
  </si>
  <si>
    <t>未給水</t>
    <rPh sb="0" eb="1">
      <t>ミ</t>
    </rPh>
    <rPh sb="1" eb="3">
      <t>キュウスイ</t>
    </rPh>
    <phoneticPr fontId="20"/>
  </si>
  <si>
    <t>丹波</t>
    <rPh sb="0" eb="2">
      <t>タンバ</t>
    </rPh>
    <phoneticPr fontId="2"/>
  </si>
  <si>
    <t>淡路</t>
    <rPh sb="0" eb="2">
      <t>アワジ</t>
    </rPh>
    <phoneticPr fontId="2"/>
  </si>
  <si>
    <t>洲本</t>
    <rPh sb="0" eb="2">
      <t>スモト</t>
    </rPh>
    <phoneticPr fontId="2"/>
  </si>
  <si>
    <t>神戸</t>
    <rPh sb="0" eb="2">
      <t>コウベ</t>
    </rPh>
    <phoneticPr fontId="2"/>
  </si>
  <si>
    <t>（注）</t>
    <rPh sb="1" eb="2">
      <t>チュウ</t>
    </rPh>
    <phoneticPr fontId="2"/>
  </si>
  <si>
    <t>１．取水施設欄には、原水の種類別に認可上の箇所数を記載した。</t>
    <rPh sb="6" eb="7">
      <t>ラン</t>
    </rPh>
    <phoneticPr fontId="2"/>
  </si>
  <si>
    <t>２．浄水施設欄には、処理方法別に、整備箇所数を記載し、その他欄には別書きで処理方法の種類の数を記載した。</t>
    <rPh sb="2" eb="4">
      <t>ジョウスイ</t>
    </rPh>
    <rPh sb="4" eb="6">
      <t>シセツ</t>
    </rPh>
    <rPh sb="6" eb="7">
      <t>ラン</t>
    </rPh>
    <rPh sb="10" eb="12">
      <t>ショリ</t>
    </rPh>
    <rPh sb="12" eb="14">
      <t>ホウホウ</t>
    </rPh>
    <rPh sb="14" eb="15">
      <t>ベツ</t>
    </rPh>
    <rPh sb="17" eb="19">
      <t>セイビ</t>
    </rPh>
    <rPh sb="19" eb="21">
      <t>カショ</t>
    </rPh>
    <rPh sb="21" eb="22">
      <t>スウ</t>
    </rPh>
    <rPh sb="23" eb="25">
      <t>キサイ</t>
    </rPh>
    <rPh sb="29" eb="30">
      <t>タ</t>
    </rPh>
    <rPh sb="30" eb="31">
      <t>ラン</t>
    </rPh>
    <rPh sb="33" eb="34">
      <t>ベツ</t>
    </rPh>
    <rPh sb="34" eb="35">
      <t>カ</t>
    </rPh>
    <rPh sb="37" eb="39">
      <t>ショリ</t>
    </rPh>
    <rPh sb="39" eb="41">
      <t>ホウホウ</t>
    </rPh>
    <rPh sb="42" eb="44">
      <t>シュルイ</t>
    </rPh>
    <rPh sb="45" eb="46">
      <t>スウ</t>
    </rPh>
    <rPh sb="47" eb="49">
      <t>キサイ</t>
    </rPh>
    <phoneticPr fontId="2"/>
  </si>
  <si>
    <t>西兵庫開発（株）</t>
    <rPh sb="0" eb="1">
      <t>ニシ</t>
    </rPh>
    <rPh sb="1" eb="3">
      <t>ヒョウゴ</t>
    </rPh>
    <rPh sb="3" eb="5">
      <t>カイハツ</t>
    </rPh>
    <rPh sb="5" eb="8">
      <t>カブ</t>
    </rPh>
    <phoneticPr fontId="17"/>
  </si>
  <si>
    <t>天川水系天川</t>
    <rPh sb="0" eb="4">
      <t>テンカワスイケイ</t>
    </rPh>
    <rPh sb="4" eb="6">
      <t>アマカワ</t>
    </rPh>
    <phoneticPr fontId="2"/>
  </si>
  <si>
    <t>〔上水道施設別現況表（Ⅱ）〕</t>
    <rPh sb="1" eb="4">
      <t>ジョウスイドウ</t>
    </rPh>
    <rPh sb="4" eb="7">
      <t>シセツベツ</t>
    </rPh>
    <rPh sb="7" eb="9">
      <t>ゲンキョウ</t>
    </rPh>
    <rPh sb="9" eb="10">
      <t>ヒョウ</t>
    </rPh>
    <phoneticPr fontId="2"/>
  </si>
  <si>
    <t>内訳</t>
    <rPh sb="0" eb="2">
      <t>ウチワケ</t>
    </rPh>
    <phoneticPr fontId="2"/>
  </si>
  <si>
    <t>年間</t>
    <rPh sb="0" eb="2">
      <t>ネンカン</t>
    </rPh>
    <phoneticPr fontId="2"/>
  </si>
  <si>
    <t>現在施設</t>
    <rPh sb="0" eb="2">
      <t>ゲンザイ</t>
    </rPh>
    <rPh sb="2" eb="4">
      <t>シセツ</t>
    </rPh>
    <phoneticPr fontId="2"/>
  </si>
  <si>
    <t>実績一日</t>
    <rPh sb="0" eb="2">
      <t>ジッセキ</t>
    </rPh>
    <rPh sb="2" eb="4">
      <t>イチニチ</t>
    </rPh>
    <phoneticPr fontId="2"/>
  </si>
  <si>
    <t>　　　　　比　　　　　　率</t>
    <rPh sb="5" eb="13">
      <t>ヒリツ</t>
    </rPh>
    <phoneticPr fontId="2"/>
  </si>
  <si>
    <t>取水量</t>
    <rPh sb="0" eb="1">
      <t>シュ</t>
    </rPh>
    <rPh sb="1" eb="3">
      <t>スイリョウ</t>
    </rPh>
    <phoneticPr fontId="2"/>
  </si>
  <si>
    <t>伏流水</t>
    <rPh sb="0" eb="2">
      <t>フクリュウ</t>
    </rPh>
    <rPh sb="2" eb="3">
      <t>スイ</t>
    </rPh>
    <phoneticPr fontId="2"/>
  </si>
  <si>
    <t>地下水</t>
    <rPh sb="0" eb="3">
      <t>チカスイ</t>
    </rPh>
    <phoneticPr fontId="2"/>
  </si>
  <si>
    <t>浄水受水</t>
    <rPh sb="0" eb="2">
      <t>ジョウスイ</t>
    </rPh>
    <rPh sb="2" eb="3">
      <t>ウ</t>
    </rPh>
    <rPh sb="3" eb="4">
      <t>ミズ</t>
    </rPh>
    <phoneticPr fontId="2"/>
  </si>
  <si>
    <t>有効水量</t>
    <rPh sb="0" eb="2">
      <t>ユウコウ</t>
    </rPh>
    <rPh sb="2" eb="4">
      <t>スイリョウ</t>
    </rPh>
    <phoneticPr fontId="2"/>
  </si>
  <si>
    <t>有収水量</t>
    <rPh sb="0" eb="1">
      <t>ユウ</t>
    </rPh>
    <rPh sb="1" eb="2">
      <t>オサム</t>
    </rPh>
    <rPh sb="2" eb="4">
      <t>スイリョウ</t>
    </rPh>
    <phoneticPr fontId="2"/>
  </si>
  <si>
    <t>能力</t>
    <rPh sb="0" eb="2">
      <t>ノウリョク</t>
    </rPh>
    <phoneticPr fontId="2"/>
  </si>
  <si>
    <t>最大給水量</t>
    <rPh sb="0" eb="2">
      <t>サイダイ</t>
    </rPh>
    <rPh sb="2" eb="5">
      <t>キュウスイリョウ</t>
    </rPh>
    <phoneticPr fontId="2"/>
  </si>
  <si>
    <t>平均給水量</t>
    <rPh sb="0" eb="2">
      <t>ヘイキン</t>
    </rPh>
    <rPh sb="2" eb="5">
      <t>キュウスイリョウ</t>
    </rPh>
    <phoneticPr fontId="2"/>
  </si>
  <si>
    <t>稼働率</t>
    <rPh sb="0" eb="3">
      <t>カドウリツ</t>
    </rPh>
    <phoneticPr fontId="2"/>
  </si>
  <si>
    <t>負荷率</t>
    <rPh sb="0" eb="2">
      <t>フカ</t>
    </rPh>
    <rPh sb="2" eb="3">
      <t>リツ</t>
    </rPh>
    <phoneticPr fontId="2"/>
  </si>
  <si>
    <t>有効率</t>
    <rPh sb="0" eb="3">
      <t>ユウコウリツ</t>
    </rPh>
    <phoneticPr fontId="2"/>
  </si>
  <si>
    <t>有収率</t>
    <rPh sb="0" eb="1">
      <t>ユウシュウ</t>
    </rPh>
    <rPh sb="1" eb="2">
      <t>シュウ</t>
    </rPh>
    <rPh sb="2" eb="3">
      <t>リツ</t>
    </rPh>
    <phoneticPr fontId="2"/>
  </si>
  <si>
    <t>利用量</t>
    <rPh sb="0" eb="2">
      <t>リヨウ</t>
    </rPh>
    <rPh sb="2" eb="3">
      <t>リョウ</t>
    </rPh>
    <phoneticPr fontId="2"/>
  </si>
  <si>
    <t>率（％）</t>
    <rPh sb="0" eb="1">
      <t>リツ</t>
    </rPh>
    <phoneticPr fontId="2"/>
  </si>
  <si>
    <t>(注)</t>
    <rPh sb="1" eb="2">
      <t>チュウ</t>
    </rPh>
    <phoneticPr fontId="2"/>
  </si>
  <si>
    <t>１．他の事業体に対する分水量を（　　）外書した。</t>
    <rPh sb="2" eb="3">
      <t>タ</t>
    </rPh>
    <rPh sb="4" eb="7">
      <t>ジギョウタイ</t>
    </rPh>
    <rPh sb="8" eb="9">
      <t>タイ</t>
    </rPh>
    <rPh sb="11" eb="14">
      <t>ブンスイリョウ</t>
    </rPh>
    <rPh sb="19" eb="21">
      <t>ソトガ</t>
    </rPh>
    <phoneticPr fontId="2"/>
  </si>
  <si>
    <t>２．実績一日最大給水量及び実績一日平均給水量並びに各比率は、分水量を含めて算出した。</t>
    <rPh sb="2" eb="4">
      <t>ジッセキ</t>
    </rPh>
    <rPh sb="4" eb="6">
      <t>イチニチ</t>
    </rPh>
    <rPh sb="6" eb="8">
      <t>サイダイ</t>
    </rPh>
    <rPh sb="8" eb="11">
      <t>キュウスイリョウ</t>
    </rPh>
    <rPh sb="11" eb="12">
      <t>オヨ</t>
    </rPh>
    <rPh sb="13" eb="15">
      <t>ジッセキ</t>
    </rPh>
    <rPh sb="15" eb="16">
      <t>1</t>
    </rPh>
    <rPh sb="16" eb="17">
      <t>ニチ</t>
    </rPh>
    <rPh sb="17" eb="19">
      <t>ヘイキン</t>
    </rPh>
    <rPh sb="19" eb="22">
      <t>キュウスイリョウ</t>
    </rPh>
    <rPh sb="22" eb="23">
      <t>ナラ</t>
    </rPh>
    <rPh sb="25" eb="26">
      <t>カク</t>
    </rPh>
    <rPh sb="26" eb="28">
      <t>ヒリツ</t>
    </rPh>
    <rPh sb="30" eb="33">
      <t>ブンスイリョウ</t>
    </rPh>
    <rPh sb="34" eb="35">
      <t>フク</t>
    </rPh>
    <rPh sb="37" eb="39">
      <t>サンシュツ</t>
    </rPh>
    <phoneticPr fontId="2"/>
  </si>
  <si>
    <t>神戸市</t>
    <rPh sb="0" eb="3">
      <t>コウベシ</t>
    </rPh>
    <phoneticPr fontId="1"/>
  </si>
  <si>
    <t>姫路市</t>
    <rPh sb="0" eb="3">
      <t>ヒメジシ</t>
    </rPh>
    <phoneticPr fontId="2"/>
  </si>
  <si>
    <t>（注）１．　簡易水道のカ所の欄中、（　　）内は未廃止施設分の内書である。　　２．　（Ｈ）の欄中、-は、区域外給水をしている事業分である。 　３．　（Ｇ）＝（Ｂ）＋（Ｃ）＋（Ｄ）＋（Ｅ）</t>
    <rPh sb="1" eb="2">
      <t>チュウ</t>
    </rPh>
    <rPh sb="6" eb="8">
      <t>カンイ</t>
    </rPh>
    <rPh sb="8" eb="10">
      <t>スイドウ</t>
    </rPh>
    <rPh sb="12" eb="13">
      <t>ショ</t>
    </rPh>
    <rPh sb="14" eb="15">
      <t>ラン</t>
    </rPh>
    <rPh sb="15" eb="16">
      <t>チュウ</t>
    </rPh>
    <rPh sb="21" eb="22">
      <t>ナイ</t>
    </rPh>
    <rPh sb="23" eb="24">
      <t>ミ</t>
    </rPh>
    <rPh sb="24" eb="26">
      <t>ハイシ</t>
    </rPh>
    <rPh sb="26" eb="28">
      <t>シセツ</t>
    </rPh>
    <rPh sb="28" eb="29">
      <t>ブン</t>
    </rPh>
    <rPh sb="30" eb="31">
      <t>ウチ</t>
    </rPh>
    <rPh sb="31" eb="32">
      <t>ショ</t>
    </rPh>
    <phoneticPr fontId="2"/>
  </si>
  <si>
    <t>西宮市</t>
    <rPh sb="0" eb="3">
      <t>ニシノミヤシ</t>
    </rPh>
    <phoneticPr fontId="2"/>
  </si>
  <si>
    <t>合計</t>
    <rPh sb="0" eb="2">
      <t>ゴウケイ</t>
    </rPh>
    <phoneticPr fontId="2"/>
  </si>
  <si>
    <t>３　種類別水道の現況</t>
    <rPh sb="2" eb="5">
      <t>シュルイベツ</t>
    </rPh>
    <rPh sb="5" eb="7">
      <t>スイドウ</t>
    </rPh>
    <rPh sb="8" eb="10">
      <t>ゲンキョウ</t>
    </rPh>
    <phoneticPr fontId="2"/>
  </si>
  <si>
    <t>（１）上水道健康福祉事務所別集計表</t>
    <rPh sb="3" eb="6">
      <t>ジョウスイドウ</t>
    </rPh>
    <rPh sb="6" eb="13">
      <t>ケンコウ</t>
    </rPh>
    <rPh sb="13" eb="14">
      <t>ベツ</t>
    </rPh>
    <rPh sb="14" eb="17">
      <t>シュウケイヒョウ</t>
    </rPh>
    <phoneticPr fontId="2"/>
  </si>
  <si>
    <t>健康福祉</t>
    <rPh sb="0" eb="2">
      <t>ケンコウ</t>
    </rPh>
    <rPh sb="2" eb="4">
      <t>フクシ</t>
    </rPh>
    <phoneticPr fontId="2"/>
  </si>
  <si>
    <t>施設</t>
    <rPh sb="0" eb="2">
      <t>シセツ</t>
    </rPh>
    <phoneticPr fontId="2"/>
  </si>
  <si>
    <t>事務所等</t>
    <rPh sb="0" eb="2">
      <t>ジム</t>
    </rPh>
    <rPh sb="2" eb="3">
      <t>ジョ</t>
    </rPh>
    <rPh sb="3" eb="4">
      <t>ナド</t>
    </rPh>
    <phoneticPr fontId="2"/>
  </si>
  <si>
    <t>数</t>
    <rPh sb="0" eb="1">
      <t>スウ</t>
    </rPh>
    <phoneticPr fontId="2"/>
  </si>
  <si>
    <t>給水量　</t>
    <rPh sb="0" eb="3">
      <t>キュウスイリョウ</t>
    </rPh>
    <phoneticPr fontId="2"/>
  </si>
  <si>
    <t>阪神南</t>
    <rPh sb="0" eb="2">
      <t>ハンシン</t>
    </rPh>
    <rPh sb="2" eb="3">
      <t>ミナミ</t>
    </rPh>
    <phoneticPr fontId="6"/>
  </si>
  <si>
    <t>芦   屋</t>
    <rPh sb="0" eb="1">
      <t>アシ</t>
    </rPh>
    <rPh sb="4" eb="5">
      <t>ヤ</t>
    </rPh>
    <phoneticPr fontId="6"/>
  </si>
  <si>
    <t>宝   塚</t>
    <rPh sb="0" eb="1">
      <t>タカラ</t>
    </rPh>
    <rPh sb="4" eb="5">
      <t>ツカ</t>
    </rPh>
    <phoneticPr fontId="2"/>
  </si>
  <si>
    <t>伊　丹</t>
    <rPh sb="0" eb="1">
      <t>イ</t>
    </rPh>
    <rPh sb="2" eb="3">
      <t>ニ</t>
    </rPh>
    <phoneticPr fontId="2"/>
  </si>
  <si>
    <t>明　石</t>
    <rPh sb="0" eb="1">
      <t>メイ</t>
    </rPh>
    <rPh sb="2" eb="3">
      <t>イシ</t>
    </rPh>
    <phoneticPr fontId="2"/>
  </si>
  <si>
    <t>龍   野</t>
    <rPh sb="0" eb="1">
      <t>リュウ</t>
    </rPh>
    <rPh sb="4" eb="5">
      <t>ノ</t>
    </rPh>
    <phoneticPr fontId="2"/>
  </si>
  <si>
    <t>赤　穂</t>
    <rPh sb="0" eb="1">
      <t>アカ</t>
    </rPh>
    <rPh sb="2" eb="3">
      <t>ホ</t>
    </rPh>
    <phoneticPr fontId="2"/>
  </si>
  <si>
    <t>但 　馬</t>
    <rPh sb="0" eb="1">
      <t>タダシ</t>
    </rPh>
    <rPh sb="3" eb="4">
      <t>ウマ</t>
    </rPh>
    <phoneticPr fontId="2"/>
  </si>
  <si>
    <t>豊   岡</t>
    <rPh sb="0" eb="1">
      <t>ユタカ</t>
    </rPh>
    <rPh sb="4" eb="5">
      <t>オカ</t>
    </rPh>
    <phoneticPr fontId="2"/>
  </si>
  <si>
    <t>年間給水量（千m3）</t>
    <rPh sb="6" eb="7">
      <t>セン</t>
    </rPh>
    <phoneticPr fontId="2"/>
  </si>
  <si>
    <t>川西市</t>
    <rPh sb="0" eb="3">
      <t>カワニシシ</t>
    </rPh>
    <phoneticPr fontId="17"/>
  </si>
  <si>
    <t>能勢観光開発(株)</t>
    <rPh sb="0" eb="2">
      <t>ノセ</t>
    </rPh>
    <rPh sb="2" eb="4">
      <t>カンコウ</t>
    </rPh>
    <rPh sb="4" eb="6">
      <t>カイハツ</t>
    </rPh>
    <rPh sb="6" eb="9">
      <t>カブ</t>
    </rPh>
    <phoneticPr fontId="17"/>
  </si>
  <si>
    <t>能勢カントリー倶楽部</t>
    <rPh sb="0" eb="2">
      <t>ノセ</t>
    </rPh>
    <rPh sb="7" eb="10">
      <t>クラブ</t>
    </rPh>
    <phoneticPr fontId="17"/>
  </si>
  <si>
    <t>表</t>
    <rPh sb="0" eb="1">
      <t>ヒョウ</t>
    </rPh>
    <phoneticPr fontId="17"/>
  </si>
  <si>
    <t>急速ろ過</t>
    <rPh sb="0" eb="2">
      <t>キュウソク</t>
    </rPh>
    <rPh sb="3" eb="4">
      <t>カ</t>
    </rPh>
    <phoneticPr fontId="17"/>
  </si>
  <si>
    <t>大垣　康則</t>
    <rPh sb="0" eb="2">
      <t>オオガキ</t>
    </rPh>
    <rPh sb="3" eb="5">
      <t>ヤスノリ</t>
    </rPh>
    <phoneticPr fontId="17"/>
  </si>
  <si>
    <t>(株)ヤマトハウジング</t>
    <rPh sb="0" eb="3">
      <t>カブ</t>
    </rPh>
    <phoneticPr fontId="17"/>
  </si>
  <si>
    <t>東海カントリー倶楽部</t>
    <rPh sb="0" eb="2">
      <t>トウカイ</t>
    </rPh>
    <rPh sb="7" eb="10">
      <t>クラブ</t>
    </rPh>
    <phoneticPr fontId="17"/>
  </si>
  <si>
    <t>深</t>
    <rPh sb="0" eb="1">
      <t>フカ</t>
    </rPh>
    <phoneticPr fontId="17"/>
  </si>
  <si>
    <t>村本　修治</t>
    <rPh sb="0" eb="2">
      <t>ムラモト</t>
    </rPh>
    <rPh sb="3" eb="5">
      <t>シュウジ</t>
    </rPh>
    <phoneticPr fontId="17"/>
  </si>
  <si>
    <t>三田市</t>
    <rPh sb="0" eb="3">
      <t>サンダシ</t>
    </rPh>
    <phoneticPr fontId="17"/>
  </si>
  <si>
    <t>新有馬開発㈱</t>
    <rPh sb="0" eb="3">
      <t>シンアリマ</t>
    </rPh>
    <rPh sb="3" eb="5">
      <t>カイハツ</t>
    </rPh>
    <phoneticPr fontId="17"/>
  </si>
  <si>
    <t>有馬カントリークラブ</t>
    <rPh sb="0" eb="2">
      <t>アリマ</t>
    </rPh>
    <phoneticPr fontId="17"/>
  </si>
  <si>
    <t>山本　伸介</t>
    <rPh sb="0" eb="2">
      <t>ヤマモト</t>
    </rPh>
    <rPh sb="3" eb="5">
      <t>シンスケ</t>
    </rPh>
    <phoneticPr fontId="17"/>
  </si>
  <si>
    <t>㈱千刈興産</t>
    <rPh sb="1" eb="2">
      <t>セン</t>
    </rPh>
    <rPh sb="2" eb="3">
      <t>ガ</t>
    </rPh>
    <rPh sb="3" eb="5">
      <t>コウサン</t>
    </rPh>
    <phoneticPr fontId="17"/>
  </si>
  <si>
    <t>千刈カントリー倶楽部</t>
    <rPh sb="0" eb="1">
      <t>セン</t>
    </rPh>
    <rPh sb="1" eb="2">
      <t>カ</t>
    </rPh>
    <rPh sb="7" eb="10">
      <t>クラブ</t>
    </rPh>
    <phoneticPr fontId="17"/>
  </si>
  <si>
    <t>貯</t>
    <rPh sb="0" eb="1">
      <t>チョ</t>
    </rPh>
    <phoneticPr fontId="17"/>
  </si>
  <si>
    <t>西上　哲也</t>
    <rPh sb="0" eb="2">
      <t>ニシガミ</t>
    </rPh>
    <rPh sb="3" eb="5">
      <t>テツヤ</t>
    </rPh>
    <phoneticPr fontId="17"/>
  </si>
  <si>
    <t>㈱有馬富士開発</t>
    <rPh sb="1" eb="3">
      <t>アリマ</t>
    </rPh>
    <rPh sb="3" eb="5">
      <t>フジ</t>
    </rPh>
    <rPh sb="5" eb="7">
      <t>カイハツ</t>
    </rPh>
    <phoneticPr fontId="17"/>
  </si>
  <si>
    <t>有馬富士カントリークラブ</t>
    <rPh sb="0" eb="2">
      <t>アリマ</t>
    </rPh>
    <rPh sb="2" eb="4">
      <t>フジ</t>
    </rPh>
    <phoneticPr fontId="17"/>
  </si>
  <si>
    <t>貯・深</t>
    <rPh sb="0" eb="1">
      <t>チョ</t>
    </rPh>
    <rPh sb="2" eb="3">
      <t>フカ</t>
    </rPh>
    <phoneticPr fontId="17"/>
  </si>
  <si>
    <t>家代岡　哲郎</t>
    <rPh sb="0" eb="1">
      <t>イエ</t>
    </rPh>
    <rPh sb="1" eb="2">
      <t>ダイ</t>
    </rPh>
    <rPh sb="2" eb="3">
      <t>オカ</t>
    </rPh>
    <rPh sb="4" eb="6">
      <t>テツロウ</t>
    </rPh>
    <phoneticPr fontId="17"/>
  </si>
  <si>
    <t>㈱三田レークサイド開発</t>
    <rPh sb="1" eb="3">
      <t>サンダ</t>
    </rPh>
    <rPh sb="9" eb="11">
      <t>カイハツ</t>
    </rPh>
    <phoneticPr fontId="17"/>
  </si>
  <si>
    <t>三田レークサイドカントリークラブ</t>
    <rPh sb="0" eb="2">
      <t>サンダ</t>
    </rPh>
    <phoneticPr fontId="17"/>
  </si>
  <si>
    <t>加古川市</t>
    <rPh sb="0" eb="4">
      <t>カコガワシ</t>
    </rPh>
    <phoneticPr fontId="17"/>
  </si>
  <si>
    <t>ナガサワ食品株式会社</t>
  </si>
  <si>
    <t>ナガサワ物流センター敷地内</t>
    <rPh sb="4" eb="6">
      <t>ブツリュウ</t>
    </rPh>
    <rPh sb="10" eb="13">
      <t>シキチナイ</t>
    </rPh>
    <phoneticPr fontId="1"/>
  </si>
  <si>
    <t>深</t>
    <rPh sb="0" eb="1">
      <t>シン</t>
    </rPh>
    <phoneticPr fontId="1"/>
  </si>
  <si>
    <t>曝気</t>
    <rPh sb="0" eb="1">
      <t>バク</t>
    </rPh>
    <rPh sb="1" eb="2">
      <t>キ</t>
    </rPh>
    <phoneticPr fontId="1"/>
  </si>
  <si>
    <t>長澤　正直</t>
    <rPh sb="0" eb="2">
      <t>ナガサワ</t>
    </rPh>
    <rPh sb="3" eb="5">
      <t>ショウジキ</t>
    </rPh>
    <phoneticPr fontId="1"/>
  </si>
  <si>
    <t>三木市</t>
    <rPh sb="0" eb="3">
      <t>ミキシ</t>
    </rPh>
    <phoneticPr fontId="1"/>
  </si>
  <si>
    <t>広野ゴルフ倶楽部</t>
    <rPh sb="0" eb="2">
      <t>ヒロノ</t>
    </rPh>
    <rPh sb="5" eb="8">
      <t>クラブ</t>
    </rPh>
    <phoneticPr fontId="1"/>
  </si>
  <si>
    <t>ゴルフ場内</t>
    <rPh sb="3" eb="4">
      <t>ジョウ</t>
    </rPh>
    <rPh sb="4" eb="5">
      <t>ナイ</t>
    </rPh>
    <phoneticPr fontId="1"/>
  </si>
  <si>
    <t>深</t>
    <rPh sb="0" eb="1">
      <t>フカ</t>
    </rPh>
    <phoneticPr fontId="1"/>
  </si>
  <si>
    <t>高塚　勝久</t>
    <rPh sb="0" eb="2">
      <t>タカツカ</t>
    </rPh>
    <rPh sb="3" eb="4">
      <t>カツ</t>
    </rPh>
    <rPh sb="4" eb="5">
      <t>ヒサ</t>
    </rPh>
    <phoneticPr fontId="1"/>
  </si>
  <si>
    <t>グリコ兵庫アイスクリーム㈱</t>
    <rPh sb="3" eb="5">
      <t>ヒョウゴ</t>
    </rPh>
    <phoneticPr fontId="1"/>
  </si>
  <si>
    <t>工場内</t>
    <rPh sb="0" eb="3">
      <t>コウジョウナイ</t>
    </rPh>
    <phoneticPr fontId="1"/>
  </si>
  <si>
    <t>掘井　敏郎</t>
    <rPh sb="0" eb="1">
      <t>ホ</t>
    </rPh>
    <rPh sb="1" eb="2">
      <t>イ</t>
    </rPh>
    <rPh sb="3" eb="4">
      <t>トシ</t>
    </rPh>
    <rPh sb="4" eb="5">
      <t>ロウ</t>
    </rPh>
    <phoneticPr fontId="1"/>
  </si>
  <si>
    <t>マスターズゴルフ倶楽部㈱</t>
    <rPh sb="8" eb="11">
      <t>クラブ</t>
    </rPh>
    <phoneticPr fontId="1"/>
  </si>
  <si>
    <t>三明㈱（関西ゴルフクラブ）</t>
    <rPh sb="0" eb="1">
      <t>サン</t>
    </rPh>
    <rPh sb="1" eb="2">
      <t>メイ</t>
    </rPh>
    <rPh sb="4" eb="6">
      <t>カンサイ</t>
    </rPh>
    <phoneticPr fontId="1"/>
  </si>
  <si>
    <t>島　康彦</t>
    <rPh sb="0" eb="1">
      <t>シマ</t>
    </rPh>
    <rPh sb="2" eb="4">
      <t>ヤスヒコ</t>
    </rPh>
    <phoneticPr fontId="1"/>
  </si>
  <si>
    <t>社会福祉法人まほろば</t>
    <rPh sb="0" eb="2">
      <t>シャカイ</t>
    </rPh>
    <rPh sb="2" eb="4">
      <t>フクシ</t>
    </rPh>
    <rPh sb="4" eb="6">
      <t>ホウジン</t>
    </rPh>
    <phoneticPr fontId="1"/>
  </si>
  <si>
    <t>まほろば内</t>
    <rPh sb="4" eb="5">
      <t>ナイ</t>
    </rPh>
    <phoneticPr fontId="1"/>
  </si>
  <si>
    <t>小野市</t>
    <rPh sb="0" eb="3">
      <t>オノシ</t>
    </rPh>
    <phoneticPr fontId="1"/>
  </si>
  <si>
    <t>小野観光開発㈱</t>
    <rPh sb="0" eb="2">
      <t>オノ</t>
    </rPh>
    <rPh sb="2" eb="4">
      <t>カンコウ</t>
    </rPh>
    <rPh sb="4" eb="6">
      <t>カイハツ</t>
    </rPh>
    <phoneticPr fontId="1"/>
  </si>
  <si>
    <t>浅</t>
    <rPh sb="0" eb="1">
      <t>アサ</t>
    </rPh>
    <phoneticPr fontId="1"/>
  </si>
  <si>
    <t>三輪　浩</t>
    <rPh sb="0" eb="2">
      <t>ミワ</t>
    </rPh>
    <rPh sb="3" eb="4">
      <t>ヒロシ</t>
    </rPh>
    <phoneticPr fontId="1"/>
  </si>
  <si>
    <t>加西市</t>
    <rPh sb="0" eb="3">
      <t>カサイシ</t>
    </rPh>
    <phoneticPr fontId="1"/>
  </si>
  <si>
    <t>ピーエスコンクリート（株）兵庫工場</t>
    <rPh sb="10" eb="13">
      <t>カブ</t>
    </rPh>
    <rPh sb="13" eb="15">
      <t>ヒョウゴ</t>
    </rPh>
    <rPh sb="15" eb="17">
      <t>コウジョウ</t>
    </rPh>
    <phoneticPr fontId="1"/>
  </si>
  <si>
    <t>工場内</t>
    <rPh sb="0" eb="2">
      <t>コウジョウ</t>
    </rPh>
    <rPh sb="2" eb="3">
      <t>ナイ</t>
    </rPh>
    <phoneticPr fontId="1"/>
  </si>
  <si>
    <t>松山　将也</t>
    <rPh sb="0" eb="2">
      <t>マツヤマ</t>
    </rPh>
    <rPh sb="3" eb="4">
      <t>ショウ</t>
    </rPh>
    <rPh sb="4" eb="5">
      <t>ヤ</t>
    </rPh>
    <phoneticPr fontId="1"/>
  </si>
  <si>
    <t>きよみづ観光㈱</t>
    <rPh sb="4" eb="6">
      <t>カンコウ</t>
    </rPh>
    <phoneticPr fontId="1"/>
  </si>
  <si>
    <t>きよみづ郷（別荘）</t>
    <rPh sb="4" eb="5">
      <t>キョウ</t>
    </rPh>
    <rPh sb="6" eb="8">
      <t>ベッソウ</t>
    </rPh>
    <phoneticPr fontId="1"/>
  </si>
  <si>
    <t>表</t>
    <rPh sb="0" eb="1">
      <t>オモテ</t>
    </rPh>
    <phoneticPr fontId="1"/>
  </si>
  <si>
    <t>勝岡　幸二</t>
    <rPh sb="0" eb="2">
      <t>カツオカ</t>
    </rPh>
    <rPh sb="3" eb="5">
      <t>コウジ</t>
    </rPh>
    <phoneticPr fontId="1"/>
  </si>
  <si>
    <t>㈱ABCゴルフ倶楽部（ABCゴルフ倶楽部）</t>
    <rPh sb="17" eb="20">
      <t>クラブ</t>
    </rPh>
    <phoneticPr fontId="15"/>
  </si>
  <si>
    <t>ゴルフ場内</t>
    <rPh sb="3" eb="4">
      <t>ジョウ</t>
    </rPh>
    <rPh sb="4" eb="5">
      <t>ナイ</t>
    </rPh>
    <phoneticPr fontId="16"/>
  </si>
  <si>
    <t>深</t>
    <rPh sb="0" eb="1">
      <t>フカ</t>
    </rPh>
    <phoneticPr fontId="16"/>
  </si>
  <si>
    <t>急速ろ過</t>
    <rPh sb="0" eb="2">
      <t>キュウソク</t>
    </rPh>
    <rPh sb="3" eb="4">
      <t>カ</t>
    </rPh>
    <phoneticPr fontId="16"/>
  </si>
  <si>
    <t>森　敏剛</t>
    <rPh sb="0" eb="1">
      <t>モリ</t>
    </rPh>
    <rPh sb="2" eb="3">
      <t>トシ</t>
    </rPh>
    <rPh sb="3" eb="4">
      <t>ゴウ</t>
    </rPh>
    <phoneticPr fontId="15"/>
  </si>
  <si>
    <t>浅</t>
    <rPh sb="0" eb="1">
      <t>アサ</t>
    </rPh>
    <phoneticPr fontId="17"/>
  </si>
  <si>
    <t>緩速ろ過</t>
    <rPh sb="0" eb="2">
      <t>カンソク</t>
    </rPh>
    <rPh sb="3" eb="4">
      <t>カ</t>
    </rPh>
    <phoneticPr fontId="17"/>
  </si>
  <si>
    <t>坂本　康弘</t>
    <rPh sb="0" eb="2">
      <t>サカモト</t>
    </rPh>
    <rPh sb="3" eb="5">
      <t>ヤスヒロ</t>
    </rPh>
    <phoneticPr fontId="17"/>
  </si>
  <si>
    <t>公営</t>
    <rPh sb="0" eb="2">
      <t>コウエイ</t>
    </rPh>
    <phoneticPr fontId="17"/>
  </si>
  <si>
    <t>表</t>
    <rPh sb="0" eb="1">
      <t>オモテ</t>
    </rPh>
    <phoneticPr fontId="17"/>
  </si>
  <si>
    <t>笹倉　智之</t>
    <rPh sb="0" eb="2">
      <t>ササクラ</t>
    </rPh>
    <rPh sb="3" eb="5">
      <t>トモユキ</t>
    </rPh>
    <phoneticPr fontId="17"/>
  </si>
  <si>
    <t>藤原　作太郎</t>
    <rPh sb="0" eb="2">
      <t>フジワラ</t>
    </rPh>
    <rPh sb="3" eb="6">
      <t>サクタロウ</t>
    </rPh>
    <phoneticPr fontId="17"/>
  </si>
  <si>
    <t>たつの市</t>
    <rPh sb="3" eb="4">
      <t>シ</t>
    </rPh>
    <phoneticPr fontId="17"/>
  </si>
  <si>
    <t>豊岡市長</t>
    <rPh sb="0" eb="4">
      <t>トヨオカシチョウ</t>
    </rPh>
    <phoneticPr fontId="1"/>
  </si>
  <si>
    <t>小河江</t>
    <rPh sb="0" eb="1">
      <t>ショウ</t>
    </rPh>
    <rPh sb="1" eb="2">
      <t>カワ</t>
    </rPh>
    <rPh sb="2" eb="3">
      <t>エ</t>
    </rPh>
    <phoneticPr fontId="1"/>
  </si>
  <si>
    <t>23.4.1</t>
    <phoneticPr fontId="2"/>
  </si>
  <si>
    <t>23.4.1</t>
    <phoneticPr fontId="2"/>
  </si>
  <si>
    <t>２　拡</t>
    <phoneticPr fontId="2"/>
  </si>
  <si>
    <t>都市基盤整備公団</t>
  </si>
  <si>
    <t>スポーツニッポン開発（株）</t>
  </si>
  <si>
    <t>宝塚高原ゴルフ（株）</t>
  </si>
  <si>
    <t>大宝塚ゴルフ（株）</t>
  </si>
  <si>
    <t>日新開発（株）</t>
  </si>
  <si>
    <t>（株）太平洋クラブ</t>
  </si>
  <si>
    <t>明石市魚住町清水1871-3</t>
  </si>
  <si>
    <t>確認年月日
または報告
受理年月日</t>
    <rPh sb="0" eb="2">
      <t>カクニン</t>
    </rPh>
    <rPh sb="9" eb="11">
      <t>ホウコク</t>
    </rPh>
    <rPh sb="12" eb="14">
      <t>ジュリ</t>
    </rPh>
    <rPh sb="14" eb="17">
      <t>ネンガッピ</t>
    </rPh>
    <phoneticPr fontId="12"/>
  </si>
  <si>
    <t>設置者名</t>
  </si>
  <si>
    <t>確認年月日</t>
  </si>
  <si>
    <t>供給区域</t>
  </si>
  <si>
    <t>供給対象</t>
    <rPh sb="2" eb="4">
      <t>タイショウ</t>
    </rPh>
    <phoneticPr fontId="12"/>
  </si>
  <si>
    <t>水道</t>
  </si>
  <si>
    <t>種別</t>
  </si>
  <si>
    <t>の種別</t>
  </si>
  <si>
    <t>管理者名</t>
  </si>
  <si>
    <t>神河町長</t>
    <rPh sb="0" eb="2">
      <t>カミカワ</t>
    </rPh>
    <rPh sb="2" eb="4">
      <t>チョウチョウ</t>
    </rPh>
    <phoneticPr fontId="17"/>
  </si>
  <si>
    <t>新宮電子工業（株）</t>
    <rPh sb="0" eb="2">
      <t>シングウ</t>
    </rPh>
    <rPh sb="2" eb="4">
      <t>デンシ</t>
    </rPh>
    <rPh sb="4" eb="6">
      <t>コウギョウ</t>
    </rPh>
    <rPh sb="6" eb="9">
      <t>カブ</t>
    </rPh>
    <phoneticPr fontId="17"/>
  </si>
  <si>
    <t>新宮電子工業（株）千本工場</t>
    <rPh sb="0" eb="2">
      <t>シングウ</t>
    </rPh>
    <rPh sb="2" eb="4">
      <t>デンシ</t>
    </rPh>
    <rPh sb="4" eb="6">
      <t>コウギョウ</t>
    </rPh>
    <rPh sb="6" eb="9">
      <t>カブ</t>
    </rPh>
    <rPh sb="9" eb="10">
      <t>セン</t>
    </rPh>
    <rPh sb="10" eb="11">
      <t>ボン</t>
    </rPh>
    <rPh sb="11" eb="13">
      <t>コウジョウ</t>
    </rPh>
    <phoneticPr fontId="17"/>
  </si>
  <si>
    <t>古川　光芳</t>
    <rPh sb="0" eb="2">
      <t>フルカワ</t>
    </rPh>
    <rPh sb="3" eb="5">
      <t>ミツヨシ</t>
    </rPh>
    <phoneticPr fontId="17"/>
  </si>
  <si>
    <t>宍粟市</t>
    <rPh sb="0" eb="2">
      <t>シソウ</t>
    </rPh>
    <rPh sb="2" eb="3">
      <t>シ</t>
    </rPh>
    <phoneticPr fontId="17"/>
  </si>
  <si>
    <t>宍粟市長</t>
    <rPh sb="0" eb="2">
      <t>シソウ</t>
    </rPh>
    <rPh sb="2" eb="4">
      <t>シチョウ</t>
    </rPh>
    <phoneticPr fontId="17"/>
  </si>
  <si>
    <t>一宮町・西公文のうち溝谷・小原の一部（三方北部）</t>
    <rPh sb="0" eb="3">
      <t>イチノミヤチョウ</t>
    </rPh>
    <rPh sb="4" eb="5">
      <t>ニシ</t>
    </rPh>
    <rPh sb="5" eb="7">
      <t>クモン</t>
    </rPh>
    <rPh sb="10" eb="12">
      <t>ミゾタニ</t>
    </rPh>
    <rPh sb="13" eb="15">
      <t>オハラ</t>
    </rPh>
    <rPh sb="16" eb="18">
      <t>イチブ</t>
    </rPh>
    <rPh sb="19" eb="21">
      <t>ミカタ</t>
    </rPh>
    <rPh sb="21" eb="23">
      <t>ホクブ</t>
    </rPh>
    <phoneticPr fontId="17"/>
  </si>
  <si>
    <t>千草カントリークラブ</t>
    <rPh sb="0" eb="2">
      <t>チクサ</t>
    </rPh>
    <phoneticPr fontId="17"/>
  </si>
  <si>
    <t>養父市</t>
    <rPh sb="0" eb="2">
      <t>ヤブ</t>
    </rPh>
    <rPh sb="2" eb="3">
      <t>シ</t>
    </rPh>
    <phoneticPr fontId="16"/>
  </si>
  <si>
    <t>㈱NEO　MAX近畿</t>
    <rPh sb="8" eb="10">
      <t>キンキ</t>
    </rPh>
    <phoneticPr fontId="16"/>
  </si>
  <si>
    <t>工場内</t>
    <rPh sb="0" eb="3">
      <t>コウジョウナイ</t>
    </rPh>
    <phoneticPr fontId="16"/>
  </si>
  <si>
    <t>浅</t>
    <rPh sb="0" eb="1">
      <t>アサ</t>
    </rPh>
    <phoneticPr fontId="16"/>
  </si>
  <si>
    <t>消毒のみ</t>
    <rPh sb="0" eb="2">
      <t>ショウドク</t>
    </rPh>
    <phoneticPr fontId="16"/>
  </si>
  <si>
    <t>朝来市</t>
    <rPh sb="0" eb="2">
      <t>アサゴ</t>
    </rPh>
    <rPh sb="2" eb="3">
      <t>シ</t>
    </rPh>
    <phoneticPr fontId="16"/>
  </si>
  <si>
    <t>朝来市長</t>
    <rPh sb="0" eb="2">
      <t>アサゴ</t>
    </rPh>
    <rPh sb="2" eb="3">
      <t>シ</t>
    </rPh>
    <rPh sb="3" eb="4">
      <t>チョウ</t>
    </rPh>
    <phoneticPr fontId="16"/>
  </si>
  <si>
    <t>白口</t>
    <rPh sb="0" eb="1">
      <t>シラ</t>
    </rPh>
    <rPh sb="1" eb="2">
      <t>クチ</t>
    </rPh>
    <phoneticPr fontId="16"/>
  </si>
  <si>
    <t>表</t>
    <rPh sb="0" eb="1">
      <t>ヒョウ</t>
    </rPh>
    <phoneticPr fontId="16"/>
  </si>
  <si>
    <t>藤田　力</t>
    <rPh sb="0" eb="2">
      <t>フジタ</t>
    </rPh>
    <rPh sb="3" eb="4">
      <t>チカラ</t>
    </rPh>
    <phoneticPr fontId="16"/>
  </si>
  <si>
    <t>公営</t>
    <rPh sb="0" eb="2">
      <t>コウエイ</t>
    </rPh>
    <phoneticPr fontId="16"/>
  </si>
  <si>
    <t>藤和</t>
    <rPh sb="0" eb="1">
      <t>フジ</t>
    </rPh>
    <rPh sb="1" eb="2">
      <t>ワ</t>
    </rPh>
    <phoneticPr fontId="16"/>
  </si>
  <si>
    <t>朝日</t>
    <rPh sb="0" eb="2">
      <t>アサヒ</t>
    </rPh>
    <phoneticPr fontId="16"/>
  </si>
  <si>
    <t>日和山観光㈱</t>
  </si>
  <si>
    <t>豊岡市瀬戸</t>
  </si>
  <si>
    <t>豊岡市長</t>
    <rPh sb="0" eb="4">
      <t>トヨオカシチョウ</t>
    </rPh>
    <phoneticPr fontId="17"/>
  </si>
  <si>
    <t>奥山</t>
    <rPh sb="0" eb="2">
      <t>オクヤマ</t>
    </rPh>
    <phoneticPr fontId="1"/>
  </si>
  <si>
    <t>高龍寺</t>
    <rPh sb="0" eb="1">
      <t>コウ</t>
    </rPh>
    <rPh sb="1" eb="2">
      <t>リュウ</t>
    </rPh>
    <rPh sb="2" eb="3">
      <t>デラ</t>
    </rPh>
    <phoneticPr fontId="1"/>
  </si>
  <si>
    <t>膜ろ過</t>
    <rPh sb="0" eb="1">
      <t>マク</t>
    </rPh>
    <rPh sb="2" eb="3">
      <t>カ</t>
    </rPh>
    <phoneticPr fontId="17"/>
  </si>
  <si>
    <t>香美町</t>
    <rPh sb="0" eb="3">
      <t>カミチョウ</t>
    </rPh>
    <phoneticPr fontId="1"/>
  </si>
  <si>
    <t>香美町長</t>
    <rPh sb="0" eb="3">
      <t>カミチョウ</t>
    </rPh>
    <rPh sb="3" eb="4">
      <t>チョウ</t>
    </rPh>
    <phoneticPr fontId="1"/>
  </si>
  <si>
    <t>大梶</t>
    <rPh sb="0" eb="1">
      <t>ダイ</t>
    </rPh>
    <rPh sb="1" eb="2">
      <t>カジ</t>
    </rPh>
    <phoneticPr fontId="1"/>
  </si>
  <si>
    <t>浅</t>
    <rPh sb="0" eb="1">
      <t>アサ</t>
    </rPh>
    <phoneticPr fontId="6"/>
  </si>
  <si>
    <t>香美町長</t>
    <rPh sb="0" eb="3">
      <t>カミチョウ</t>
    </rPh>
    <rPh sb="3" eb="4">
      <t>チョウ</t>
    </rPh>
    <phoneticPr fontId="17"/>
  </si>
  <si>
    <t>土生</t>
    <rPh sb="0" eb="1">
      <t>ツチ</t>
    </rPh>
    <rPh sb="1" eb="2">
      <t>ナマ</t>
    </rPh>
    <phoneticPr fontId="1"/>
  </si>
  <si>
    <t>作山</t>
    <rPh sb="0" eb="1">
      <t>ツク</t>
    </rPh>
    <rPh sb="1" eb="2">
      <t>ヤマ</t>
    </rPh>
    <phoneticPr fontId="1"/>
  </si>
  <si>
    <t>用野</t>
    <rPh sb="0" eb="1">
      <t>モチ</t>
    </rPh>
    <rPh sb="1" eb="2">
      <t>ノ</t>
    </rPh>
    <phoneticPr fontId="1"/>
  </si>
  <si>
    <t>湧</t>
    <rPh sb="0" eb="1">
      <t>ワ</t>
    </rPh>
    <phoneticPr fontId="6"/>
  </si>
  <si>
    <t>境</t>
    <rPh sb="0" eb="1">
      <t>サカイ</t>
    </rPh>
    <phoneticPr fontId="1"/>
  </si>
  <si>
    <t>兵庫県教育長</t>
    <rPh sb="0" eb="3">
      <t>ヒョウゴケン</t>
    </rPh>
    <rPh sb="3" eb="6">
      <t>キョウイクチョウ</t>
    </rPh>
    <phoneticPr fontId="1"/>
  </si>
  <si>
    <t>兔和野高原野外教育センター</t>
    <rPh sb="0" eb="3">
      <t>ウワノ</t>
    </rPh>
    <rPh sb="3" eb="5">
      <t>コウゲン</t>
    </rPh>
    <rPh sb="5" eb="7">
      <t>ヤガイ</t>
    </rPh>
    <rPh sb="7" eb="9">
      <t>キョウイク</t>
    </rPh>
    <phoneticPr fontId="1"/>
  </si>
  <si>
    <t>新温泉町</t>
    <rPh sb="0" eb="4">
      <t>シンオンセンチョウ</t>
    </rPh>
    <phoneticPr fontId="1"/>
  </si>
  <si>
    <t>新温泉町長</t>
    <rPh sb="0" eb="4">
      <t>シンオンセンチョウ</t>
    </rPh>
    <rPh sb="4" eb="5">
      <t>チョウ</t>
    </rPh>
    <phoneticPr fontId="1"/>
  </si>
  <si>
    <t>大味中小屋</t>
    <rPh sb="0" eb="2">
      <t>オオアジ</t>
    </rPh>
    <rPh sb="2" eb="3">
      <t>ジュウ</t>
    </rPh>
    <rPh sb="3" eb="5">
      <t>ゴヤ</t>
    </rPh>
    <phoneticPr fontId="1"/>
  </si>
  <si>
    <t>新温泉町長</t>
    <rPh sb="0" eb="4">
      <t>シンオンセンチョウ</t>
    </rPh>
    <rPh sb="4" eb="5">
      <t>チョウ</t>
    </rPh>
    <phoneticPr fontId="17"/>
  </si>
  <si>
    <t>数久谷</t>
    <rPh sb="0" eb="1">
      <t>カズ</t>
    </rPh>
    <rPh sb="1" eb="3">
      <t>クタニ</t>
    </rPh>
    <phoneticPr fontId="1"/>
  </si>
  <si>
    <t>後山</t>
    <rPh sb="0" eb="1">
      <t>ウシ</t>
    </rPh>
    <rPh sb="1" eb="2">
      <t>ヤマ</t>
    </rPh>
    <phoneticPr fontId="1"/>
  </si>
  <si>
    <t>表</t>
    <rPh sb="0" eb="1">
      <t>ヒョウ</t>
    </rPh>
    <phoneticPr fontId="1"/>
  </si>
  <si>
    <t>消毒のみ</t>
    <rPh sb="0" eb="2">
      <t>ショウドク</t>
    </rPh>
    <phoneticPr fontId="6"/>
  </si>
  <si>
    <t xml:space="preserve"> </t>
    <phoneticPr fontId="12"/>
  </si>
  <si>
    <t>（平成２５年３月３１日現在）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2"/>
  </si>
  <si>
    <t>１０m3</t>
    <phoneticPr fontId="2"/>
  </si>
  <si>
    <t>24.8.1</t>
    <phoneticPr fontId="2"/>
  </si>
  <si>
    <t>19.4.1</t>
    <phoneticPr fontId="2"/>
  </si>
  <si>
    <t>24.12.1</t>
    <phoneticPr fontId="2"/>
  </si>
  <si>
    <t>23.8.1</t>
    <phoneticPr fontId="2"/>
  </si>
  <si>
    <t>23.12.1</t>
    <phoneticPr fontId="2"/>
  </si>
  <si>
    <t>23.7.1</t>
    <phoneticPr fontId="2"/>
  </si>
  <si>
    <t>23.4.1</t>
    <phoneticPr fontId="2"/>
  </si>
  <si>
    <t>22.10.1</t>
    <phoneticPr fontId="2"/>
  </si>
  <si>
    <t>23.4.1</t>
    <phoneticPr fontId="2"/>
  </si>
  <si>
    <t>23.4.1</t>
    <phoneticPr fontId="2"/>
  </si>
  <si>
    <t>自己水源</t>
    <phoneticPr fontId="2"/>
  </si>
  <si>
    <t>自己水源（その他）</t>
    <phoneticPr fontId="2"/>
  </si>
  <si>
    <t>17.4.1</t>
    <phoneticPr fontId="2"/>
  </si>
  <si>
    <t>23.10.1</t>
    <phoneticPr fontId="2"/>
  </si>
  <si>
    <t>22.4.1</t>
    <phoneticPr fontId="2"/>
  </si>
  <si>
    <t>24.1.1</t>
    <phoneticPr fontId="2"/>
  </si>
  <si>
    <t>24.4.1</t>
    <phoneticPr fontId="2"/>
  </si>
  <si>
    <t>20.4.1</t>
    <phoneticPr fontId="2"/>
  </si>
  <si>
    <t>県最高</t>
    <phoneticPr fontId="2"/>
  </si>
  <si>
    <t>20.1.1</t>
    <phoneticPr fontId="2"/>
  </si>
  <si>
    <t>赤穂市，赤穂市(北部)</t>
    <phoneticPr fontId="2"/>
  </si>
  <si>
    <t>注：１　家庭用料金（口径別の場合１３㎜）について消費税を含む料金を記載した。　</t>
    <rPh sb="0" eb="1">
      <t>チュウ</t>
    </rPh>
    <rPh sb="4" eb="7">
      <t>カテイヨウ</t>
    </rPh>
    <rPh sb="7" eb="9">
      <t>リョウキン</t>
    </rPh>
    <rPh sb="10" eb="12">
      <t>コウケイ</t>
    </rPh>
    <rPh sb="12" eb="13">
      <t>ベツ</t>
    </rPh>
    <rPh sb="14" eb="16">
      <t>バアイ</t>
    </rPh>
    <rPh sb="24" eb="27">
      <t>ショウヒゼイ</t>
    </rPh>
    <rPh sb="28" eb="29">
      <t>フク</t>
    </rPh>
    <rPh sb="30" eb="32">
      <t>リョウキン</t>
    </rPh>
    <rPh sb="33" eb="35">
      <t>キサイ</t>
    </rPh>
    <phoneticPr fontId="12"/>
  </si>
  <si>
    <t>　　２　１０ｍ3／月及び２０ｍ3／月欄はメーター使用料を含む。</t>
    <rPh sb="9" eb="10">
      <t>ツキ</t>
    </rPh>
    <rPh sb="10" eb="11">
      <t>オヨ</t>
    </rPh>
    <rPh sb="18" eb="19">
      <t>ラン</t>
    </rPh>
    <rPh sb="24" eb="27">
      <t>シヨウリョウ</t>
    </rPh>
    <rPh sb="28" eb="29">
      <t>フク</t>
    </rPh>
    <phoneticPr fontId="12"/>
  </si>
  <si>
    <t>　　３　事業統合により、現在、料金が複数元化されている場合には、代表的なものを記載した。</t>
    <rPh sb="4" eb="6">
      <t>ジギョウ</t>
    </rPh>
    <rPh sb="6" eb="8">
      <t>トウゴウ</t>
    </rPh>
    <rPh sb="12" eb="14">
      <t>ゲンザイ</t>
    </rPh>
    <rPh sb="15" eb="17">
      <t>リョウキン</t>
    </rPh>
    <rPh sb="18" eb="20">
      <t>フクスウ</t>
    </rPh>
    <rPh sb="20" eb="21">
      <t>ゲン</t>
    </rPh>
    <rPh sb="21" eb="22">
      <t>カ</t>
    </rPh>
    <rPh sb="27" eb="29">
      <t>バアイ</t>
    </rPh>
    <rPh sb="32" eb="35">
      <t>ダイヒョウテキ</t>
    </rPh>
    <rPh sb="39" eb="41">
      <t>キサイ</t>
    </rPh>
    <phoneticPr fontId="12"/>
  </si>
  <si>
    <t>単一制</t>
    <rPh sb="0" eb="2">
      <t>タンイツ</t>
    </rPh>
    <rPh sb="2" eb="3">
      <t>セイ</t>
    </rPh>
    <phoneticPr fontId="2"/>
  </si>
  <si>
    <t>水道料金</t>
    <rPh sb="0" eb="2">
      <t>スイドウ</t>
    </rPh>
    <rPh sb="2" eb="4">
      <t>リョウキン</t>
    </rPh>
    <phoneticPr fontId="2"/>
  </si>
  <si>
    <t>湧</t>
    <rPh sb="0" eb="1">
      <t>ユウ</t>
    </rPh>
    <phoneticPr fontId="2"/>
  </si>
  <si>
    <t>水</t>
    <rPh sb="0" eb="1">
      <t>スイ</t>
    </rPh>
    <phoneticPr fontId="2"/>
  </si>
  <si>
    <t>地</t>
    <rPh sb="0" eb="1">
      <t>チ</t>
    </rPh>
    <phoneticPr fontId="2"/>
  </si>
  <si>
    <t>下</t>
    <rPh sb="0" eb="1">
      <t>カ</t>
    </rPh>
    <phoneticPr fontId="2"/>
  </si>
  <si>
    <t>（浅）</t>
    <rPh sb="1" eb="2">
      <t>アサ</t>
    </rPh>
    <phoneticPr fontId="2"/>
  </si>
  <si>
    <t>（深）</t>
    <rPh sb="1" eb="2">
      <t>フカ</t>
    </rPh>
    <phoneticPr fontId="2"/>
  </si>
  <si>
    <t>湯谷</t>
    <rPh sb="0" eb="2">
      <t>ユタニ</t>
    </rPh>
    <phoneticPr fontId="1"/>
  </si>
  <si>
    <t>消毒のみ</t>
    <rPh sb="0" eb="2">
      <t>ショウドク</t>
    </rPh>
    <phoneticPr fontId="17"/>
  </si>
  <si>
    <t>大谷草山開発株式会社</t>
    <rPh sb="0" eb="2">
      <t>オオタニ</t>
    </rPh>
    <rPh sb="2" eb="4">
      <t>クサヤマ</t>
    </rPh>
    <rPh sb="4" eb="6">
      <t>カイハツ</t>
    </rPh>
    <rPh sb="6" eb="10">
      <t>カブシキガイシャ</t>
    </rPh>
    <phoneticPr fontId="1"/>
  </si>
  <si>
    <t>医療法人社団みどり会　にしき記念病院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キネン</t>
    </rPh>
    <rPh sb="16" eb="18">
      <t>ビョウイン</t>
    </rPh>
    <phoneticPr fontId="17"/>
  </si>
  <si>
    <t>にしき記念病院</t>
    <rPh sb="3" eb="5">
      <t>キネン</t>
    </rPh>
    <rPh sb="5" eb="7">
      <t>ビョウイン</t>
    </rPh>
    <phoneticPr fontId="17"/>
  </si>
  <si>
    <t>サンケイ開発株式会社</t>
    <rPh sb="4" eb="6">
      <t>カイハツ</t>
    </rPh>
    <rPh sb="6" eb="10">
      <t>カブシキガイシャ</t>
    </rPh>
    <phoneticPr fontId="1"/>
  </si>
  <si>
    <t>株式会社ジー・パーク</t>
    <rPh sb="0" eb="4">
      <t>カブシキガイシャ</t>
    </rPh>
    <phoneticPr fontId="1"/>
  </si>
  <si>
    <t>Gパーク山南ゴルフ倶楽部</t>
    <rPh sb="4" eb="6">
      <t>サンナン</t>
    </rPh>
    <rPh sb="9" eb="12">
      <t>クラブ</t>
    </rPh>
    <phoneticPr fontId="1"/>
  </si>
  <si>
    <t>休止中</t>
    <rPh sb="0" eb="2">
      <t>キュウシ</t>
    </rPh>
    <rPh sb="2" eb="3">
      <t>チュウ</t>
    </rPh>
    <phoneticPr fontId="1"/>
  </si>
  <si>
    <t>ワタミ手づくりマーチャンダイジング株式会社</t>
    <rPh sb="3" eb="4">
      <t>テ</t>
    </rPh>
    <rPh sb="17" eb="21">
      <t>カブシキガイシャ</t>
    </rPh>
    <phoneticPr fontId="17"/>
  </si>
  <si>
    <t>ワタミ丹波工場</t>
    <rPh sb="3" eb="5">
      <t>タンバ</t>
    </rPh>
    <rPh sb="5" eb="7">
      <t>コウジョウ</t>
    </rPh>
    <phoneticPr fontId="17"/>
  </si>
  <si>
    <t>緩速・急速ろ過</t>
    <rPh sb="0" eb="1">
      <t>カン</t>
    </rPh>
    <rPh sb="1" eb="2">
      <t>ソク</t>
    </rPh>
    <rPh sb="3" eb="5">
      <t>キュウソク</t>
    </rPh>
    <rPh sb="6" eb="7">
      <t>カ</t>
    </rPh>
    <phoneticPr fontId="12"/>
  </si>
  <si>
    <t>除鉄・除マ他</t>
    <rPh sb="0" eb="1">
      <t>ジョ</t>
    </rPh>
    <rPh sb="1" eb="2">
      <t>テツ</t>
    </rPh>
    <rPh sb="3" eb="4">
      <t>ジョ</t>
    </rPh>
    <rPh sb="5" eb="6">
      <t>ホカ</t>
    </rPh>
    <phoneticPr fontId="20"/>
  </si>
  <si>
    <t>㈱神戸ヤクルト工場</t>
    <rPh sb="1" eb="3">
      <t>コウベ</t>
    </rPh>
    <rPh sb="7" eb="9">
      <t>コウジョウ</t>
    </rPh>
    <phoneticPr fontId="20"/>
  </si>
  <si>
    <t>神崎　信司</t>
    <rPh sb="0" eb="2">
      <t>カンザキ</t>
    </rPh>
    <rPh sb="3" eb="5">
      <t>シンジ</t>
    </rPh>
    <phoneticPr fontId="21"/>
  </si>
  <si>
    <t>トーヨーケム㈱西神工場</t>
    <rPh sb="7" eb="9">
      <t>セイシン</t>
    </rPh>
    <rPh sb="9" eb="11">
      <t>コウジョウ</t>
    </rPh>
    <phoneticPr fontId="17"/>
  </si>
  <si>
    <t>㈱神戸新聞社　製作センター</t>
    <rPh sb="1" eb="3">
      <t>コウベ</t>
    </rPh>
    <rPh sb="3" eb="6">
      <t>シンブンシャ</t>
    </rPh>
    <rPh sb="7" eb="9">
      <t>セイサク</t>
    </rPh>
    <phoneticPr fontId="12"/>
  </si>
  <si>
    <t>深</t>
    <rPh sb="0" eb="1">
      <t>フカ</t>
    </rPh>
    <phoneticPr fontId="12"/>
  </si>
  <si>
    <t>除鉄・除マ・膜ろ過</t>
    <rPh sb="0" eb="1">
      <t>ジョ</t>
    </rPh>
    <rPh sb="1" eb="2">
      <t>テツ</t>
    </rPh>
    <rPh sb="3" eb="4">
      <t>ジョ</t>
    </rPh>
    <rPh sb="6" eb="7">
      <t>マク</t>
    </rPh>
    <phoneticPr fontId="20"/>
  </si>
  <si>
    <t>赤瀬　清</t>
    <rPh sb="0" eb="2">
      <t>アカセ</t>
    </rPh>
    <rPh sb="3" eb="4">
      <t>キヨシ</t>
    </rPh>
    <phoneticPr fontId="12"/>
  </si>
  <si>
    <t xml:space="preserve"> </t>
    <phoneticPr fontId="2"/>
  </si>
  <si>
    <t>直接ろ過</t>
    <rPh sb="0" eb="2">
      <t>チョクセツ</t>
    </rPh>
    <rPh sb="3" eb="4">
      <t>カ</t>
    </rPh>
    <phoneticPr fontId="17"/>
  </si>
  <si>
    <t>洲本市</t>
    <rPh sb="0" eb="3">
      <t>スモトシ</t>
    </rPh>
    <phoneticPr fontId="17"/>
  </si>
  <si>
    <t>淡路フェリーボート(株)</t>
    <rPh sb="0" eb="2">
      <t>アワジ</t>
    </rPh>
    <rPh sb="9" eb="12">
      <t>カブ</t>
    </rPh>
    <phoneticPr fontId="17"/>
  </si>
  <si>
    <t>洲本カントリークラブ</t>
    <rPh sb="0" eb="2">
      <t>スモト</t>
    </rPh>
    <phoneticPr fontId="17"/>
  </si>
  <si>
    <t>急速濾過</t>
    <rPh sb="0" eb="2">
      <t>キュウソク</t>
    </rPh>
    <rPh sb="2" eb="4">
      <t>ロカ</t>
    </rPh>
    <phoneticPr fontId="17"/>
  </si>
  <si>
    <t>宮下　充生</t>
    <rPh sb="0" eb="2">
      <t>ミヤシタ</t>
    </rPh>
    <rPh sb="3" eb="5">
      <t>ミツオ</t>
    </rPh>
    <phoneticPr fontId="17"/>
  </si>
  <si>
    <t>南あわじ市</t>
    <rPh sb="0" eb="1">
      <t>ミナミ</t>
    </rPh>
    <rPh sb="4" eb="5">
      <t>シ</t>
    </rPh>
    <phoneticPr fontId="17"/>
  </si>
  <si>
    <t>淡路島酪農農業協同組合</t>
    <rPh sb="0" eb="3">
      <t>アワジシマ</t>
    </rPh>
    <rPh sb="3" eb="5">
      <t>ラクノウ</t>
    </rPh>
    <rPh sb="5" eb="7">
      <t>ノウギョウ</t>
    </rPh>
    <rPh sb="7" eb="9">
      <t>キョウドウ</t>
    </rPh>
    <rPh sb="9" eb="11">
      <t>クミアイ</t>
    </rPh>
    <phoneticPr fontId="17"/>
  </si>
  <si>
    <t>淡路島酪農農業協同組合牛乳工場</t>
    <rPh sb="0" eb="3">
      <t>アワジシマ</t>
    </rPh>
    <rPh sb="3" eb="5">
      <t>ラクノウ</t>
    </rPh>
    <rPh sb="5" eb="7">
      <t>ノウギョウ</t>
    </rPh>
    <rPh sb="7" eb="9">
      <t>キョウドウ</t>
    </rPh>
    <rPh sb="9" eb="11">
      <t>クミアイ</t>
    </rPh>
    <rPh sb="11" eb="13">
      <t>ギュウニュウ</t>
    </rPh>
    <rPh sb="13" eb="15">
      <t>コウジョウ</t>
    </rPh>
    <phoneticPr fontId="17"/>
  </si>
  <si>
    <t>高木　千里</t>
    <rPh sb="0" eb="2">
      <t>タカギ</t>
    </rPh>
    <rPh sb="3" eb="5">
      <t>センリ</t>
    </rPh>
    <phoneticPr fontId="17"/>
  </si>
  <si>
    <t>川崎重工業㈱精密機械カンパニー</t>
    <rPh sb="0" eb="2">
      <t>カワサキ</t>
    </rPh>
    <rPh sb="2" eb="5">
      <t>ジュウコウギョウ</t>
    </rPh>
    <rPh sb="6" eb="8">
      <t>セイミツ</t>
    </rPh>
    <rPh sb="8" eb="10">
      <t>キカイ</t>
    </rPh>
    <phoneticPr fontId="12"/>
  </si>
  <si>
    <t>吉岡工業㈱</t>
  </si>
  <si>
    <t>尼崎市</t>
    <rPh sb="0" eb="3">
      <t>アマガサキシ</t>
    </rPh>
    <phoneticPr fontId="12"/>
  </si>
  <si>
    <t>ダイセル化学工業㈱</t>
    <rPh sb="4" eb="6">
      <t>カガク</t>
    </rPh>
    <rPh sb="6" eb="8">
      <t>コウギョウ</t>
    </rPh>
    <phoneticPr fontId="12"/>
  </si>
  <si>
    <t>尼崎市神崎町１２－１</t>
    <rPh sb="0" eb="2">
      <t>アマガサキ</t>
    </rPh>
    <rPh sb="2" eb="3">
      <t>シ</t>
    </rPh>
    <rPh sb="3" eb="6">
      <t>カンザキチョウ</t>
    </rPh>
    <phoneticPr fontId="12"/>
  </si>
  <si>
    <t>併用</t>
    <rPh sb="0" eb="2">
      <t>ヘイヨウ</t>
    </rPh>
    <phoneticPr fontId="12"/>
  </si>
  <si>
    <t>膜ろ過</t>
    <rPh sb="0" eb="1">
      <t>マク</t>
    </rPh>
    <rPh sb="2" eb="3">
      <t>カ</t>
    </rPh>
    <phoneticPr fontId="12"/>
  </si>
  <si>
    <t>細野　勝美</t>
    <rPh sb="0" eb="2">
      <t>ホソノ</t>
    </rPh>
    <rPh sb="3" eb="5">
      <t>カツミ</t>
    </rPh>
    <phoneticPr fontId="12"/>
  </si>
  <si>
    <t>深、併用</t>
    <rPh sb="0" eb="1">
      <t>フカ</t>
    </rPh>
    <rPh sb="2" eb="4">
      <t>ヘイヨウ</t>
    </rPh>
    <phoneticPr fontId="3"/>
  </si>
  <si>
    <t>RO膜ろ過</t>
    <rPh sb="2" eb="3">
      <t>マク</t>
    </rPh>
    <rPh sb="4" eb="5">
      <t>カ</t>
    </rPh>
    <phoneticPr fontId="3"/>
  </si>
  <si>
    <t>西宮市</t>
    <rPh sb="0" eb="1">
      <t>ニシ</t>
    </rPh>
    <rPh sb="1" eb="2">
      <t>ミヤ</t>
    </rPh>
    <rPh sb="2" eb="3">
      <t>シ</t>
    </rPh>
    <phoneticPr fontId="12"/>
  </si>
  <si>
    <t>株式会社カナリー西宮工場</t>
    <rPh sb="0" eb="4">
      <t>カブシキガイシャ</t>
    </rPh>
    <rPh sb="8" eb="10">
      <t>ニシノミヤ</t>
    </rPh>
    <rPh sb="10" eb="12">
      <t>コウジョウ</t>
    </rPh>
    <phoneticPr fontId="12"/>
  </si>
  <si>
    <t>野村　幸嗣</t>
    <rPh sb="0" eb="1">
      <t>ノ</t>
    </rPh>
    <rPh sb="1" eb="2">
      <t>ムラ</t>
    </rPh>
    <rPh sb="3" eb="4">
      <t>シアワ</t>
    </rPh>
    <rPh sb="4" eb="5">
      <t>ツグ</t>
    </rPh>
    <phoneticPr fontId="12"/>
  </si>
  <si>
    <t>消毒のみ＋UV</t>
    <phoneticPr fontId="12"/>
  </si>
  <si>
    <t>山田ダム</t>
    <rPh sb="0" eb="2">
      <t>ヤマダ</t>
    </rPh>
    <phoneticPr fontId="2"/>
  </si>
  <si>
    <t>円山川水系</t>
    <rPh sb="0" eb="3">
      <t>マルヤマガワ</t>
    </rPh>
    <rPh sb="3" eb="5">
      <t>スイケイ</t>
    </rPh>
    <phoneticPr fontId="2"/>
  </si>
  <si>
    <t>与布土ダム</t>
    <rPh sb="0" eb="1">
      <t>ヨ</t>
    </rPh>
    <rPh sb="1" eb="2">
      <t>フ</t>
    </rPh>
    <rPh sb="2" eb="3">
      <t>ド</t>
    </rPh>
    <phoneticPr fontId="2"/>
  </si>
  <si>
    <t>淡路広域水道企業団</t>
    <rPh sb="0" eb="2">
      <t>アワジ</t>
    </rPh>
    <rPh sb="2" eb="4">
      <t>コウイキ</t>
    </rPh>
    <rPh sb="4" eb="6">
      <t>スイドウ</t>
    </rPh>
    <rPh sb="6" eb="8">
      <t>キギョウ</t>
    </rPh>
    <rPh sb="8" eb="9">
      <t>ダン</t>
    </rPh>
    <phoneticPr fontId="2"/>
  </si>
  <si>
    <t>牛内ダム</t>
    <rPh sb="0" eb="1">
      <t>ウシ</t>
    </rPh>
    <rPh sb="1" eb="2">
      <t>ウチ</t>
    </rPh>
    <phoneticPr fontId="2"/>
  </si>
  <si>
    <t>本庄川ダム</t>
    <rPh sb="0" eb="2">
      <t>ホンジョウ</t>
    </rPh>
    <rPh sb="2" eb="3">
      <t>カワ</t>
    </rPh>
    <phoneticPr fontId="2"/>
  </si>
  <si>
    <t>成相ダム</t>
    <rPh sb="0" eb="2">
      <t>ナリアイ</t>
    </rPh>
    <phoneticPr fontId="2"/>
  </si>
  <si>
    <t>篠山市</t>
    <rPh sb="0" eb="2">
      <t>ササヤマ</t>
    </rPh>
    <rPh sb="2" eb="3">
      <t>シ</t>
    </rPh>
    <phoneticPr fontId="15"/>
  </si>
  <si>
    <t>FLPリオス</t>
  </si>
  <si>
    <t>竹下　重夫</t>
    <rPh sb="0" eb="2">
      <t>タケシタ</t>
    </rPh>
    <rPh sb="3" eb="5">
      <t>シゲオ</t>
    </rPh>
    <phoneticPr fontId="17"/>
  </si>
  <si>
    <t>三原川水系牛内川</t>
    <rPh sb="0" eb="2">
      <t>ミハラ</t>
    </rPh>
    <rPh sb="2" eb="3">
      <t>カワ</t>
    </rPh>
    <rPh sb="3" eb="5">
      <t>スイケイ</t>
    </rPh>
    <rPh sb="5" eb="6">
      <t>ウシ</t>
    </rPh>
    <rPh sb="6" eb="7">
      <t>ウチ</t>
    </rPh>
    <rPh sb="7" eb="8">
      <t>カワ</t>
    </rPh>
    <phoneticPr fontId="2"/>
  </si>
  <si>
    <t>本庄川水系本庄川</t>
    <rPh sb="0" eb="2">
      <t>ホンジョウ</t>
    </rPh>
    <rPh sb="2" eb="3">
      <t>ガワ</t>
    </rPh>
    <rPh sb="3" eb="5">
      <t>スイケイ</t>
    </rPh>
    <rPh sb="5" eb="7">
      <t>ホンジョウ</t>
    </rPh>
    <rPh sb="7" eb="8">
      <t>ガワ</t>
    </rPh>
    <phoneticPr fontId="2"/>
  </si>
  <si>
    <t>三原川水系成相川</t>
    <rPh sb="0" eb="2">
      <t>ミハラ</t>
    </rPh>
    <rPh sb="2" eb="3">
      <t>カワ</t>
    </rPh>
    <rPh sb="3" eb="5">
      <t>スイケイ</t>
    </rPh>
    <rPh sb="5" eb="6">
      <t>ナリ</t>
    </rPh>
    <rPh sb="6" eb="7">
      <t>アイ</t>
    </rPh>
    <rPh sb="7" eb="8">
      <t>カワ</t>
    </rPh>
    <phoneticPr fontId="2"/>
  </si>
  <si>
    <t>郡家川水系郡家川</t>
    <rPh sb="0" eb="2">
      <t>グンゲ</t>
    </rPh>
    <rPh sb="2" eb="3">
      <t>カワ</t>
    </rPh>
    <rPh sb="3" eb="5">
      <t>スイケイ</t>
    </rPh>
    <rPh sb="5" eb="7">
      <t>グンゲ</t>
    </rPh>
    <rPh sb="7" eb="8">
      <t>カワ</t>
    </rPh>
    <phoneticPr fontId="2"/>
  </si>
  <si>
    <t>佐野川水系佐野川</t>
    <rPh sb="0" eb="2">
      <t>サノ</t>
    </rPh>
    <rPh sb="2" eb="3">
      <t>カワ</t>
    </rPh>
    <rPh sb="3" eb="5">
      <t>スイケイ</t>
    </rPh>
    <rPh sb="5" eb="7">
      <t>サノ</t>
    </rPh>
    <rPh sb="7" eb="8">
      <t>カワ</t>
    </rPh>
    <phoneticPr fontId="2"/>
  </si>
  <si>
    <t>室津川水系室津川</t>
    <rPh sb="0" eb="2">
      <t>ムロツ</t>
    </rPh>
    <rPh sb="2" eb="3">
      <t>カワ</t>
    </rPh>
    <rPh sb="3" eb="5">
      <t>スイケイ</t>
    </rPh>
    <rPh sb="5" eb="7">
      <t>ムロツ</t>
    </rPh>
    <rPh sb="7" eb="8">
      <t>カワ</t>
    </rPh>
    <phoneticPr fontId="2"/>
  </si>
  <si>
    <t>楠本川水系楠本川</t>
    <rPh sb="0" eb="2">
      <t>クスモト</t>
    </rPh>
    <rPh sb="2" eb="3">
      <t>カワ</t>
    </rPh>
    <rPh sb="3" eb="5">
      <t>スイケイ</t>
    </rPh>
    <rPh sb="5" eb="7">
      <t>クスモト</t>
    </rPh>
    <rPh sb="7" eb="8">
      <t>カワ</t>
    </rPh>
    <phoneticPr fontId="2"/>
  </si>
  <si>
    <t>茶間川水系茶間川</t>
    <rPh sb="0" eb="1">
      <t>チャ</t>
    </rPh>
    <rPh sb="1" eb="2">
      <t>マ</t>
    </rPh>
    <rPh sb="2" eb="3">
      <t>カワ</t>
    </rPh>
    <rPh sb="3" eb="5">
      <t>スイケイ</t>
    </rPh>
    <rPh sb="5" eb="6">
      <t>チャ</t>
    </rPh>
    <rPh sb="6" eb="7">
      <t>マ</t>
    </rPh>
    <rPh sb="7" eb="8">
      <t>カワ</t>
    </rPh>
    <phoneticPr fontId="2"/>
  </si>
  <si>
    <t>洲本川水系猪鼻川</t>
    <rPh sb="0" eb="2">
      <t>スモト</t>
    </rPh>
    <rPh sb="2" eb="3">
      <t>カワ</t>
    </rPh>
    <rPh sb="3" eb="5">
      <t>スイケイ</t>
    </rPh>
    <phoneticPr fontId="2"/>
  </si>
  <si>
    <t>洲本川水系竹原川</t>
    <rPh sb="0" eb="2">
      <t>スモト</t>
    </rPh>
    <rPh sb="2" eb="3">
      <t>ガワ</t>
    </rPh>
    <rPh sb="3" eb="5">
      <t>スイケイ</t>
    </rPh>
    <rPh sb="5" eb="7">
      <t>タケハラ</t>
    </rPh>
    <rPh sb="7" eb="8">
      <t>カワ</t>
    </rPh>
    <phoneticPr fontId="2"/>
  </si>
  <si>
    <t>一日
最大</t>
    <phoneticPr fontId="2"/>
  </si>
  <si>
    <t>兵庫県</t>
    <phoneticPr fontId="2"/>
  </si>
  <si>
    <t>加西市北条町横尾1丁目13</t>
  </si>
  <si>
    <t>加東市廻渕字北山31-52</t>
  </si>
  <si>
    <t>加東市新定吉井山</t>
  </si>
  <si>
    <t>丹   波</t>
    <rPh sb="0" eb="1">
      <t>ニ</t>
    </rPh>
    <rPh sb="4" eb="5">
      <t>ナミ</t>
    </rPh>
    <phoneticPr fontId="2"/>
  </si>
  <si>
    <t>洲　本</t>
    <rPh sb="0" eb="1">
      <t>シュウ</t>
    </rPh>
    <rPh sb="2" eb="3">
      <t>ホン</t>
    </rPh>
    <phoneticPr fontId="2"/>
  </si>
  <si>
    <t>芦　屋</t>
    <rPh sb="0" eb="1">
      <t>アシ</t>
    </rPh>
    <rPh sb="2" eb="3">
      <t>ヤ</t>
    </rPh>
    <phoneticPr fontId="6"/>
  </si>
  <si>
    <t>宝　塚</t>
    <rPh sb="0" eb="1">
      <t>タカラ</t>
    </rPh>
    <rPh sb="2" eb="3">
      <t>ツカ</t>
    </rPh>
    <phoneticPr fontId="2"/>
  </si>
  <si>
    <t>龍　野</t>
    <rPh sb="0" eb="1">
      <t>リュウ</t>
    </rPh>
    <rPh sb="2" eb="3">
      <t>ノ</t>
    </rPh>
    <phoneticPr fontId="2"/>
  </si>
  <si>
    <t>豊　岡</t>
    <rPh sb="0" eb="1">
      <t>ユタカ</t>
    </rPh>
    <rPh sb="2" eb="3">
      <t>オカ</t>
    </rPh>
    <phoneticPr fontId="2"/>
  </si>
  <si>
    <t>合　計</t>
    <rPh sb="0" eb="1">
      <t>ゴウ</t>
    </rPh>
    <rPh sb="2" eb="3">
      <t>ケイ</t>
    </rPh>
    <phoneticPr fontId="6"/>
  </si>
  <si>
    <t>そ</t>
    <phoneticPr fontId="2"/>
  </si>
  <si>
    <t>ろ</t>
    <phoneticPr fontId="2"/>
  </si>
  <si>
    <t>の</t>
    <phoneticPr fontId="2"/>
  </si>
  <si>
    <t>み</t>
    <phoneticPr fontId="2"/>
  </si>
  <si>
    <t>淡   路</t>
    <rPh sb="0" eb="1">
      <t>タン</t>
    </rPh>
    <rPh sb="4" eb="5">
      <t>ミチ</t>
    </rPh>
    <phoneticPr fontId="2"/>
  </si>
  <si>
    <t>洲   本</t>
    <rPh sb="0" eb="1">
      <t>シュウ</t>
    </rPh>
    <rPh sb="4" eb="5">
      <t>ホン</t>
    </rPh>
    <phoneticPr fontId="2"/>
  </si>
  <si>
    <t>神戸市</t>
    <rPh sb="0" eb="3">
      <t>コウベシ</t>
    </rPh>
    <phoneticPr fontId="2"/>
  </si>
  <si>
    <t>姫路市</t>
    <rPh sb="0" eb="3">
      <t>ヒメジシ</t>
    </rPh>
    <phoneticPr fontId="6"/>
  </si>
  <si>
    <t>尼崎市</t>
    <rPh sb="0" eb="3">
      <t>アマガサキシ</t>
    </rPh>
    <phoneticPr fontId="6"/>
  </si>
  <si>
    <t>西宮市</t>
    <rPh sb="0" eb="3">
      <t>ニシノミヤシ</t>
    </rPh>
    <phoneticPr fontId="6"/>
  </si>
  <si>
    <t>合計</t>
    <rPh sb="0" eb="2">
      <t>ゴウケイ</t>
    </rPh>
    <phoneticPr fontId="6"/>
  </si>
  <si>
    <t>（１）健康福祉事務所別水道普及表</t>
    <rPh sb="3" eb="5">
      <t>ケンコウ</t>
    </rPh>
    <rPh sb="5" eb="7">
      <t>フクシ</t>
    </rPh>
    <rPh sb="7" eb="9">
      <t>ジム</t>
    </rPh>
    <rPh sb="9" eb="10">
      <t>ショ</t>
    </rPh>
    <rPh sb="10" eb="11">
      <t>ベツ</t>
    </rPh>
    <rPh sb="11" eb="13">
      <t>スイドウ</t>
    </rPh>
    <rPh sb="13" eb="15">
      <t>フキュウ</t>
    </rPh>
    <rPh sb="15" eb="16">
      <t>ヒョウ</t>
    </rPh>
    <phoneticPr fontId="2"/>
  </si>
  <si>
    <t>保健所等</t>
    <rPh sb="0" eb="3">
      <t>ホケンショ</t>
    </rPh>
    <rPh sb="3" eb="4">
      <t>トウ</t>
    </rPh>
    <phoneticPr fontId="2"/>
  </si>
  <si>
    <t>施　　設　　数</t>
    <rPh sb="0" eb="1">
      <t>シ</t>
    </rPh>
    <rPh sb="3" eb="4">
      <t>セツ</t>
    </rPh>
    <rPh sb="6" eb="7">
      <t>スウ</t>
    </rPh>
    <phoneticPr fontId="2"/>
  </si>
  <si>
    <t>給　水　人　口（人）</t>
    <rPh sb="0" eb="1">
      <t>キュウスイ</t>
    </rPh>
    <rPh sb="2" eb="3">
      <t>スイ</t>
    </rPh>
    <rPh sb="4" eb="5">
      <t>ヒト</t>
    </rPh>
    <rPh sb="6" eb="7">
      <t>クチ</t>
    </rPh>
    <rPh sb="8" eb="9">
      <t>ヒト</t>
    </rPh>
    <phoneticPr fontId="2"/>
  </si>
  <si>
    <t>特設水道</t>
    <rPh sb="0" eb="2">
      <t>トクセツ</t>
    </rPh>
    <rPh sb="2" eb="4">
      <t>スイドウ</t>
    </rPh>
    <phoneticPr fontId="2"/>
  </si>
  <si>
    <t>管内人口</t>
    <rPh sb="0" eb="2">
      <t>カンナイ</t>
    </rPh>
    <rPh sb="2" eb="4">
      <t>ジンコウ</t>
    </rPh>
    <phoneticPr fontId="2"/>
  </si>
  <si>
    <t>普及率（％）</t>
    <rPh sb="0" eb="3">
      <t>フキュウリツ</t>
    </rPh>
    <phoneticPr fontId="2"/>
  </si>
  <si>
    <t>区域外</t>
    <rPh sb="0" eb="3">
      <t>クイキガイ</t>
    </rPh>
    <phoneticPr fontId="2"/>
  </si>
  <si>
    <t>用水供給
事　　業</t>
    <rPh sb="0" eb="2">
      <t>ヨウスイ</t>
    </rPh>
    <rPh sb="2" eb="4">
      <t>キョウキュウ</t>
    </rPh>
    <rPh sb="5" eb="6">
      <t>コト</t>
    </rPh>
    <rPh sb="8" eb="9">
      <t>ギョウ</t>
    </rPh>
    <phoneticPr fontId="2"/>
  </si>
  <si>
    <t>専用水道</t>
    <rPh sb="0" eb="2">
      <t>センヨウ</t>
    </rPh>
    <rPh sb="2" eb="4">
      <t>スイドウ</t>
    </rPh>
    <phoneticPr fontId="2"/>
  </si>
  <si>
    <t>給水人口</t>
    <rPh sb="0" eb="2">
      <t>キュウスイ</t>
    </rPh>
    <rPh sb="2" eb="4">
      <t>ジンコウ</t>
    </rPh>
    <phoneticPr fontId="2"/>
  </si>
  <si>
    <t>事　　　業</t>
    <rPh sb="0" eb="5">
      <t>ジギョウ</t>
    </rPh>
    <phoneticPr fontId="2"/>
  </si>
  <si>
    <t>（B）（人）</t>
    <rPh sb="4" eb="5">
      <t>ヒト</t>
    </rPh>
    <phoneticPr fontId="2"/>
  </si>
  <si>
    <t>（C）（人）</t>
    <rPh sb="4" eb="5">
      <t>ヒト</t>
    </rPh>
    <phoneticPr fontId="2"/>
  </si>
  <si>
    <t>芦屋</t>
    <rPh sb="0" eb="2">
      <t>アシヤ</t>
    </rPh>
    <phoneticPr fontId="6"/>
  </si>
  <si>
    <t>但　馬</t>
    <rPh sb="0" eb="1">
      <t>タダシ</t>
    </rPh>
    <rPh sb="2" eb="3">
      <t>ウマ</t>
    </rPh>
    <phoneticPr fontId="2"/>
  </si>
  <si>
    <t>丹　波</t>
    <rPh sb="0" eb="1">
      <t>ニ</t>
    </rPh>
    <rPh sb="2" eb="3">
      <t>ナミ</t>
    </rPh>
    <phoneticPr fontId="2"/>
  </si>
  <si>
    <t>淡　路</t>
    <rPh sb="0" eb="1">
      <t>タン</t>
    </rPh>
    <rPh sb="2" eb="3">
      <t>ミチ</t>
    </rPh>
    <phoneticPr fontId="2"/>
  </si>
  <si>
    <t>兵庫県</t>
    <rPh sb="0" eb="3">
      <t>ヒョウゴケン</t>
    </rPh>
    <phoneticPr fontId="2"/>
  </si>
  <si>
    <t>阪神水道</t>
    <rPh sb="0" eb="2">
      <t>ハンシン</t>
    </rPh>
    <rPh sb="2" eb="4">
      <t>スイドウ</t>
    </rPh>
    <phoneticPr fontId="2"/>
  </si>
  <si>
    <t>（注）施設数の欄中、（　　）内は未廃止施設分の内書である。</t>
    <rPh sb="1" eb="2">
      <t>チュウ</t>
    </rPh>
    <rPh sb="3" eb="5">
      <t>シセツ</t>
    </rPh>
    <rPh sb="5" eb="6">
      <t>スウ</t>
    </rPh>
    <rPh sb="7" eb="8">
      <t>ラン</t>
    </rPh>
    <rPh sb="8" eb="9">
      <t>チュウ</t>
    </rPh>
    <rPh sb="14" eb="15">
      <t>ナイ</t>
    </rPh>
    <rPh sb="16" eb="17">
      <t>ミ</t>
    </rPh>
    <rPh sb="17" eb="19">
      <t>ハイシ</t>
    </rPh>
    <rPh sb="19" eb="21">
      <t>シセツ</t>
    </rPh>
    <rPh sb="21" eb="22">
      <t>ブン</t>
    </rPh>
    <rPh sb="23" eb="24">
      <t>ウチ</t>
    </rPh>
    <rPh sb="24" eb="25">
      <t>ショ</t>
    </rPh>
    <phoneticPr fontId="2"/>
  </si>
  <si>
    <t>加東市</t>
    <rPh sb="0" eb="2">
      <t>カトウ</t>
    </rPh>
    <rPh sb="2" eb="3">
      <t>シ</t>
    </rPh>
    <phoneticPr fontId="1"/>
  </si>
  <si>
    <t>豊岡市</t>
    <rPh sb="0" eb="3">
      <t>トヨオカシ</t>
    </rPh>
    <phoneticPr fontId="1"/>
  </si>
  <si>
    <t>篠山市</t>
    <rPh sb="0" eb="3">
      <t>ササヤマシ</t>
    </rPh>
    <phoneticPr fontId="1"/>
  </si>
  <si>
    <t>姫路市</t>
    <rPh sb="0" eb="3">
      <t>ヒメジシ</t>
    </rPh>
    <phoneticPr fontId="1"/>
  </si>
  <si>
    <t>西宮市</t>
    <rPh sb="0" eb="3">
      <t>ニシノミヤシ</t>
    </rPh>
    <phoneticPr fontId="1"/>
  </si>
  <si>
    <t>（２）市町別水道普及表（総括）</t>
    <rPh sb="3" eb="5">
      <t>シチョウ</t>
    </rPh>
    <rPh sb="5" eb="6">
      <t>ベツ</t>
    </rPh>
    <rPh sb="6" eb="8">
      <t>スイドウ</t>
    </rPh>
    <rPh sb="8" eb="10">
      <t>フキュウ</t>
    </rPh>
    <rPh sb="10" eb="11">
      <t>ヒョウ</t>
    </rPh>
    <rPh sb="12" eb="14">
      <t>ソウカツ</t>
    </rPh>
    <phoneticPr fontId="2"/>
  </si>
  <si>
    <t>市町名</t>
    <rPh sb="0" eb="2">
      <t>シチョウ</t>
    </rPh>
    <rPh sb="2" eb="3">
      <t>ナ</t>
    </rPh>
    <phoneticPr fontId="2"/>
  </si>
  <si>
    <t>施　　設　　数</t>
    <rPh sb="0" eb="1">
      <t>ホドコ</t>
    </rPh>
    <rPh sb="3" eb="4">
      <t>セツ</t>
    </rPh>
    <rPh sb="6" eb="7">
      <t>スウ</t>
    </rPh>
    <phoneticPr fontId="2"/>
  </si>
  <si>
    <t>用水
供給
事業</t>
    <rPh sb="0" eb="2">
      <t>ヨウスイ</t>
    </rPh>
    <rPh sb="3" eb="4">
      <t>トモ</t>
    </rPh>
    <rPh sb="4" eb="5">
      <t>キュウ</t>
    </rPh>
    <rPh sb="6" eb="7">
      <t>コト</t>
    </rPh>
    <rPh sb="7" eb="8">
      <t>ギョウ</t>
    </rPh>
    <phoneticPr fontId="2"/>
  </si>
  <si>
    <t>簡易
水道</t>
    <rPh sb="0" eb="2">
      <t>カンイ</t>
    </rPh>
    <rPh sb="3" eb="5">
      <t>スイドウ</t>
    </rPh>
    <phoneticPr fontId="2"/>
  </si>
  <si>
    <t>専用
水道</t>
    <rPh sb="0" eb="2">
      <t>センヨウ</t>
    </rPh>
    <rPh sb="3" eb="5">
      <t>スイドウ</t>
    </rPh>
    <phoneticPr fontId="2"/>
  </si>
  <si>
    <t>芦屋市</t>
    <rPh sb="0" eb="3">
      <t>アシヤシ</t>
    </rPh>
    <phoneticPr fontId="2"/>
  </si>
  <si>
    <t>伊丹市</t>
    <rPh sb="0" eb="3">
      <t>イタミシ</t>
    </rPh>
    <phoneticPr fontId="2"/>
  </si>
  <si>
    <t>宝塚市</t>
    <rPh sb="0" eb="3">
      <t>タカラヅカシ</t>
    </rPh>
    <phoneticPr fontId="2"/>
  </si>
  <si>
    <t>川西市</t>
    <rPh sb="0" eb="3">
      <t>カワニシシ</t>
    </rPh>
    <phoneticPr fontId="2"/>
  </si>
  <si>
    <t>三田市</t>
    <rPh sb="0" eb="3">
      <t>サンダシ</t>
    </rPh>
    <phoneticPr fontId="2"/>
  </si>
  <si>
    <t>猪名川町</t>
    <rPh sb="0" eb="4">
      <t>イナガワチョウ</t>
    </rPh>
    <phoneticPr fontId="2"/>
  </si>
  <si>
    <t>明石市</t>
    <rPh sb="0" eb="3">
      <t>アカシシ</t>
    </rPh>
    <phoneticPr fontId="2"/>
  </si>
  <si>
    <t>加古川市</t>
    <rPh sb="0" eb="4">
      <t>カコガワシ</t>
    </rPh>
    <phoneticPr fontId="2"/>
  </si>
  <si>
    <t>高砂市</t>
    <rPh sb="0" eb="3">
      <t>タカサゴシ</t>
    </rPh>
    <phoneticPr fontId="2"/>
  </si>
  <si>
    <t>稲美町</t>
    <rPh sb="0" eb="3">
      <t>イナミチョウ</t>
    </rPh>
    <phoneticPr fontId="2"/>
  </si>
  <si>
    <t>播磨町</t>
    <rPh sb="0" eb="3">
      <t>ハリマチョウ</t>
    </rPh>
    <phoneticPr fontId="2"/>
  </si>
  <si>
    <t>西脇市</t>
    <rPh sb="0" eb="3">
      <t>ニシワキシ</t>
    </rPh>
    <phoneticPr fontId="2"/>
  </si>
  <si>
    <t>三木市</t>
    <rPh sb="0" eb="3">
      <t>ミキシ</t>
    </rPh>
    <phoneticPr fontId="2"/>
  </si>
  <si>
    <t>小野市</t>
    <rPh sb="0" eb="3">
      <t>オノシ</t>
    </rPh>
    <phoneticPr fontId="2"/>
  </si>
  <si>
    <t>加西市</t>
    <rPh sb="0" eb="3">
      <t>カサイシ</t>
    </rPh>
    <phoneticPr fontId="2"/>
  </si>
  <si>
    <t>加東市</t>
    <rPh sb="0" eb="2">
      <t>カトウ</t>
    </rPh>
    <rPh sb="2" eb="3">
      <t>シ</t>
    </rPh>
    <phoneticPr fontId="2"/>
  </si>
  <si>
    <t>多可町</t>
    <rPh sb="0" eb="2">
      <t>タカ</t>
    </rPh>
    <rPh sb="2" eb="3">
      <t>チョウ</t>
    </rPh>
    <phoneticPr fontId="2"/>
  </si>
  <si>
    <t>市川町</t>
    <rPh sb="0" eb="3">
      <t>イチカワチョウ</t>
    </rPh>
    <phoneticPr fontId="2"/>
  </si>
  <si>
    <t>福崎町</t>
    <rPh sb="0" eb="3">
      <t>フクサキチョウ</t>
    </rPh>
    <phoneticPr fontId="2"/>
  </si>
  <si>
    <t>神河町</t>
    <rPh sb="0" eb="2">
      <t>カミカワ</t>
    </rPh>
    <rPh sb="2" eb="3">
      <t>マチ</t>
    </rPh>
    <phoneticPr fontId="2"/>
  </si>
  <si>
    <t>相生市</t>
    <rPh sb="0" eb="3">
      <t>アイオイシ</t>
    </rPh>
    <phoneticPr fontId="2"/>
  </si>
  <si>
    <t>赤穂市</t>
    <rPh sb="0" eb="3">
      <t>アコウシ</t>
    </rPh>
    <phoneticPr fontId="2"/>
  </si>
  <si>
    <t>宍粟市</t>
    <rPh sb="0" eb="2">
      <t>シソウ</t>
    </rPh>
    <rPh sb="2" eb="3">
      <t>シ</t>
    </rPh>
    <phoneticPr fontId="2"/>
  </si>
  <si>
    <t>たつの市</t>
    <rPh sb="3" eb="4">
      <t>シ</t>
    </rPh>
    <phoneticPr fontId="2"/>
  </si>
  <si>
    <t>太子町</t>
    <rPh sb="0" eb="3">
      <t>タイシチョウ</t>
    </rPh>
    <phoneticPr fontId="2"/>
  </si>
  <si>
    <t>上郡町</t>
    <rPh sb="0" eb="2">
      <t>カミゴオリ</t>
    </rPh>
    <rPh sb="2" eb="3">
      <t>チョウ</t>
    </rPh>
    <phoneticPr fontId="2"/>
  </si>
  <si>
    <t>佐用町</t>
    <rPh sb="0" eb="3">
      <t>サヨウチョウ</t>
    </rPh>
    <phoneticPr fontId="2"/>
  </si>
  <si>
    <t>豊岡市</t>
    <rPh sb="0" eb="3">
      <t>トヨオカシ</t>
    </rPh>
    <phoneticPr fontId="2"/>
  </si>
  <si>
    <t>養父市</t>
    <rPh sb="0" eb="2">
      <t>ヤブ</t>
    </rPh>
    <rPh sb="2" eb="3">
      <t>シ</t>
    </rPh>
    <phoneticPr fontId="2"/>
  </si>
  <si>
    <t>朝来市</t>
    <rPh sb="0" eb="2">
      <t>アサゴ</t>
    </rPh>
    <rPh sb="2" eb="3">
      <t>シ</t>
    </rPh>
    <phoneticPr fontId="2"/>
  </si>
  <si>
    <t>香美町</t>
    <rPh sb="0" eb="2">
      <t>カミ</t>
    </rPh>
    <rPh sb="2" eb="3">
      <t>マチ</t>
    </rPh>
    <phoneticPr fontId="2"/>
  </si>
  <si>
    <t>新温泉町</t>
    <rPh sb="0" eb="1">
      <t>シン</t>
    </rPh>
    <rPh sb="1" eb="4">
      <t>オンセンチョウ</t>
    </rPh>
    <phoneticPr fontId="2"/>
  </si>
  <si>
    <t>篠山市</t>
    <rPh sb="0" eb="3">
      <t>ササヤマシ</t>
    </rPh>
    <phoneticPr fontId="2"/>
  </si>
  <si>
    <t>丹波市</t>
    <rPh sb="0" eb="2">
      <t>タンバ</t>
    </rPh>
    <rPh sb="2" eb="3">
      <t>シ</t>
    </rPh>
    <phoneticPr fontId="2"/>
  </si>
  <si>
    <t>洲本市</t>
    <rPh sb="0" eb="3">
      <t>スモトシ</t>
    </rPh>
    <phoneticPr fontId="2"/>
  </si>
  <si>
    <t>南あわじ市</t>
    <rPh sb="0" eb="1">
      <t>ミナミ</t>
    </rPh>
    <rPh sb="4" eb="5">
      <t>シ</t>
    </rPh>
    <phoneticPr fontId="2"/>
  </si>
  <si>
    <t>淡路市</t>
    <rPh sb="0" eb="2">
      <t>アワジ</t>
    </rPh>
    <rPh sb="2" eb="3">
      <t>シ</t>
    </rPh>
    <phoneticPr fontId="2"/>
  </si>
  <si>
    <t>尼崎市</t>
    <rPh sb="0" eb="2">
      <t>アマガサキ</t>
    </rPh>
    <rPh sb="2" eb="3">
      <t>シ</t>
    </rPh>
    <phoneticPr fontId="2"/>
  </si>
  <si>
    <t>（３）市町別水道普及表</t>
    <rPh sb="3" eb="6">
      <t>シチョウベツ</t>
    </rPh>
    <rPh sb="6" eb="8">
      <t>スイドウ</t>
    </rPh>
    <rPh sb="8" eb="10">
      <t>フキュウ</t>
    </rPh>
    <rPh sb="10" eb="11">
      <t>ヒョウ</t>
    </rPh>
    <phoneticPr fontId="2"/>
  </si>
  <si>
    <t>市町名</t>
    <rPh sb="0" eb="3">
      <t>シチョウメイ</t>
    </rPh>
    <phoneticPr fontId="2"/>
  </si>
  <si>
    <t xml:space="preserve">
推計人口
（Ａ） （人）</t>
    <rPh sb="1" eb="3">
      <t>スイケイ</t>
    </rPh>
    <rPh sb="3" eb="5">
      <t>ジンコウ</t>
    </rPh>
    <rPh sb="11" eb="12">
      <t>ヒト</t>
    </rPh>
    <phoneticPr fontId="2"/>
  </si>
  <si>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</si>
  <si>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専　　用　　水　　道　</t>
    <rPh sb="0" eb="1">
      <t>セン</t>
    </rPh>
    <rPh sb="3" eb="4">
      <t>ヨウ</t>
    </rPh>
    <rPh sb="6" eb="7">
      <t>ミズ</t>
    </rPh>
    <rPh sb="9" eb="10">
      <t>ミチ</t>
    </rPh>
    <phoneticPr fontId="2"/>
  </si>
  <si>
    <t>合　　計</t>
    <rPh sb="0" eb="1">
      <t>ゴウ</t>
    </rPh>
    <rPh sb="3" eb="4">
      <t>ケイ</t>
    </rPh>
    <phoneticPr fontId="2"/>
  </si>
  <si>
    <t>区域外
給水
人口
（Ｈ）
（人）</t>
    <rPh sb="0" eb="3">
      <t>クイキガイ</t>
    </rPh>
    <rPh sb="4" eb="6">
      <t>キュウスイ</t>
    </rPh>
    <rPh sb="7" eb="9">
      <t>ジンコウ</t>
    </rPh>
    <rPh sb="15" eb="16">
      <t>ヒト</t>
    </rPh>
    <phoneticPr fontId="2"/>
  </si>
  <si>
    <t xml:space="preserve">  特  設  水  道</t>
    <rPh sb="2" eb="6">
      <t>トクセツ</t>
    </rPh>
    <rPh sb="8" eb="12">
      <t>スイドウ</t>
    </rPh>
    <phoneticPr fontId="2"/>
  </si>
  <si>
    <t>推計人口</t>
    <rPh sb="0" eb="2">
      <t>スイケイ</t>
    </rPh>
    <rPh sb="2" eb="4">
      <t>ジンコウ</t>
    </rPh>
    <phoneticPr fontId="2"/>
  </si>
  <si>
    <t>公　営</t>
    <rPh sb="0" eb="1">
      <t>コウ</t>
    </rPh>
    <rPh sb="2" eb="3">
      <t>エイ</t>
    </rPh>
    <phoneticPr fontId="2"/>
  </si>
  <si>
    <t xml:space="preserve">  その他 </t>
    <rPh sb="4" eb="5">
      <t>タ</t>
    </rPh>
    <phoneticPr fontId="2"/>
  </si>
  <si>
    <t>自己水源のみによるもの</t>
    <rPh sb="0" eb="2">
      <t>ジコ</t>
    </rPh>
    <rPh sb="2" eb="4">
      <t>スイゲン</t>
    </rPh>
    <phoneticPr fontId="2"/>
  </si>
  <si>
    <t>左記以外のもの</t>
    <rPh sb="0" eb="1">
      <t>ヒダリ</t>
    </rPh>
    <rPh sb="1" eb="2">
      <t>シル</t>
    </rPh>
    <rPh sb="2" eb="4">
      <t>イガイ</t>
    </rPh>
    <phoneticPr fontId="2"/>
  </si>
  <si>
    <t>公　営</t>
    <rPh sb="0" eb="3">
      <t>コウエイ</t>
    </rPh>
    <phoneticPr fontId="2"/>
  </si>
  <si>
    <t>カ所</t>
    <rPh sb="1" eb="2">
      <t>ショ</t>
    </rPh>
    <phoneticPr fontId="2"/>
  </si>
  <si>
    <t>計画
給水人口
（人）</t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</si>
  <si>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t>現在
給水人口
（Ｂ）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</si>
  <si>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現在
給水人口
（Ｃ）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</si>
  <si>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西脇市芳田</t>
    <rPh sb="3" eb="5">
      <t>ヨシダ</t>
    </rPh>
    <phoneticPr fontId="2"/>
  </si>
  <si>
    <t>加古川市国包船町</t>
    <rPh sb="6" eb="8">
      <t>フナマチ</t>
    </rPh>
    <phoneticPr fontId="2"/>
  </si>
  <si>
    <t>竣工年月</t>
    <phoneticPr fontId="2"/>
  </si>
  <si>
    <t>　　　  　水道料金</t>
    <phoneticPr fontId="2"/>
  </si>
  <si>
    <t>急速ろ過
その他</t>
    <phoneticPr fontId="2"/>
  </si>
  <si>
    <t>１７市
６町
１企業団</t>
    <phoneticPr fontId="2"/>
  </si>
  <si>
    <t>安室ダム水道用水
供給企業団</t>
    <phoneticPr fontId="2"/>
  </si>
  <si>
    <t>１市
１町
１企業団</t>
    <phoneticPr fontId="2"/>
  </si>
  <si>
    <t>事業数　４</t>
    <phoneticPr fontId="2"/>
  </si>
  <si>
    <t>２　平成２４年度末水道普及状況</t>
    <rPh sb="2" eb="4">
      <t>ヘイセイ</t>
    </rPh>
    <rPh sb="6" eb="8">
      <t>ネンド</t>
    </rPh>
    <rPh sb="8" eb="9">
      <t>マツ</t>
    </rPh>
    <rPh sb="9" eb="11">
      <t>スイドウ</t>
    </rPh>
    <rPh sb="11" eb="13">
      <t>フキュウ</t>
    </rPh>
    <rPh sb="13" eb="15">
      <t>ジョウキョウ</t>
    </rPh>
    <phoneticPr fontId="2"/>
  </si>
  <si>
    <t>25年3月末</t>
    <rPh sb="2" eb="3">
      <t>ネン</t>
    </rPh>
    <rPh sb="4" eb="6">
      <t>ガツマツ</t>
    </rPh>
    <phoneticPr fontId="6"/>
  </si>
  <si>
    <t>姫路市中央卸内市場内</t>
    <rPh sb="0" eb="3">
      <t>ヒメジシ</t>
    </rPh>
    <rPh sb="3" eb="5">
      <t>チュウオウ</t>
    </rPh>
    <rPh sb="5" eb="7">
      <t>オロシウチ</t>
    </rPh>
    <rPh sb="7" eb="9">
      <t>イチバ</t>
    </rPh>
    <rPh sb="9" eb="10">
      <t>ナイ</t>
    </rPh>
    <phoneticPr fontId="2"/>
  </si>
  <si>
    <t>白川　一郎</t>
    <rPh sb="0" eb="2">
      <t>シラカワ</t>
    </rPh>
    <rPh sb="3" eb="5">
      <t>イチロウ</t>
    </rPh>
    <phoneticPr fontId="12"/>
  </si>
  <si>
    <t>まねき食品工場内</t>
    <rPh sb="3" eb="5">
      <t>ショクヒン</t>
    </rPh>
    <rPh sb="5" eb="8">
      <t>コウジョウナイ</t>
    </rPh>
    <phoneticPr fontId="2"/>
  </si>
  <si>
    <t>オガワ食品協業組合</t>
    <rPh sb="3" eb="5">
      <t>ショクヒン</t>
    </rPh>
    <rPh sb="5" eb="7">
      <t>キョウギョウ</t>
    </rPh>
    <rPh sb="7" eb="9">
      <t>クミアイ</t>
    </rPh>
    <phoneticPr fontId="2"/>
  </si>
  <si>
    <t>ひょうご環境創造協会</t>
    <phoneticPr fontId="2"/>
  </si>
  <si>
    <t>加東HWO,ひょうご環境創造協会</t>
    <phoneticPr fontId="2"/>
  </si>
  <si>
    <t>ひょうご環境創造協会、兵庫県加東健康福祉事務所</t>
    <phoneticPr fontId="2"/>
  </si>
  <si>
    <t>日本水産株式会社姫路総合工場内</t>
    <rPh sb="0" eb="4">
      <t>ニホンスイサン</t>
    </rPh>
    <rPh sb="4" eb="8">
      <t>カブシキガイシャ</t>
    </rPh>
    <rPh sb="8" eb="10">
      <t>ヒメジ</t>
    </rPh>
    <rPh sb="10" eb="12">
      <t>ソウゴウ</t>
    </rPh>
    <rPh sb="12" eb="15">
      <t>コウジョウナイ</t>
    </rPh>
    <phoneticPr fontId="2"/>
  </si>
  <si>
    <t>河野　徹也</t>
    <rPh sb="0" eb="2">
      <t>カワノ</t>
    </rPh>
    <rPh sb="3" eb="5">
      <t>テツヤ</t>
    </rPh>
    <phoneticPr fontId="2"/>
  </si>
  <si>
    <t>宮西　賢次</t>
    <rPh sb="0" eb="2">
      <t>ミヤニシ</t>
    </rPh>
    <rPh sb="3" eb="5">
      <t>ケンジ</t>
    </rPh>
    <phoneticPr fontId="2"/>
  </si>
  <si>
    <t>ヤマサ蒲鉾株式会社夢前工場内</t>
    <rPh sb="3" eb="5">
      <t>カマボコ</t>
    </rPh>
    <rPh sb="5" eb="9">
      <t>カブシキガイシャ</t>
    </rPh>
    <rPh sb="9" eb="11">
      <t>ユメサキ</t>
    </rPh>
    <rPh sb="11" eb="13">
      <t>コウジョウ</t>
    </rPh>
    <rPh sb="13" eb="14">
      <t>ナイ</t>
    </rPh>
    <phoneticPr fontId="2"/>
  </si>
  <si>
    <t>ネスレ日本株式会社　姫路工場内</t>
    <rPh sb="3" eb="5">
      <t>ニホン</t>
    </rPh>
    <rPh sb="5" eb="9">
      <t>カブシキガイシャ</t>
    </rPh>
    <rPh sb="10" eb="12">
      <t>ヒメジ</t>
    </rPh>
    <rPh sb="12" eb="15">
      <t>コウジョウナイ</t>
    </rPh>
    <phoneticPr fontId="2"/>
  </si>
  <si>
    <t>社会福祉法人あいむ</t>
    <rPh sb="0" eb="2">
      <t>シャカイ</t>
    </rPh>
    <rPh sb="2" eb="6">
      <t>フクシホウジン</t>
    </rPh>
    <phoneticPr fontId="2"/>
  </si>
  <si>
    <t>姫路市広畑区所在の社会福祉法人あいむ所有施設</t>
    <rPh sb="0" eb="3">
      <t>ヒメジシ</t>
    </rPh>
    <rPh sb="3" eb="6">
      <t>ヒロハタク</t>
    </rPh>
    <rPh sb="6" eb="8">
      <t>ショザイ</t>
    </rPh>
    <rPh sb="9" eb="13">
      <t>シャカイフクシ</t>
    </rPh>
    <rPh sb="13" eb="15">
      <t>ホウジン</t>
    </rPh>
    <rPh sb="18" eb="20">
      <t>ショユウ</t>
    </rPh>
    <rPh sb="20" eb="22">
      <t>シセツ</t>
    </rPh>
    <phoneticPr fontId="2"/>
  </si>
  <si>
    <t>除鉄・除マンガン</t>
    <rPh sb="0" eb="2">
      <t>ジョテツ</t>
    </rPh>
    <rPh sb="3" eb="4">
      <t>ジョ</t>
    </rPh>
    <phoneticPr fontId="2"/>
  </si>
  <si>
    <t>吉田　隆三</t>
    <rPh sb="0" eb="2">
      <t>ヨシダ</t>
    </rPh>
    <rPh sb="3" eb="5">
      <t>リュウゾウ</t>
    </rPh>
    <phoneticPr fontId="2"/>
  </si>
  <si>
    <t>渡邊　一也</t>
    <phoneticPr fontId="17"/>
  </si>
  <si>
    <t>急速ろ過</t>
    <phoneticPr fontId="17"/>
  </si>
  <si>
    <t>兵庫カンツリー倶楽部</t>
    <phoneticPr fontId="17"/>
  </si>
  <si>
    <t>消毒＋UV</t>
    <phoneticPr fontId="2"/>
  </si>
  <si>
    <t>平成２４年度水道施設現況調書</t>
    <rPh sb="0" eb="2">
      <t>ヘイセイ</t>
    </rPh>
    <rPh sb="4" eb="6">
      <t>ネンド</t>
    </rPh>
    <rPh sb="6" eb="8">
      <t>スイドウ</t>
    </rPh>
    <rPh sb="8" eb="10">
      <t>シセツ</t>
    </rPh>
    <rPh sb="10" eb="12">
      <t>ゲンキョウ</t>
    </rPh>
    <rPh sb="12" eb="14">
      <t>チョウショ</t>
    </rPh>
    <phoneticPr fontId="2"/>
  </si>
  <si>
    <t>２　平成２４年度末水道普及状況</t>
    <rPh sb="2" eb="4">
      <t>ヘイセイ</t>
    </rPh>
    <rPh sb="6" eb="9">
      <t>ネンドマツ</t>
    </rPh>
    <rPh sb="9" eb="11">
      <t>スイドウ</t>
    </rPh>
    <rPh sb="11" eb="13">
      <t>フキュウ</t>
    </rPh>
    <rPh sb="13" eb="15">
      <t>ジョウキョウ</t>
    </rPh>
    <phoneticPr fontId="2"/>
  </si>
  <si>
    <t>加東市</t>
    <phoneticPr fontId="2"/>
  </si>
  <si>
    <t>佐用町</t>
    <phoneticPr fontId="2"/>
  </si>
  <si>
    <t>丹波市（山南）</t>
    <phoneticPr fontId="2"/>
  </si>
  <si>
    <t>神戸市（六甲山）</t>
    <phoneticPr fontId="2"/>
  </si>
  <si>
    <t>　４５ｹ所</t>
    <phoneticPr fontId="2"/>
  </si>
  <si>
    <t>加東市</t>
    <phoneticPr fontId="2"/>
  </si>
  <si>
    <t>佐用町</t>
    <phoneticPr fontId="2"/>
  </si>
  <si>
    <t>うち</t>
    <phoneticPr fontId="2"/>
  </si>
  <si>
    <t>4(2)</t>
    <phoneticPr fontId="2"/>
  </si>
  <si>
    <t>(1)</t>
    <phoneticPr fontId="2"/>
  </si>
  <si>
    <t>(1)</t>
    <phoneticPr fontId="2"/>
  </si>
  <si>
    <t>×100</t>
    <phoneticPr fontId="2"/>
  </si>
  <si>
    <t>検査
対象
市町</t>
    <rPh sb="3" eb="5">
      <t>タイショウ</t>
    </rPh>
    <rPh sb="6" eb="8">
      <t>シチョウ</t>
    </rPh>
    <phoneticPr fontId="2"/>
  </si>
  <si>
    <t>検査
対象
施設数</t>
    <rPh sb="3" eb="5">
      <t>タイショウ</t>
    </rPh>
    <rPh sb="6" eb="8">
      <t>シセツ</t>
    </rPh>
    <rPh sb="8" eb="9">
      <t>スウ</t>
    </rPh>
    <phoneticPr fontId="2"/>
  </si>
  <si>
    <t>検査
実施
施設数</t>
    <rPh sb="3" eb="5">
      <t>ジッシ</t>
    </rPh>
    <rPh sb="6" eb="8">
      <t>シセツ</t>
    </rPh>
    <rPh sb="8" eb="9">
      <t>スウ</t>
    </rPh>
    <phoneticPr fontId="2"/>
  </si>
  <si>
    <t>不適合
施設数</t>
    <rPh sb="0" eb="3">
      <t>フテキゴウ</t>
    </rPh>
    <rPh sb="4" eb="6">
      <t>シセツ</t>
    </rPh>
    <rPh sb="6" eb="7">
      <t>スウ</t>
    </rPh>
    <phoneticPr fontId="2"/>
  </si>
  <si>
    <t>通報
件数</t>
    <rPh sb="3" eb="5">
      <t>ケンスウ</t>
    </rPh>
    <phoneticPr fontId="2"/>
  </si>
  <si>
    <t>立入
件数</t>
    <rPh sb="3" eb="5">
      <t>ケンスウ</t>
    </rPh>
    <phoneticPr fontId="2"/>
  </si>
  <si>
    <t>改善指導等件数</t>
    <rPh sb="5" eb="7">
      <t>ケンスウ</t>
    </rPh>
    <phoneticPr fontId="2"/>
  </si>
  <si>
    <t>口頭</t>
  </si>
  <si>
    <t>文書</t>
  </si>
  <si>
    <t>命令</t>
  </si>
  <si>
    <t>芦屋市</t>
    <rPh sb="0" eb="2">
      <t>アシヤ</t>
    </rPh>
    <rPh sb="2" eb="3">
      <t>シ</t>
    </rPh>
    <phoneticPr fontId="2"/>
  </si>
  <si>
    <t>伊丹市</t>
    <rPh sb="0" eb="2">
      <t>イタミ</t>
    </rPh>
    <rPh sb="2" eb="3">
      <t>シ</t>
    </rPh>
    <phoneticPr fontId="2"/>
  </si>
  <si>
    <t>宝塚市</t>
    <rPh sb="0" eb="2">
      <t>タカラヅカ</t>
    </rPh>
    <rPh sb="2" eb="3">
      <t>シ</t>
    </rPh>
    <phoneticPr fontId="2"/>
  </si>
  <si>
    <t>川西市</t>
    <rPh sb="0" eb="2">
      <t>カワニシ</t>
    </rPh>
    <rPh sb="2" eb="3">
      <t>シ</t>
    </rPh>
    <phoneticPr fontId="2"/>
  </si>
  <si>
    <t>三田市</t>
    <rPh sb="0" eb="2">
      <t>サンダ</t>
    </rPh>
    <rPh sb="2" eb="3">
      <t>シ</t>
    </rPh>
    <phoneticPr fontId="2"/>
  </si>
  <si>
    <t>猪名川町</t>
    <rPh sb="0" eb="3">
      <t>イナガワ</t>
    </rPh>
    <rPh sb="3" eb="4">
      <t>チョウ</t>
    </rPh>
    <phoneticPr fontId="2"/>
  </si>
  <si>
    <t>明石市</t>
    <rPh sb="0" eb="2">
      <t>アカシ</t>
    </rPh>
    <rPh sb="2" eb="3">
      <t>シ</t>
    </rPh>
    <phoneticPr fontId="2"/>
  </si>
  <si>
    <t>加古川市</t>
    <rPh sb="0" eb="3">
      <t>カコガワ</t>
    </rPh>
    <rPh sb="3" eb="4">
      <t>シ</t>
    </rPh>
    <phoneticPr fontId="2"/>
  </si>
  <si>
    <t>高砂市</t>
    <rPh sb="0" eb="2">
      <t>タカサゴ</t>
    </rPh>
    <rPh sb="2" eb="3">
      <t>シ</t>
    </rPh>
    <phoneticPr fontId="2"/>
  </si>
  <si>
    <t>稲美町</t>
    <rPh sb="0" eb="2">
      <t>イナミ</t>
    </rPh>
    <rPh sb="2" eb="3">
      <t>マチ</t>
    </rPh>
    <phoneticPr fontId="2"/>
  </si>
  <si>
    <t>播磨町</t>
    <rPh sb="0" eb="2">
      <t>ハリマ</t>
    </rPh>
    <rPh sb="2" eb="3">
      <t>チョウ</t>
    </rPh>
    <phoneticPr fontId="2"/>
  </si>
  <si>
    <t>西脇市</t>
    <rPh sb="0" eb="2">
      <t>ニシワキ</t>
    </rPh>
    <rPh sb="2" eb="3">
      <t>シ</t>
    </rPh>
    <phoneticPr fontId="2"/>
  </si>
  <si>
    <t>三木市</t>
    <rPh sb="0" eb="2">
      <t>ミキ</t>
    </rPh>
    <rPh sb="2" eb="3">
      <t>シ</t>
    </rPh>
    <phoneticPr fontId="2"/>
  </si>
  <si>
    <t>小野市</t>
    <rPh sb="0" eb="2">
      <t>オノ</t>
    </rPh>
    <rPh sb="2" eb="3">
      <t>シ</t>
    </rPh>
    <phoneticPr fontId="2"/>
  </si>
  <si>
    <t>加西市</t>
    <rPh sb="0" eb="2">
      <t>カサイ</t>
    </rPh>
    <rPh sb="2" eb="3">
      <t>シ</t>
    </rPh>
    <phoneticPr fontId="2"/>
  </si>
  <si>
    <t>多可町</t>
    <rPh sb="0" eb="2">
      <t>タカ</t>
    </rPh>
    <rPh sb="2" eb="3">
      <t>マチ</t>
    </rPh>
    <phoneticPr fontId="2"/>
  </si>
  <si>
    <t>市川町</t>
    <rPh sb="0" eb="2">
      <t>イチカワ</t>
    </rPh>
    <rPh sb="2" eb="3">
      <t>チョウ</t>
    </rPh>
    <phoneticPr fontId="2"/>
  </si>
  <si>
    <t>福崎町</t>
    <rPh sb="0" eb="2">
      <t>フクサキ</t>
    </rPh>
    <rPh sb="2" eb="3">
      <t>チョウ</t>
    </rPh>
    <phoneticPr fontId="2"/>
  </si>
  <si>
    <t>神河町</t>
    <rPh sb="0" eb="2">
      <t>カミカワ</t>
    </rPh>
    <rPh sb="2" eb="3">
      <t>チョウ</t>
    </rPh>
    <phoneticPr fontId="2"/>
  </si>
  <si>
    <t>相生市</t>
    <rPh sb="0" eb="2">
      <t>アイオイ</t>
    </rPh>
    <rPh sb="2" eb="3">
      <t>シ</t>
    </rPh>
    <phoneticPr fontId="2"/>
  </si>
  <si>
    <t>赤穂市</t>
    <rPh sb="0" eb="2">
      <t>アコウ</t>
    </rPh>
    <rPh sb="2" eb="3">
      <t>シ</t>
    </rPh>
    <phoneticPr fontId="2"/>
  </si>
  <si>
    <t>太子町</t>
    <rPh sb="0" eb="2">
      <t>タイシ</t>
    </rPh>
    <rPh sb="2" eb="3">
      <t>マチ</t>
    </rPh>
    <phoneticPr fontId="2"/>
  </si>
  <si>
    <t>佐用町</t>
    <rPh sb="0" eb="2">
      <t>サヨウ</t>
    </rPh>
    <rPh sb="2" eb="3">
      <t>チョウ</t>
    </rPh>
    <phoneticPr fontId="2"/>
  </si>
  <si>
    <t>豊岡市</t>
    <rPh sb="0" eb="2">
      <t>トヨオカ</t>
    </rPh>
    <rPh sb="2" eb="3">
      <t>シ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</si>
  <si>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</si>
  <si>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篠山市</t>
    <rPh sb="0" eb="2">
      <t>ササヤマ</t>
    </rPh>
    <rPh sb="2" eb="3">
      <t>シ</t>
    </rPh>
    <phoneticPr fontId="2"/>
  </si>
  <si>
    <t>洲本市</t>
    <rPh sb="0" eb="2">
      <t>スモト</t>
    </rPh>
    <rPh sb="2" eb="3">
      <t>シ</t>
    </rPh>
    <phoneticPr fontId="2"/>
  </si>
  <si>
    <t>小計</t>
    <rPh sb="0" eb="2">
      <t>ショウケイ</t>
    </rPh>
    <phoneticPr fontId="2"/>
  </si>
  <si>
    <t>尼崎市</t>
    <rPh sb="0" eb="3">
      <t>アマガサキシ</t>
    </rPh>
    <phoneticPr fontId="2"/>
  </si>
  <si>
    <t>兵庫県計</t>
    <rPh sb="0" eb="3">
      <t>ヒョウゴケン</t>
    </rPh>
    <rPh sb="3" eb="4">
      <t>ケイ</t>
    </rPh>
    <phoneticPr fontId="2"/>
  </si>
  <si>
    <t>（注）１　不適合内容は、Ｐ．３３に記載した。</t>
    <rPh sb="1" eb="2">
      <t>チュウ</t>
    </rPh>
    <rPh sb="5" eb="8">
      <t>フテキゴウ</t>
    </rPh>
    <rPh sb="8" eb="10">
      <t>ナイヨウ</t>
    </rPh>
    <rPh sb="17" eb="19">
      <t>キサイ</t>
    </rPh>
    <phoneticPr fontId="2"/>
  </si>
  <si>
    <t>項　　　　目</t>
    <rPh sb="0" eb="6">
      <t>コウモク</t>
    </rPh>
    <phoneticPr fontId="2"/>
  </si>
  <si>
    <t>兵庫県計</t>
    <rPh sb="0" eb="1">
      <t>ヘイ</t>
    </rPh>
    <rPh sb="1" eb="2">
      <t>コ</t>
    </rPh>
    <rPh sb="2" eb="3">
      <t>ケン</t>
    </rPh>
    <rPh sb="3" eb="4">
      <t>ケイ</t>
    </rPh>
    <phoneticPr fontId="2"/>
  </si>
  <si>
    <t xml:space="preserve"> </t>
    <phoneticPr fontId="2"/>
  </si>
  <si>
    <t>設置市</t>
    <rPh sb="0" eb="2">
      <t>セッチ</t>
    </rPh>
    <rPh sb="2" eb="3">
      <t>シ</t>
    </rPh>
    <phoneticPr fontId="2"/>
  </si>
  <si>
    <t>その他の市町</t>
    <rPh sb="2" eb="3">
      <t>タ</t>
    </rPh>
    <rPh sb="4" eb="6">
      <t>シチョウ</t>
    </rPh>
    <phoneticPr fontId="2"/>
  </si>
  <si>
    <t>（％）</t>
    <phoneticPr fontId="2"/>
  </si>
  <si>
    <t>神戸市　（％）</t>
    <rPh sb="0" eb="2">
      <t>コウベ</t>
    </rPh>
    <rPh sb="2" eb="3">
      <t>シ</t>
    </rPh>
    <phoneticPr fontId="2"/>
  </si>
  <si>
    <t>姫路市　（％）</t>
    <rPh sb="0" eb="2">
      <t>ヒメジ</t>
    </rPh>
    <rPh sb="2" eb="3">
      <t>シ</t>
    </rPh>
    <phoneticPr fontId="2"/>
  </si>
  <si>
    <t>尼崎市　（％）</t>
    <rPh sb="0" eb="2">
      <t>アマガサキ</t>
    </rPh>
    <rPh sb="2" eb="3">
      <t>シ</t>
    </rPh>
    <phoneticPr fontId="2"/>
  </si>
  <si>
    <t>西宮市　（％）</t>
    <rPh sb="0" eb="2">
      <t>ニシノミヤ</t>
    </rPh>
    <rPh sb="2" eb="3">
      <t>シ</t>
    </rPh>
    <phoneticPr fontId="2"/>
  </si>
  <si>
    <t>（％）</t>
    <phoneticPr fontId="2"/>
  </si>
  <si>
    <t>検査実施施設数</t>
    <rPh sb="0" eb="2">
      <t>ケンサ</t>
    </rPh>
    <rPh sb="2" eb="4">
      <t>ジッシ</t>
    </rPh>
    <rPh sb="4" eb="7">
      <t>シセツスウ</t>
    </rPh>
    <phoneticPr fontId="2"/>
  </si>
  <si>
    <t xml:space="preserve">検査受検率 ( </t>
    <rPh sb="0" eb="2">
      <t>ケンサ</t>
    </rPh>
    <rPh sb="2" eb="4">
      <t>ジュケン</t>
    </rPh>
    <rPh sb="4" eb="5">
      <t>リツ</t>
    </rPh>
    <phoneticPr fontId="2"/>
  </si>
  <si>
    <t xml:space="preserve">―――――――― </t>
    <phoneticPr fontId="2"/>
  </si>
  <si>
    <t xml:space="preserve"> )＊１００</t>
    <phoneticPr fontId="2"/>
  </si>
  <si>
    <t>検査対象施設数</t>
    <rPh sb="0" eb="2">
      <t>ケンサ</t>
    </rPh>
    <rPh sb="2" eb="4">
      <t>タイショウ</t>
    </rPh>
    <rPh sb="4" eb="7">
      <t>シセツスウ</t>
    </rPh>
    <phoneticPr fontId="2"/>
  </si>
  <si>
    <t>不適合施設数</t>
    <rPh sb="0" eb="3">
      <t>フテキゴウ</t>
    </rPh>
    <rPh sb="3" eb="6">
      <t>シセツスウ</t>
    </rPh>
    <phoneticPr fontId="2"/>
  </si>
  <si>
    <t xml:space="preserve">不適合率    ( </t>
    <rPh sb="0" eb="3">
      <t>フテキゴウ</t>
    </rPh>
    <rPh sb="3" eb="4">
      <t>リツ</t>
    </rPh>
    <phoneticPr fontId="2"/>
  </si>
  <si>
    <t xml:space="preserve">―――――――― </t>
    <phoneticPr fontId="2"/>
  </si>
  <si>
    <t xml:space="preserve"> )＊１００</t>
    <phoneticPr fontId="2"/>
  </si>
  <si>
    <t>通報件数</t>
    <rPh sb="0" eb="2">
      <t>ツウホウ</t>
    </rPh>
    <rPh sb="2" eb="4">
      <t>ケンスウ</t>
    </rPh>
    <phoneticPr fontId="2"/>
  </si>
  <si>
    <t xml:space="preserve">通報率      ( </t>
    <rPh sb="0" eb="2">
      <t>ツウホウ</t>
    </rPh>
    <rPh sb="2" eb="3">
      <t>リツ</t>
    </rPh>
    <phoneticPr fontId="2"/>
  </si>
  <si>
    <t xml:space="preserve">―――――――― </t>
    <phoneticPr fontId="2"/>
  </si>
  <si>
    <t xml:space="preserve"> )＊１００</t>
    <phoneticPr fontId="2"/>
  </si>
  <si>
    <t>現在
給水人口
（Ｄ）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</si>
  <si>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登録機関等</t>
    <rPh sb="0" eb="2">
      <t>トウロク</t>
    </rPh>
    <rPh sb="2" eb="4">
      <t>キカン</t>
    </rPh>
    <rPh sb="4" eb="5">
      <t>トウ</t>
    </rPh>
    <phoneticPr fontId="2"/>
  </si>
  <si>
    <t>確認時
給水人口
（人）</t>
    <rPh sb="0" eb="2">
      <t>カクニン</t>
    </rPh>
    <rPh sb="2" eb="3">
      <t>ジ</t>
    </rPh>
    <rPh sb="4" eb="6">
      <t>キュウスイ</t>
    </rPh>
    <rPh sb="6" eb="8">
      <t>ジンコウ</t>
    </rPh>
    <rPh sb="10" eb="11">
      <t>ヒト</t>
    </rPh>
    <phoneticPr fontId="2"/>
  </si>
  <si>
    <t>現在
給水人口
（Ｅ）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</si>
  <si>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現在
給水人口
（Ｆ）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</si>
  <si>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現在
給水人口
（Ｇ）　（人）</t>
    <rPh sb="0" eb="2">
      <t>ゲンザイ</t>
    </rPh>
    <rPh sb="3" eb="5">
      <t>キュウスイ</t>
    </rPh>
    <rPh sb="5" eb="7">
      <t>ジンコウ</t>
    </rPh>
    <rPh sb="13" eb="14">
      <t>ヒト</t>
    </rPh>
    <phoneticPr fontId="2"/>
  </si>
  <si>
    <t>給水
人口
（人）</t>
    <rPh sb="0" eb="2">
      <t>キュウスイ</t>
    </rPh>
    <rPh sb="3" eb="5">
      <t>ジンコウ</t>
    </rPh>
    <rPh sb="7" eb="8">
      <t>ヒト</t>
    </rPh>
    <phoneticPr fontId="2"/>
  </si>
  <si>
    <t>〔上水道水利権一覧表〕</t>
    <rPh sb="1" eb="4">
      <t>ジョウスイドウ</t>
    </rPh>
    <rPh sb="4" eb="7">
      <t>スイリケン</t>
    </rPh>
    <rPh sb="7" eb="10">
      <t>イチランヒョウ</t>
    </rPh>
    <phoneticPr fontId="2"/>
  </si>
  <si>
    <t>台帳
番号</t>
    <rPh sb="0" eb="2">
      <t>ダイチョウ</t>
    </rPh>
    <rPh sb="3" eb="5">
      <t>バンゴウ</t>
    </rPh>
    <phoneticPr fontId="2"/>
  </si>
  <si>
    <t>河川名</t>
    <rPh sb="0" eb="2">
      <t>カセン</t>
    </rPh>
    <rPh sb="2" eb="3">
      <t>メイ</t>
    </rPh>
    <phoneticPr fontId="2"/>
  </si>
  <si>
    <t>許可水利権（m3/秒）</t>
    <rPh sb="0" eb="2">
      <t>キョカ</t>
    </rPh>
    <rPh sb="2" eb="5">
      <t>スイリケン</t>
    </rPh>
    <rPh sb="9" eb="10">
      <t>ビョウ</t>
    </rPh>
    <phoneticPr fontId="2"/>
  </si>
  <si>
    <t>その他
水量
（m3/秒）</t>
    <rPh sb="2" eb="3">
      <t>タ</t>
    </rPh>
    <rPh sb="4" eb="6">
      <t>スイリョウ</t>
    </rPh>
    <phoneticPr fontId="2"/>
  </si>
  <si>
    <t>ダム等
水源名</t>
    <rPh sb="2" eb="3">
      <t>ナド</t>
    </rPh>
    <rPh sb="4" eb="6">
      <t>スイゲン</t>
    </rPh>
    <rPh sb="6" eb="7">
      <t>ナ</t>
    </rPh>
    <phoneticPr fontId="2"/>
  </si>
  <si>
    <t>備考</t>
    <rPh sb="0" eb="2">
      <t>ビコウ</t>
    </rPh>
    <phoneticPr fontId="2"/>
  </si>
  <si>
    <t>定額制</t>
    <rPh sb="0" eb="3">
      <t>テイガクセイ</t>
    </rPh>
    <phoneticPr fontId="2"/>
  </si>
  <si>
    <t>口径別</t>
    <rPh sb="0" eb="2">
      <t>コウケイ</t>
    </rPh>
    <rPh sb="2" eb="3">
      <t>ベツ</t>
    </rPh>
    <phoneticPr fontId="2"/>
  </si>
  <si>
    <t>㈱エムアンドエムサービス　（グリーンピア三木）</t>
  </si>
  <si>
    <t>独立行政法人都市再生機構西日本支社　（公団志染団地）</t>
  </si>
  <si>
    <t>三木市長　藪本吉秀　（三木市民病院）</t>
  </si>
  <si>
    <t>財団法人復光会　（垂水病院）</t>
  </si>
  <si>
    <t>(</t>
    <phoneticPr fontId="17"/>
  </si>
  <si>
    <t>)</t>
    <phoneticPr fontId="17"/>
  </si>
  <si>
    <t>　</t>
    <phoneticPr fontId="2"/>
  </si>
  <si>
    <t>(m3/日)</t>
    <phoneticPr fontId="2"/>
  </si>
  <si>
    <t>加西市長　西村和平　（市立加西病院）</t>
    <rPh sb="5" eb="7">
      <t>ニシムラ</t>
    </rPh>
    <rPh sb="7" eb="8">
      <t>カズ</t>
    </rPh>
    <rPh sb="8" eb="9">
      <t>ヒラ</t>
    </rPh>
    <phoneticPr fontId="2"/>
  </si>
  <si>
    <t>㈱レインボースター
神戸西神オリエンタルホテル</t>
    <phoneticPr fontId="2"/>
  </si>
  <si>
    <t>津井貯水池</t>
    <phoneticPr fontId="2"/>
  </si>
  <si>
    <r>
      <t>加古川水系</t>
    </r>
    <r>
      <rPr>
        <sz val="11"/>
        <rFont val="ＭＳ Ｐゴシック"/>
        <family val="3"/>
        <charset val="128"/>
      </rPr>
      <t>加古川</t>
    </r>
    <rPh sb="5" eb="8">
      <t>カコガワ</t>
    </rPh>
    <phoneticPr fontId="2"/>
  </si>
  <si>
    <r>
      <t>長見山水系</t>
    </r>
    <r>
      <rPr>
        <sz val="11"/>
        <rFont val="ＭＳ Ｐゴシック"/>
        <family val="3"/>
        <charset val="128"/>
      </rPr>
      <t>長見山貯水池</t>
    </r>
    <rPh sb="5" eb="7">
      <t>ナガミ</t>
    </rPh>
    <rPh sb="7" eb="8">
      <t>ヤマ</t>
    </rPh>
    <rPh sb="8" eb="11">
      <t>チョスイチ</t>
    </rPh>
    <phoneticPr fontId="2"/>
  </si>
  <si>
    <r>
      <t>長見</t>
    </r>
    <r>
      <rPr>
        <sz val="11"/>
        <rFont val="ＭＳ Ｐゴシック"/>
        <family val="3"/>
        <charset val="128"/>
      </rPr>
      <t>山貯水池</t>
    </r>
    <rPh sb="2" eb="3">
      <t>ヤマ</t>
    </rPh>
    <phoneticPr fontId="2"/>
  </si>
  <si>
    <r>
      <t>大日川水系</t>
    </r>
    <r>
      <rPr>
        <sz val="11"/>
        <rFont val="ＭＳ Ｐゴシック"/>
        <family val="3"/>
        <charset val="128"/>
      </rPr>
      <t>細田池</t>
    </r>
    <rPh sb="5" eb="7">
      <t>ホソダ</t>
    </rPh>
    <rPh sb="7" eb="8">
      <t>イケ</t>
    </rPh>
    <phoneticPr fontId="2"/>
  </si>
  <si>
    <r>
      <t>原田川水系</t>
    </r>
    <r>
      <rPr>
        <sz val="11"/>
        <rFont val="ＭＳ Ｐゴシック"/>
        <family val="3"/>
        <charset val="128"/>
      </rPr>
      <t>原田池</t>
    </r>
    <rPh sb="5" eb="7">
      <t>ハラダ</t>
    </rPh>
    <rPh sb="7" eb="8">
      <t>イケ</t>
    </rPh>
    <phoneticPr fontId="2"/>
  </si>
  <si>
    <r>
      <t>原田</t>
    </r>
    <r>
      <rPr>
        <sz val="11"/>
        <rFont val="ＭＳ Ｐゴシック"/>
        <family val="3"/>
        <charset val="128"/>
      </rPr>
      <t>池貯水池</t>
    </r>
    <rPh sb="2" eb="3">
      <t>イケ</t>
    </rPh>
    <phoneticPr fontId="2"/>
  </si>
  <si>
    <r>
      <t>倉川水系</t>
    </r>
    <r>
      <rPr>
        <sz val="11"/>
        <rFont val="ＭＳ Ｐゴシック"/>
        <family val="3"/>
        <charset val="128"/>
      </rPr>
      <t>倉川</t>
    </r>
    <rPh sb="4" eb="6">
      <t>クラカワ</t>
    </rPh>
    <phoneticPr fontId="2"/>
  </si>
  <si>
    <r>
      <t>津井川水系</t>
    </r>
    <r>
      <rPr>
        <sz val="11"/>
        <rFont val="ＭＳ Ｐゴシック"/>
        <family val="3"/>
        <charset val="128"/>
      </rPr>
      <t>津井貯水池</t>
    </r>
    <rPh sb="3" eb="5">
      <t>スイケイ</t>
    </rPh>
    <rPh sb="5" eb="6">
      <t>ツ</t>
    </rPh>
    <rPh sb="6" eb="7">
      <t>イ</t>
    </rPh>
    <rPh sb="7" eb="10">
      <t>チョスイチ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</si>
</sst>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0_ "/>
    <numFmt numFmtId="177" formatCode="#,##0.00_ ;[Red]\-#,##0.00\ "/>
    <numFmt numFmtId="178" formatCode="0.00_ "/>
    <numFmt numFmtId="179" formatCode="#,##0_ "/>
    <numFmt numFmtId="180" formatCode="0.0_);[Red]\(0.0\)"/>
    <numFmt numFmtId="181" formatCode="\(General\)"/>
    <numFmt numFmtId="182" formatCode="0.0_ "/>
    <numFmt numFmtId="183" formatCode="#,##0.00_ "/>
    <numFmt numFmtId="184" formatCode="#,##0_);[Red]\(#,##0\)"/>
    <numFmt numFmtId="185" formatCode="[$-411]gee\.mm\.dd"/>
    <numFmt numFmtId="186" formatCode="0.000000_ "/>
    <numFmt numFmtId="187" formatCode="0.000000_);[Red]\(0.000000\)"/>
    <numFmt numFmtId="188" formatCode="0_);[Red]\(0\)"/>
    <numFmt numFmtId="190" formatCode="#,###"/>
    <numFmt numFmtId="193" formatCode="#,###_ "/>
    <numFmt numFmtId="194" formatCode="0.00_);[Red]\(0.00\)"/>
    <numFmt numFmtId="199" formatCode="#,##0.0_);[Red]\(#,##0.0\)"/>
    <numFmt numFmtId="201" formatCode="#,##0;&quot;△ &quot;#,##0"/>
    <numFmt numFmtId="204" formatCode="#,##0_ ;[Red]\-#,##0\ "/>
    <numFmt numFmtId="214" formatCode="[$-411]ge\.m\.d;@"/>
    <numFmt numFmtId="218" formatCode="#,##0.0_ ;[Red]\-#,##0.0\ "/>
    <numFmt numFmtId="219" formatCode="#,##0.0;[Red]\-#,##0.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.25"/>
      <name val="ＭＳ Ｐゴシック"/>
      <family val="3"/>
      <charset val="128"/>
    </font>
    <font>
      <sz val="5.5"/>
      <name val="ＭＳ Ｐゴシック"/>
      <family val="3"/>
      <charset val="128"/>
    </font>
    <font>
      <sz val="6"/>
      <name val="ＭＳ Ｐ明朝"/>
      <family val="1"/>
      <charset val="128"/>
    </font>
    <font>
      <b/>
      <sz val="5.5"/>
      <name val="ＭＳ Ｐゴシック"/>
      <family val="3"/>
      <charset val="128"/>
    </font>
    <font>
      <sz val="4"/>
      <name val="ＭＳ Ｐゴシック"/>
      <family val="3"/>
      <charset val="128"/>
    </font>
    <font>
      <sz val="10.5"/>
      <name val="ＭＳ Ｐゴシック"/>
      <family val="3"/>
      <charset val="128"/>
    </font>
    <font>
      <sz val="5.75"/>
      <name val="ＭＳ Ｐゴシック"/>
      <family val="3"/>
      <charset val="128"/>
    </font>
    <font>
      <b/>
      <sz val="5.75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790">
    <xf numFmtId="0" fontId="0" fillId="0" borderId="0" xfId="0"/>
    <xf numFmtId="37" fontId="0" fillId="0" borderId="0" xfId="0" applyNumberFormat="1" applyProtection="1"/>
    <xf numFmtId="0" fontId="0" fillId="0" borderId="0" xfId="0" applyFill="1"/>
    <xf numFmtId="38" fontId="1" fillId="0" borderId="0" xfId="2" applyFont="1" applyFill="1"/>
    <xf numFmtId="38" fontId="5" fillId="0" borderId="0" xfId="2" applyFont="1" applyFill="1" applyAlignment="1">
      <alignment vertical="center"/>
    </xf>
    <xf numFmtId="38" fontId="5" fillId="0" borderId="1" xfId="2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0" xfId="2" applyFont="1" applyFill="1" applyAlignment="1">
      <alignment horizontal="center" vertical="center"/>
    </xf>
    <xf numFmtId="38" fontId="1" fillId="0" borderId="6" xfId="2" applyFont="1" applyFill="1" applyBorder="1" applyAlignment="1">
      <alignment vertical="center"/>
    </xf>
    <xf numFmtId="38" fontId="5" fillId="0" borderId="0" xfId="2" applyFont="1" applyFill="1"/>
    <xf numFmtId="38" fontId="5" fillId="0" borderId="8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vertical="center"/>
    </xf>
    <xf numFmtId="38" fontId="5" fillId="0" borderId="0" xfId="2" applyFont="1" applyFill="1" applyAlignment="1">
      <alignment horizontal="left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1" fillId="0" borderId="6" xfId="2" applyFont="1" applyFill="1" applyBorder="1" applyAlignment="1">
      <alignment horizontal="center" vertical="center"/>
    </xf>
    <xf numFmtId="38" fontId="8" fillId="0" borderId="0" xfId="2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11" xfId="0" applyNumberFormat="1" applyFont="1" applyFill="1" applyBorder="1"/>
    <xf numFmtId="3" fontId="9" fillId="0" borderId="3" xfId="0" applyNumberFormat="1" applyFont="1" applyFill="1" applyBorder="1" applyAlignment="1">
      <alignment vertical="center"/>
    </xf>
    <xf numFmtId="181" fontId="9" fillId="0" borderId="11" xfId="0" applyNumberFormat="1" applyFont="1" applyFill="1" applyBorder="1" applyAlignment="1">
      <alignment vertical="center"/>
    </xf>
    <xf numFmtId="181" fontId="9" fillId="0" borderId="4" xfId="0" applyNumberFormat="1" applyFont="1" applyFill="1" applyBorder="1"/>
    <xf numFmtId="0" fontId="9" fillId="0" borderId="8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vertical="center"/>
    </xf>
    <xf numFmtId="3" fontId="9" fillId="0" borderId="8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176" fontId="8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0" fontId="10" fillId="0" borderId="6" xfId="0" applyFont="1" applyFill="1" applyBorder="1" applyAlignment="1">
      <alignment vertical="center"/>
    </xf>
    <xf numFmtId="0" fontId="11" fillId="0" borderId="0" xfId="9" applyFont="1" applyFill="1" applyAlignment="1">
      <alignment vertical="center"/>
    </xf>
    <xf numFmtId="37" fontId="11" fillId="0" borderId="0" xfId="9" applyNumberFormat="1" applyFont="1" applyFill="1" applyBorder="1" applyAlignment="1" applyProtection="1">
      <alignment vertical="center"/>
    </xf>
    <xf numFmtId="37" fontId="11" fillId="0" borderId="0" xfId="9" applyNumberFormat="1" applyFont="1" applyFill="1" applyBorder="1" applyAlignment="1" applyProtection="1">
      <alignment horizontal="right" vertical="center"/>
    </xf>
    <xf numFmtId="0" fontId="11" fillId="0" borderId="0" xfId="9" applyNumberFormat="1" applyFont="1" applyFill="1" applyBorder="1" applyAlignment="1" applyProtection="1">
      <alignment vertical="center"/>
    </xf>
    <xf numFmtId="37" fontId="11" fillId="0" borderId="0" xfId="9" applyNumberFormat="1" applyFont="1" applyFill="1" applyBorder="1" applyAlignment="1" applyProtection="1">
      <alignment horizontal="center" vertical="center"/>
    </xf>
    <xf numFmtId="0" fontId="5" fillId="0" borderId="0" xfId="9" applyFont="1" applyFill="1" applyAlignment="1">
      <alignment vertical="center"/>
    </xf>
    <xf numFmtId="37" fontId="11" fillId="0" borderId="16" xfId="9" applyNumberFormat="1" applyFont="1" applyFill="1" applyBorder="1" applyAlignment="1" applyProtection="1">
      <alignment horizontal="center" vertical="center"/>
    </xf>
    <xf numFmtId="37" fontId="11" fillId="0" borderId="17" xfId="9" applyNumberFormat="1" applyFont="1" applyFill="1" applyBorder="1" applyAlignment="1" applyProtection="1">
      <alignment horizontal="center" vertical="center"/>
    </xf>
    <xf numFmtId="0" fontId="11" fillId="0" borderId="0" xfId="9" applyFont="1" applyFill="1" applyBorder="1" applyAlignment="1">
      <alignment vertical="center"/>
    </xf>
    <xf numFmtId="37" fontId="11" fillId="0" borderId="18" xfId="9" applyNumberFormat="1" applyFont="1" applyFill="1" applyBorder="1" applyAlignment="1" applyProtection="1">
      <alignment horizontal="center" vertical="center"/>
    </xf>
    <xf numFmtId="37" fontId="11" fillId="0" borderId="19" xfId="9" applyNumberFormat="1" applyFont="1" applyFill="1" applyBorder="1" applyAlignment="1" applyProtection="1">
      <alignment horizontal="center" vertical="center"/>
    </xf>
    <xf numFmtId="37" fontId="11" fillId="0" borderId="20" xfId="9" applyNumberFormat="1" applyFont="1" applyFill="1" applyBorder="1" applyAlignment="1" applyProtection="1">
      <alignment horizontal="center" vertical="center"/>
    </xf>
    <xf numFmtId="37" fontId="11" fillId="0" borderId="21" xfId="9" applyNumberFormat="1" applyFont="1" applyFill="1" applyBorder="1" applyAlignment="1" applyProtection="1">
      <alignment horizontal="center" vertical="center"/>
    </xf>
    <xf numFmtId="37" fontId="11" fillId="0" borderId="22" xfId="9" applyNumberFormat="1" applyFont="1" applyFill="1" applyBorder="1" applyAlignment="1" applyProtection="1">
      <alignment horizontal="center" vertical="center" shrinkToFit="1"/>
    </xf>
    <xf numFmtId="38" fontId="11" fillId="0" borderId="6" xfId="2" applyFont="1" applyFill="1" applyBorder="1" applyAlignment="1">
      <alignment vertical="center"/>
    </xf>
    <xf numFmtId="38" fontId="11" fillId="0" borderId="6" xfId="2" applyFont="1" applyFill="1" applyBorder="1" applyAlignment="1" applyProtection="1">
      <alignment horizontal="right" vertical="center"/>
    </xf>
    <xf numFmtId="38" fontId="11" fillId="0" borderId="0" xfId="2" applyFont="1" applyFill="1" applyBorder="1" applyAlignment="1">
      <alignment vertical="center"/>
    </xf>
    <xf numFmtId="37" fontId="11" fillId="0" borderId="6" xfId="9" applyNumberFormat="1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horizontal="right" vertical="center"/>
    </xf>
    <xf numFmtId="49" fontId="11" fillId="0" borderId="6" xfId="2" applyNumberFormat="1" applyFont="1" applyFill="1" applyBorder="1" applyAlignment="1" applyProtection="1">
      <alignment horizontal="right" vertical="center"/>
    </xf>
    <xf numFmtId="0" fontId="11" fillId="0" borderId="0" xfId="9" applyFont="1" applyFill="1" applyAlignment="1">
      <alignment horizontal="right" vertical="center"/>
    </xf>
    <xf numFmtId="37" fontId="11" fillId="0" borderId="23" xfId="9" applyNumberFormat="1" applyFont="1" applyFill="1" applyBorder="1" applyAlignment="1" applyProtection="1">
      <alignment horizontal="center" vertical="center" shrinkToFit="1"/>
    </xf>
    <xf numFmtId="37" fontId="11" fillId="0" borderId="1" xfId="9" applyNumberFormat="1" applyFont="1" applyFill="1" applyBorder="1" applyAlignment="1" applyProtection="1">
      <alignment vertical="center"/>
    </xf>
    <xf numFmtId="37" fontId="11" fillId="0" borderId="13" xfId="9" applyNumberFormat="1" applyFont="1" applyFill="1" applyBorder="1" applyAlignment="1" applyProtection="1">
      <alignment vertical="center"/>
    </xf>
    <xf numFmtId="37" fontId="11" fillId="0" borderId="5" xfId="9" applyNumberFormat="1" applyFont="1" applyFill="1" applyBorder="1" applyAlignment="1" applyProtection="1">
      <alignment horizontal="center" vertical="center"/>
    </xf>
    <xf numFmtId="37" fontId="11" fillId="0" borderId="7" xfId="9" applyNumberFormat="1" applyFont="1" applyFill="1" applyBorder="1" applyAlignment="1" applyProtection="1">
      <alignment horizontal="center" vertical="center"/>
    </xf>
    <xf numFmtId="37" fontId="11" fillId="0" borderId="11" xfId="9" applyNumberFormat="1" applyFont="1" applyFill="1" applyBorder="1" applyAlignment="1" applyProtection="1">
      <alignment vertical="center"/>
    </xf>
    <xf numFmtId="0" fontId="5" fillId="0" borderId="0" xfId="9" applyFont="1" applyFill="1" applyAlignment="1">
      <alignment horizontal="right" vertical="center"/>
    </xf>
    <xf numFmtId="0" fontId="5" fillId="0" borderId="0" xfId="9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 applyProtection="1">
      <alignment horizontal="right" vertical="center"/>
    </xf>
    <xf numFmtId="37" fontId="13" fillId="0" borderId="0" xfId="9" applyNumberFormat="1" applyFont="1" applyFill="1" applyBorder="1" applyAlignment="1" applyProtection="1">
      <alignment horizontal="left" vertical="center"/>
    </xf>
    <xf numFmtId="38" fontId="13" fillId="0" borderId="0" xfId="2" applyFont="1" applyFill="1" applyBorder="1" applyAlignment="1">
      <alignment vertical="center"/>
    </xf>
    <xf numFmtId="37" fontId="5" fillId="0" borderId="0" xfId="9" applyNumberFormat="1" applyFont="1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vertical="center"/>
    </xf>
    <xf numFmtId="0" fontId="5" fillId="0" borderId="0" xfId="9" applyFont="1" applyFill="1" applyBorder="1" applyAlignment="1">
      <alignment horizontal="right" vertical="center"/>
    </xf>
    <xf numFmtId="37" fontId="5" fillId="0" borderId="0" xfId="9" applyNumberFormat="1" applyFont="1" applyFill="1" applyBorder="1" applyAlignment="1" applyProtection="1">
      <alignment horizontal="right" vertical="center"/>
    </xf>
    <xf numFmtId="37" fontId="5" fillId="0" borderId="0" xfId="9" applyNumberFormat="1" applyFont="1" applyFill="1" applyBorder="1" applyAlignment="1" applyProtection="1">
      <alignment vertical="center"/>
    </xf>
    <xf numFmtId="0" fontId="5" fillId="0" borderId="0" xfId="9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 shrinkToFit="1"/>
    </xf>
    <xf numFmtId="38" fontId="1" fillId="0" borderId="0" xfId="2" applyFont="1" applyFill="1" applyAlignment="1">
      <alignment horizontal="center" vertical="center" shrinkToFit="1"/>
    </xf>
    <xf numFmtId="38" fontId="11" fillId="0" borderId="1" xfId="2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0" fontId="11" fillId="0" borderId="0" xfId="0" applyFont="1"/>
    <xf numFmtId="0" fontId="4" fillId="0" borderId="0" xfId="1" applyAlignment="1" applyProtection="1"/>
    <xf numFmtId="0" fontId="0" fillId="0" borderId="0" xfId="0" applyAlignment="1">
      <alignment wrapText="1"/>
    </xf>
    <xf numFmtId="0" fontId="11" fillId="0" borderId="0" xfId="9" applyFont="1" applyFill="1" applyBorder="1" applyAlignment="1" applyProtection="1">
      <alignment horizontal="center" vertical="center"/>
    </xf>
    <xf numFmtId="3" fontId="8" fillId="0" borderId="0" xfId="2" applyNumberFormat="1" applyFont="1" applyFill="1"/>
    <xf numFmtId="3" fontId="5" fillId="0" borderId="7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0" xfId="2" applyNumberFormat="1" applyFont="1" applyFill="1"/>
    <xf numFmtId="37" fontId="11" fillId="0" borderId="11" xfId="9" applyNumberFormat="1" applyFont="1" applyFill="1" applyBorder="1" applyAlignment="1" applyProtection="1">
      <alignment horizontal="center" vertical="center"/>
    </xf>
    <xf numFmtId="38" fontId="11" fillId="0" borderId="1" xfId="2" applyFont="1" applyFill="1" applyBorder="1" applyAlignment="1" applyProtection="1">
      <alignment horizontal="right" vertical="center"/>
    </xf>
    <xf numFmtId="218" fontId="11" fillId="0" borderId="1" xfId="2" applyNumberFormat="1" applyFont="1" applyFill="1" applyBorder="1" applyAlignment="1">
      <alignment vertical="center"/>
    </xf>
    <xf numFmtId="37" fontId="10" fillId="0" borderId="7" xfId="9" applyNumberFormat="1" applyFont="1" applyFill="1" applyBorder="1" applyAlignment="1" applyProtection="1">
      <alignment horizontal="center" vertical="center" wrapText="1" shrinkToFit="1"/>
    </xf>
    <xf numFmtId="38" fontId="5" fillId="0" borderId="0" xfId="9" applyNumberFormat="1" applyFont="1" applyFill="1" applyAlignment="1">
      <alignment vertical="center"/>
    </xf>
    <xf numFmtId="0" fontId="5" fillId="0" borderId="6" xfId="9" applyFont="1" applyFill="1" applyBorder="1" applyAlignment="1">
      <alignment horizontal="center" vertical="center" wrapText="1"/>
    </xf>
    <xf numFmtId="0" fontId="23" fillId="0" borderId="0" xfId="0" applyFont="1" applyFill="1"/>
    <xf numFmtId="0" fontId="5" fillId="0" borderId="6" xfId="9" applyFont="1" applyFill="1" applyBorder="1" applyAlignment="1">
      <alignment vertical="center"/>
    </xf>
    <xf numFmtId="38" fontId="1" fillId="0" borderId="0" xfId="2" applyFont="1" applyFill="1" applyAlignment="1">
      <alignment vertical="center" shrinkToFit="1"/>
    </xf>
    <xf numFmtId="49" fontId="1" fillId="0" borderId="0" xfId="2" applyNumberFormat="1" applyFont="1" applyFill="1" applyAlignment="1">
      <alignment horizontal="left" vertical="center" shrinkToFit="1"/>
    </xf>
    <xf numFmtId="38" fontId="1" fillId="0" borderId="1" xfId="2" applyFont="1" applyFill="1" applyBorder="1" applyAlignment="1">
      <alignment vertical="center" shrinkToFit="1"/>
    </xf>
    <xf numFmtId="38" fontId="1" fillId="0" borderId="1" xfId="2" applyFont="1" applyFill="1" applyBorder="1" applyAlignment="1">
      <alignment horizontal="center" vertical="center" shrinkToFit="1"/>
    </xf>
    <xf numFmtId="38" fontId="1" fillId="0" borderId="5" xfId="2" applyFont="1" applyFill="1" applyBorder="1" applyAlignment="1">
      <alignment horizontal="center" vertical="center" shrinkToFit="1"/>
    </xf>
    <xf numFmtId="38" fontId="1" fillId="0" borderId="5" xfId="2" applyFont="1" applyFill="1" applyBorder="1" applyAlignment="1">
      <alignment vertical="center" shrinkToFit="1"/>
    </xf>
    <xf numFmtId="38" fontId="1" fillId="0" borderId="7" xfId="2" applyFont="1" applyFill="1" applyBorder="1" applyAlignment="1">
      <alignment vertical="center" shrinkToFit="1"/>
    </xf>
    <xf numFmtId="188" fontId="1" fillId="0" borderId="0" xfId="2" applyNumberFormat="1" applyFont="1" applyFill="1" applyAlignment="1">
      <alignment horizontal="center" vertical="center" shrinkToFit="1"/>
    </xf>
    <xf numFmtId="190" fontId="5" fillId="0" borderId="6" xfId="0" applyNumberFormat="1" applyFont="1" applyFill="1" applyBorder="1" applyAlignment="1">
      <alignment vertical="center" wrapText="1"/>
    </xf>
    <xf numFmtId="190" fontId="5" fillId="0" borderId="7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" xfId="0" applyFont="1" applyBorder="1"/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2" fontId="5" fillId="0" borderId="5" xfId="0" applyNumberFormat="1" applyFont="1" applyBorder="1"/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 applyAlignment="1">
      <alignment horizontal="center" vertical="center"/>
    </xf>
    <xf numFmtId="0" fontId="0" fillId="0" borderId="0" xfId="0" applyFill="1" applyBorder="1"/>
    <xf numFmtId="0" fontId="11" fillId="0" borderId="6" xfId="9" applyFont="1" applyFill="1" applyBorder="1" applyAlignment="1">
      <alignment horizontal="center" vertical="center" shrinkToFit="1"/>
    </xf>
    <xf numFmtId="37" fontId="11" fillId="0" borderId="5" xfId="9" applyNumberFormat="1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0" xfId="0" applyBorder="1"/>
    <xf numFmtId="0" fontId="0" fillId="0" borderId="0" xfId="0" applyBorder="1"/>
    <xf numFmtId="0" fontId="0" fillId="0" borderId="15" xfId="0" applyBorder="1"/>
    <xf numFmtId="0" fontId="0" fillId="0" borderId="10" xfId="0" applyBorder="1" applyAlignment="1">
      <alignment horizontal="right"/>
    </xf>
    <xf numFmtId="0" fontId="0" fillId="0" borderId="15" xfId="0" applyFill="1" applyBorder="1"/>
    <xf numFmtId="0" fontId="0" fillId="0" borderId="10" xfId="0" applyFill="1" applyBorder="1"/>
    <xf numFmtId="0" fontId="9" fillId="0" borderId="23" xfId="0" applyFont="1" applyFill="1" applyBorder="1" applyAlignment="1">
      <alignment horizontal="center" vertical="center"/>
    </xf>
    <xf numFmtId="38" fontId="5" fillId="0" borderId="0" xfId="2" applyFont="1" applyFill="1" applyBorder="1" applyProtection="1">
      <protection locked="0"/>
    </xf>
    <xf numFmtId="38" fontId="5" fillId="0" borderId="0" xfId="2" applyFont="1" applyFill="1" applyBorder="1" applyAlignment="1" applyProtection="1">
      <alignment horizontal="left" vertical="center"/>
      <protection locked="0"/>
    </xf>
    <xf numFmtId="38" fontId="5" fillId="0" borderId="26" xfId="2" applyFont="1" applyFill="1" applyBorder="1" applyProtection="1">
      <protection locked="0"/>
    </xf>
    <xf numFmtId="38" fontId="5" fillId="0" borderId="0" xfId="2" applyFont="1" applyFill="1" applyBorder="1" applyAlignment="1" applyProtection="1">
      <alignment vertical="center"/>
      <protection locked="0"/>
    </xf>
    <xf numFmtId="185" fontId="5" fillId="0" borderId="0" xfId="2" applyNumberFormat="1" applyFont="1" applyFill="1" applyBorder="1" applyAlignment="1" applyProtection="1">
      <alignment horizontal="center" vertical="center"/>
      <protection locked="0"/>
    </xf>
    <xf numFmtId="188" fontId="5" fillId="0" borderId="0" xfId="2" applyNumberFormat="1" applyFont="1" applyFill="1" applyBorder="1" applyAlignment="1" applyProtection="1">
      <alignment vertical="center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5" fillId="0" borderId="27" xfId="2" applyFont="1" applyFill="1" applyBorder="1" applyAlignment="1" applyProtection="1">
      <alignment horizontal="center" vertical="center"/>
      <protection locked="0"/>
    </xf>
    <xf numFmtId="38" fontId="5" fillId="0" borderId="28" xfId="2" applyFont="1" applyFill="1" applyBorder="1" applyAlignment="1" applyProtection="1">
      <alignment vertical="center"/>
      <protection locked="0"/>
    </xf>
    <xf numFmtId="185" fontId="5" fillId="0" borderId="28" xfId="2" applyNumberFormat="1" applyFont="1" applyFill="1" applyBorder="1" applyAlignment="1" applyProtection="1">
      <alignment horizontal="center" vertical="center"/>
      <protection locked="0"/>
    </xf>
    <xf numFmtId="184" fontId="5" fillId="0" borderId="28" xfId="2" applyNumberFormat="1" applyFont="1" applyFill="1" applyBorder="1" applyAlignment="1" applyProtection="1">
      <alignment vertical="center"/>
      <protection locked="0"/>
    </xf>
    <xf numFmtId="38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84" fontId="5" fillId="0" borderId="29" xfId="2" applyNumberFormat="1" applyFont="1" applyFill="1" applyBorder="1" applyAlignment="1">
      <alignment vertical="center"/>
    </xf>
    <xf numFmtId="184" fontId="5" fillId="0" borderId="6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38" fontId="5" fillId="0" borderId="3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8" fontId="5" fillId="0" borderId="0" xfId="2" applyFont="1" applyFill="1" applyProtection="1">
      <protection locked="0"/>
    </xf>
    <xf numFmtId="0" fontId="5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 wrapText="1" shrinkToFit="1"/>
    </xf>
    <xf numFmtId="38" fontId="1" fillId="0" borderId="1" xfId="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84" fontId="1" fillId="0" borderId="1" xfId="0" applyNumberFormat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8" fontId="1" fillId="0" borderId="0" xfId="2" applyFont="1" applyFill="1" applyAlignment="1">
      <alignment horizontal="left" vertical="center"/>
    </xf>
    <xf numFmtId="181" fontId="1" fillId="0" borderId="0" xfId="2" applyNumberFormat="1" applyFont="1" applyFill="1" applyAlignment="1">
      <alignment vertical="center"/>
    </xf>
    <xf numFmtId="38" fontId="1" fillId="0" borderId="0" xfId="2" applyFont="1" applyFill="1" applyAlignment="1">
      <alignment horizontal="center" vertical="center"/>
    </xf>
    <xf numFmtId="38" fontId="1" fillId="0" borderId="4" xfId="2" applyFont="1" applyFill="1" applyBorder="1" applyAlignment="1">
      <alignment horizontal="left" vertical="center"/>
    </xf>
    <xf numFmtId="181" fontId="1" fillId="0" borderId="4" xfId="2" applyNumberFormat="1" applyFont="1" applyFill="1" applyBorder="1" applyAlignment="1">
      <alignment horizontal="left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 vertical="center"/>
    </xf>
    <xf numFmtId="181" fontId="1" fillId="0" borderId="10" xfId="2" applyNumberFormat="1" applyFont="1" applyFill="1" applyBorder="1" applyAlignment="1">
      <alignment horizontal="left" vertical="center"/>
    </xf>
    <xf numFmtId="181" fontId="1" fillId="0" borderId="10" xfId="2" applyNumberFormat="1" applyFont="1" applyFill="1" applyBorder="1" applyAlignment="1">
      <alignment vertical="center"/>
    </xf>
    <xf numFmtId="38" fontId="1" fillId="0" borderId="15" xfId="2" applyFont="1" applyFill="1" applyBorder="1" applyAlignment="1">
      <alignment vertical="center"/>
    </xf>
    <xf numFmtId="38" fontId="1" fillId="0" borderId="5" xfId="2" applyFont="1" applyFill="1" applyBorder="1" applyAlignment="1">
      <alignment vertical="center"/>
    </xf>
    <xf numFmtId="38" fontId="1" fillId="0" borderId="23" xfId="2" applyFont="1" applyFill="1" applyBorder="1" applyAlignment="1">
      <alignment horizontal="center" vertical="center"/>
    </xf>
    <xf numFmtId="181" fontId="1" fillId="0" borderId="23" xfId="2" applyNumberFormat="1" applyFont="1" applyFill="1" applyBorder="1" applyAlignment="1">
      <alignment vertical="center"/>
    </xf>
    <xf numFmtId="38" fontId="1" fillId="0" borderId="24" xfId="2" applyFont="1" applyFill="1" applyBorder="1" applyAlignment="1">
      <alignment vertical="center"/>
    </xf>
    <xf numFmtId="181" fontId="1" fillId="0" borderId="11" xfId="2" applyNumberFormat="1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38" fontId="1" fillId="0" borderId="7" xfId="2" applyFont="1" applyFill="1" applyBorder="1" applyAlignment="1">
      <alignment horizontal="center" vertical="center"/>
    </xf>
    <xf numFmtId="38" fontId="1" fillId="0" borderId="31" xfId="2" applyFont="1" applyFill="1" applyBorder="1" applyAlignment="1">
      <alignment horizontal="center" vertical="center"/>
    </xf>
    <xf numFmtId="38" fontId="1" fillId="0" borderId="29" xfId="2" applyFont="1" applyFill="1" applyBorder="1" applyAlignment="1">
      <alignment horizontal="center" vertical="center"/>
    </xf>
    <xf numFmtId="181" fontId="1" fillId="0" borderId="32" xfId="2" applyNumberFormat="1" applyFont="1" applyFill="1" applyBorder="1" applyAlignment="1">
      <alignment vertical="center"/>
    </xf>
    <xf numFmtId="38" fontId="1" fillId="0" borderId="33" xfId="2" applyFont="1" applyFill="1" applyBorder="1" applyAlignment="1">
      <alignment vertical="center"/>
    </xf>
    <xf numFmtId="38" fontId="1" fillId="0" borderId="29" xfId="2" applyFont="1" applyFill="1" applyBorder="1" applyAlignment="1">
      <alignment vertical="center"/>
    </xf>
    <xf numFmtId="38" fontId="1" fillId="0" borderId="34" xfId="2" applyFont="1" applyFill="1" applyBorder="1" applyAlignment="1">
      <alignment horizontal="center" vertical="center"/>
    </xf>
    <xf numFmtId="38" fontId="1" fillId="0" borderId="35" xfId="2" applyFont="1" applyFill="1" applyBorder="1" applyAlignment="1">
      <alignment vertical="center"/>
    </xf>
    <xf numFmtId="38" fontId="1" fillId="0" borderId="7" xfId="2" applyFont="1" applyFill="1" applyBorder="1" applyAlignment="1">
      <alignment vertical="center"/>
    </xf>
    <xf numFmtId="38" fontId="1" fillId="0" borderId="7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left" vertical="center"/>
    </xf>
    <xf numFmtId="181" fontId="1" fillId="0" borderId="4" xfId="2" applyNumberFormat="1" applyFont="1" applyFill="1" applyBorder="1" applyAlignment="1">
      <alignment vertical="center"/>
    </xf>
    <xf numFmtId="38" fontId="1" fillId="0" borderId="0" xfId="2" applyFont="1" applyFill="1" applyAlignment="1">
      <alignment horizontal="center"/>
    </xf>
    <xf numFmtId="181" fontId="1" fillId="0" borderId="0" xfId="2" applyNumberFormat="1" applyFont="1" applyFill="1" applyBorder="1"/>
    <xf numFmtId="38" fontId="1" fillId="0" borderId="0" xfId="2" applyFont="1" applyFill="1" applyBorder="1"/>
    <xf numFmtId="181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58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182" fontId="1" fillId="0" borderId="0" xfId="0" applyNumberFormat="1" applyFont="1" applyFill="1"/>
    <xf numFmtId="187" fontId="24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vertical="center"/>
    </xf>
    <xf numFmtId="3" fontId="1" fillId="0" borderId="6" xfId="2" applyNumberFormat="1" applyFont="1" applyFill="1" applyBorder="1" applyAlignment="1">
      <alignment vertical="center"/>
    </xf>
    <xf numFmtId="38" fontId="1" fillId="0" borderId="4" xfId="2" applyFont="1" applyFill="1" applyBorder="1" applyAlignment="1">
      <alignment horizontal="center" vertical="center"/>
    </xf>
    <xf numFmtId="38" fontId="1" fillId="0" borderId="31" xfId="2" applyFont="1" applyFill="1" applyBorder="1" applyAlignment="1">
      <alignment vertical="center"/>
    </xf>
    <xf numFmtId="38" fontId="1" fillId="0" borderId="32" xfId="2" applyFont="1" applyFill="1" applyBorder="1" applyAlignment="1">
      <alignment horizontal="center" vertical="center"/>
    </xf>
    <xf numFmtId="181" fontId="1" fillId="0" borderId="36" xfId="2" applyNumberFormat="1" applyFont="1" applyFill="1" applyBorder="1" applyAlignment="1">
      <alignment vertical="center"/>
    </xf>
    <xf numFmtId="38" fontId="1" fillId="0" borderId="34" xfId="2" applyFont="1" applyFill="1" applyBorder="1" applyAlignment="1">
      <alignment vertical="center"/>
    </xf>
    <xf numFmtId="181" fontId="1" fillId="0" borderId="37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8" fontId="11" fillId="0" borderId="7" xfId="2" applyFont="1" applyFill="1" applyBorder="1" applyAlignment="1">
      <alignment vertical="center"/>
    </xf>
    <xf numFmtId="38" fontId="11" fillId="0" borderId="7" xfId="2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 applyProtection="1">
      <alignment vertical="center"/>
      <protection locked="0"/>
    </xf>
    <xf numFmtId="38" fontId="1" fillId="0" borderId="13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8" xfId="2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left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188" fontId="1" fillId="0" borderId="35" xfId="2" applyNumberFormat="1" applyFont="1" applyFill="1" applyBorder="1" applyAlignment="1">
      <alignment horizontal="center" vertical="center" shrinkToFit="1"/>
    </xf>
    <xf numFmtId="188" fontId="1" fillId="0" borderId="8" xfId="2" applyNumberFormat="1" applyFont="1" applyFill="1" applyBorder="1" applyAlignment="1">
      <alignment horizontal="center" vertical="center" shrinkToFit="1"/>
    </xf>
    <xf numFmtId="204" fontId="1" fillId="0" borderId="8" xfId="2" applyNumberFormat="1" applyFont="1" applyFill="1" applyBorder="1" applyAlignment="1">
      <alignment vertical="center" shrinkToFit="1"/>
    </xf>
    <xf numFmtId="0" fontId="1" fillId="0" borderId="6" xfId="2" applyNumberFormat="1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38" fontId="1" fillId="0" borderId="15" xfId="2" applyFont="1" applyFill="1" applyBorder="1" applyAlignment="1">
      <alignment horizontal="center" vertical="center" shrinkToFit="1"/>
    </xf>
    <xf numFmtId="38" fontId="1" fillId="0" borderId="7" xfId="2" applyFont="1" applyFill="1" applyBorder="1" applyAlignment="1">
      <alignment horizontal="center" vertical="center" shrinkToFit="1"/>
    </xf>
    <xf numFmtId="38" fontId="1" fillId="0" borderId="24" xfId="2" applyFont="1" applyFill="1" applyBorder="1" applyAlignment="1">
      <alignment horizontal="center" vertical="center" shrinkToFit="1"/>
    </xf>
    <xf numFmtId="0" fontId="1" fillId="0" borderId="6" xfId="2" applyNumberFormat="1" applyFont="1" applyFill="1" applyBorder="1" applyAlignment="1">
      <alignment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38" fontId="5" fillId="0" borderId="39" xfId="2" applyFont="1" applyFill="1" applyBorder="1" applyAlignment="1" applyProtection="1">
      <alignment horizontal="center" vertical="center"/>
      <protection locked="0"/>
    </xf>
    <xf numFmtId="38" fontId="5" fillId="0" borderId="39" xfId="2" applyFont="1" applyFill="1" applyBorder="1" applyAlignment="1" applyProtection="1">
      <alignment vertical="center"/>
      <protection locked="0"/>
    </xf>
    <xf numFmtId="185" fontId="5" fillId="0" borderId="39" xfId="2" applyNumberFormat="1" applyFont="1" applyFill="1" applyBorder="1" applyAlignment="1" applyProtection="1">
      <alignment horizontal="center" vertical="center"/>
      <protection locked="0"/>
    </xf>
    <xf numFmtId="188" fontId="5" fillId="0" borderId="39" xfId="2" applyNumberFormat="1" applyFont="1" applyFill="1" applyBorder="1" applyAlignment="1" applyProtection="1">
      <alignment horizontal="center" vertical="center"/>
      <protection locked="0"/>
    </xf>
    <xf numFmtId="38" fontId="5" fillId="0" borderId="39" xfId="2" applyFont="1" applyFill="1" applyBorder="1" applyAlignment="1" applyProtection="1">
      <alignment vertical="center" shrinkToFit="1"/>
      <protection locked="0"/>
    </xf>
    <xf numFmtId="38" fontId="5" fillId="0" borderId="40" xfId="2" applyFont="1" applyFill="1" applyBorder="1" applyAlignment="1" applyProtection="1">
      <alignment horizontal="center" vertical="center"/>
      <protection locked="0"/>
    </xf>
    <xf numFmtId="38" fontId="5" fillId="0" borderId="39" xfId="2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Border="1" applyProtection="1">
      <protection locked="0"/>
    </xf>
    <xf numFmtId="0" fontId="5" fillId="0" borderId="6" xfId="0" applyFont="1" applyFill="1" applyBorder="1" applyAlignment="1">
      <alignment horizontal="center" vertical="center"/>
    </xf>
    <xf numFmtId="38" fontId="5" fillId="0" borderId="1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83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38" fontId="5" fillId="0" borderId="30" xfId="2" applyFont="1" applyFill="1" applyBorder="1" applyAlignment="1">
      <alignment vertical="center"/>
    </xf>
    <xf numFmtId="181" fontId="5" fillId="0" borderId="37" xfId="0" applyNumberFormat="1" applyFont="1" applyFill="1" applyBorder="1" applyAlignment="1">
      <alignment vertical="center"/>
    </xf>
    <xf numFmtId="179" fontId="5" fillId="0" borderId="35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/>
    </xf>
    <xf numFmtId="183" fontId="5" fillId="0" borderId="8" xfId="0" applyNumberFormat="1" applyFont="1" applyFill="1" applyBorder="1" applyAlignment="1">
      <alignment vertical="center"/>
    </xf>
    <xf numFmtId="38" fontId="5" fillId="0" borderId="41" xfId="2" applyFont="1" applyFill="1" applyBorder="1" applyAlignment="1" applyProtection="1">
      <alignment horizontal="center" vertical="center"/>
      <protection locked="0"/>
    </xf>
    <xf numFmtId="38" fontId="5" fillId="0" borderId="42" xfId="2" applyFont="1" applyFill="1" applyBorder="1" applyAlignment="1" applyProtection="1">
      <alignment horizontal="center" vertical="center"/>
      <protection locked="0"/>
    </xf>
    <xf numFmtId="38" fontId="5" fillId="0" borderId="43" xfId="2" applyFont="1" applyFill="1" applyBorder="1" applyAlignment="1" applyProtection="1">
      <alignment horizontal="center" vertical="center"/>
      <protection locked="0"/>
    </xf>
    <xf numFmtId="38" fontId="5" fillId="0" borderId="44" xfId="2" applyFont="1" applyFill="1" applyBorder="1" applyAlignment="1" applyProtection="1">
      <alignment horizontal="center" vertical="center"/>
      <protection locked="0"/>
    </xf>
    <xf numFmtId="38" fontId="5" fillId="0" borderId="45" xfId="2" applyFont="1" applyFill="1" applyBorder="1" applyAlignment="1" applyProtection="1">
      <alignment horizontal="center" vertical="center"/>
      <protection locked="0"/>
    </xf>
    <xf numFmtId="193" fontId="5" fillId="0" borderId="39" xfId="2" applyNumberFormat="1" applyFont="1" applyFill="1" applyBorder="1" applyAlignment="1" applyProtection="1">
      <alignment horizontal="center" vertical="center"/>
      <protection locked="0"/>
    </xf>
    <xf numFmtId="185" fontId="5" fillId="0" borderId="39" xfId="2" applyNumberFormat="1" applyFont="1" applyFill="1" applyBorder="1" applyAlignment="1" applyProtection="1">
      <alignment vertical="center"/>
      <protection locked="0"/>
    </xf>
    <xf numFmtId="214" fontId="5" fillId="0" borderId="39" xfId="2" applyNumberFormat="1" applyFont="1" applyFill="1" applyBorder="1" applyAlignment="1" applyProtection="1">
      <alignment horizontal="center" vertical="center"/>
      <protection locked="0"/>
    </xf>
    <xf numFmtId="193" fontId="5" fillId="0" borderId="39" xfId="2" applyNumberFormat="1" applyFont="1" applyFill="1" applyBorder="1" applyAlignment="1" applyProtection="1">
      <alignment vertical="center"/>
      <protection locked="0"/>
    </xf>
    <xf numFmtId="184" fontId="5" fillId="0" borderId="39" xfId="2" applyNumberFormat="1" applyFont="1" applyFill="1" applyBorder="1" applyAlignment="1" applyProtection="1">
      <alignment horizontal="center" vertical="center"/>
      <protection locked="0"/>
    </xf>
    <xf numFmtId="181" fontId="5" fillId="0" borderId="0" xfId="2" applyNumberFormat="1" applyFont="1" applyFill="1" applyAlignment="1">
      <alignment horizontal="center" vertical="center"/>
    </xf>
    <xf numFmtId="180" fontId="5" fillId="0" borderId="0" xfId="2" applyNumberFormat="1" applyFont="1" applyFill="1" applyAlignment="1">
      <alignment vertical="center"/>
    </xf>
    <xf numFmtId="38" fontId="5" fillId="0" borderId="4" xfId="2" applyFont="1" applyFill="1" applyBorder="1" applyAlignment="1">
      <alignment vertical="center"/>
    </xf>
    <xf numFmtId="180" fontId="5" fillId="0" borderId="11" xfId="2" applyNumberFormat="1" applyFont="1" applyFill="1" applyBorder="1" applyAlignment="1">
      <alignment vertical="center"/>
    </xf>
    <xf numFmtId="180" fontId="5" fillId="0" borderId="2" xfId="2" applyNumberFormat="1" applyFont="1" applyFill="1" applyBorder="1" applyAlignment="1">
      <alignment vertical="center"/>
    </xf>
    <xf numFmtId="180" fontId="5" fillId="0" borderId="3" xfId="2" applyNumberFormat="1" applyFont="1" applyFill="1" applyBorder="1" applyAlignment="1">
      <alignment vertical="center"/>
    </xf>
    <xf numFmtId="180" fontId="5" fillId="0" borderId="5" xfId="2" applyNumberFormat="1" applyFont="1" applyFill="1" applyBorder="1" applyAlignment="1">
      <alignment horizontal="center" vertical="center"/>
    </xf>
    <xf numFmtId="181" fontId="5" fillId="0" borderId="10" xfId="2" applyNumberFormat="1" applyFont="1" applyFill="1" applyBorder="1" applyAlignment="1">
      <alignment vertical="center"/>
    </xf>
    <xf numFmtId="181" fontId="5" fillId="0" borderId="11" xfId="2" applyNumberFormat="1" applyFont="1" applyFill="1" applyBorder="1" applyAlignment="1">
      <alignment vertical="center"/>
    </xf>
    <xf numFmtId="180" fontId="5" fillId="0" borderId="0" xfId="2" applyNumberFormat="1" applyFont="1" applyFill="1"/>
    <xf numFmtId="178" fontId="1" fillId="0" borderId="1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94" fontId="1" fillId="0" borderId="6" xfId="2" applyNumberFormat="1" applyFont="1" applyFill="1" applyBorder="1" applyAlignment="1">
      <alignment vertical="center"/>
    </xf>
    <xf numFmtId="183" fontId="1" fillId="0" borderId="6" xfId="0" applyNumberFormat="1" applyFont="1" applyFill="1" applyBorder="1" applyAlignment="1">
      <alignment vertical="center"/>
    </xf>
    <xf numFmtId="183" fontId="1" fillId="0" borderId="29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183" fontId="9" fillId="0" borderId="6" xfId="0" applyNumberFormat="1" applyFont="1" applyFill="1" applyBorder="1" applyAlignment="1">
      <alignment vertical="center"/>
    </xf>
    <xf numFmtId="183" fontId="9" fillId="0" borderId="8" xfId="0" applyNumberFormat="1" applyFont="1" applyFill="1" applyBorder="1" applyAlignment="1">
      <alignment vertical="center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190" fontId="5" fillId="0" borderId="6" xfId="2" applyNumberFormat="1" applyFont="1" applyFill="1" applyBorder="1" applyAlignment="1" applyProtection="1">
      <alignment horizontal="right" vertical="center"/>
      <protection locked="0"/>
    </xf>
    <xf numFmtId="190" fontId="5" fillId="0" borderId="6" xfId="2" applyNumberFormat="1" applyFont="1" applyFill="1" applyBorder="1" applyAlignment="1" applyProtection="1">
      <alignment vertical="center"/>
      <protection locked="0"/>
    </xf>
    <xf numFmtId="190" fontId="5" fillId="0" borderId="7" xfId="2" applyNumberFormat="1" applyFont="1" applyFill="1" applyBorder="1" applyAlignment="1" applyProtection="1">
      <alignment vertical="center"/>
      <protection locked="0"/>
    </xf>
    <xf numFmtId="0" fontId="5" fillId="0" borderId="4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57" fontId="1" fillId="0" borderId="6" xfId="0" applyNumberFormat="1" applyFont="1" applyFill="1" applyBorder="1" applyAlignment="1">
      <alignment horizontal="center" vertical="center"/>
    </xf>
    <xf numFmtId="184" fontId="1" fillId="0" borderId="6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center" vertical="center"/>
    </xf>
    <xf numFmtId="57" fontId="1" fillId="0" borderId="6" xfId="7" applyNumberFormat="1" applyFont="1" applyFill="1" applyBorder="1" applyAlignment="1" applyProtection="1">
      <alignment horizontal="center" vertical="center" wrapText="1"/>
      <protection locked="0"/>
    </xf>
    <xf numFmtId="184" fontId="1" fillId="0" borderId="6" xfId="2" applyNumberFormat="1" applyFont="1" applyFill="1" applyBorder="1" applyAlignment="1">
      <alignment vertical="center" shrinkToFit="1"/>
    </xf>
    <xf numFmtId="179" fontId="1" fillId="0" borderId="2" xfId="2" applyNumberFormat="1" applyFont="1" applyFill="1" applyBorder="1" applyAlignment="1">
      <alignment horizontal="center" vertical="center" shrinkToFit="1"/>
    </xf>
    <xf numFmtId="0" fontId="1" fillId="0" borderId="11" xfId="2" applyNumberFormat="1" applyFont="1" applyFill="1" applyBorder="1" applyAlignment="1">
      <alignment horizontal="center" vertical="center" shrinkToFit="1"/>
    </xf>
    <xf numFmtId="0" fontId="1" fillId="0" borderId="3" xfId="2" applyNumberFormat="1" applyFont="1" applyFill="1" applyBorder="1" applyAlignment="1">
      <alignment horizontal="center" vertical="center" shrinkToFit="1"/>
    </xf>
    <xf numFmtId="57" fontId="1" fillId="0" borderId="6" xfId="7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57" fontId="1" fillId="0" borderId="6" xfId="7" applyNumberFormat="1" applyFont="1" applyFill="1" applyBorder="1" applyAlignment="1">
      <alignment horizontal="center" vertical="center" shrinkToFit="1"/>
    </xf>
    <xf numFmtId="57" fontId="1" fillId="0" borderId="6" xfId="7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6" applyFont="1" applyFill="1" applyBorder="1" applyAlignment="1" applyProtection="1">
      <alignment vertical="center" wrapText="1"/>
      <protection locked="0"/>
    </xf>
    <xf numFmtId="57" fontId="1" fillId="0" borderId="6" xfId="2" applyNumberFormat="1" applyFont="1" applyFill="1" applyBorder="1" applyAlignment="1">
      <alignment horizontal="center" vertical="center" shrinkToFit="1"/>
    </xf>
    <xf numFmtId="0" fontId="1" fillId="0" borderId="6" xfId="6" applyFont="1" applyFill="1" applyBorder="1" applyAlignment="1">
      <alignment horizontal="center" vertical="center" shrinkToFit="1"/>
    </xf>
    <xf numFmtId="0" fontId="1" fillId="0" borderId="11" xfId="2" applyNumberFormat="1" applyFont="1" applyFill="1" applyBorder="1" applyAlignment="1" applyProtection="1">
      <alignment horizontal="center" vertical="center" shrinkToFit="1"/>
    </xf>
    <xf numFmtId="0" fontId="1" fillId="0" borderId="3" xfId="2" applyNumberFormat="1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 applyProtection="1">
      <alignment vertical="center" shrinkToFit="1"/>
      <protection locked="0"/>
    </xf>
    <xf numFmtId="57" fontId="1" fillId="0" borderId="6" xfId="0" applyNumberFormat="1" applyFont="1" applyFill="1" applyBorder="1" applyAlignment="1">
      <alignment horizontal="center" vertical="center" shrinkToFit="1"/>
    </xf>
    <xf numFmtId="179" fontId="1" fillId="0" borderId="2" xfId="0" applyNumberFormat="1" applyFont="1" applyFill="1" applyBorder="1" applyAlignment="1">
      <alignment horizontal="center" vertical="center" shrinkToFit="1"/>
    </xf>
    <xf numFmtId="57" fontId="1" fillId="0" borderId="6" xfId="7" applyNumberFormat="1" applyFont="1" applyFill="1" applyBorder="1" applyAlignment="1">
      <alignment horizontal="center" vertical="center"/>
    </xf>
    <xf numFmtId="0" fontId="1" fillId="0" borderId="6" xfId="4" applyFont="1" applyFill="1" applyBorder="1" applyAlignment="1" applyProtection="1">
      <alignment vertical="center" shrinkToFit="1"/>
      <protection locked="0"/>
    </xf>
    <xf numFmtId="57" fontId="1" fillId="0" borderId="6" xfId="4" applyNumberFormat="1" applyFont="1" applyFill="1" applyBorder="1" applyAlignment="1">
      <alignment horizontal="center" vertical="center" shrinkToFit="1"/>
    </xf>
    <xf numFmtId="0" fontId="1" fillId="0" borderId="6" xfId="4" applyFont="1" applyFill="1" applyBorder="1" applyAlignment="1">
      <alignment horizontal="center" vertical="center" shrinkToFit="1"/>
    </xf>
    <xf numFmtId="57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57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38" fontId="1" fillId="0" borderId="6" xfId="2" applyFont="1" applyFill="1" applyBorder="1" applyAlignment="1">
      <alignment vertical="center" shrinkToFit="1"/>
    </xf>
    <xf numFmtId="0" fontId="1" fillId="0" borderId="6" xfId="7" applyFont="1" applyFill="1" applyBorder="1" applyAlignment="1" applyProtection="1">
      <alignment horizontal="center" vertical="center" shrinkToFit="1"/>
      <protection locked="0"/>
    </xf>
    <xf numFmtId="0" fontId="1" fillId="0" borderId="6" xfId="8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vertical="center" wrapText="1" shrinkToFit="1"/>
    </xf>
    <xf numFmtId="38" fontId="5" fillId="0" borderId="47" xfId="2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vertical="center"/>
      <protection locked="0"/>
    </xf>
    <xf numFmtId="185" fontId="5" fillId="0" borderId="39" xfId="3" applyNumberFormat="1" applyFont="1" applyFill="1" applyBorder="1" applyAlignment="1" applyProtection="1">
      <alignment horizontal="center" vertical="center"/>
      <protection locked="0"/>
    </xf>
    <xf numFmtId="188" fontId="5" fillId="0" borderId="39" xfId="3" applyNumberFormat="1" applyFont="1" applyFill="1" applyBorder="1" applyAlignment="1" applyProtection="1">
      <alignment horizontal="center" vertical="center"/>
      <protection locked="0"/>
    </xf>
    <xf numFmtId="38" fontId="5" fillId="0" borderId="39" xfId="2" applyFont="1" applyFill="1" applyBorder="1" applyAlignment="1" applyProtection="1">
      <alignment horizontal="center"/>
      <protection locked="0"/>
    </xf>
    <xf numFmtId="185" fontId="5" fillId="0" borderId="39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42" xfId="2" applyFont="1" applyFill="1" applyBorder="1" applyAlignment="1" applyProtection="1">
      <alignment vertical="center"/>
      <protection locked="0"/>
    </xf>
    <xf numFmtId="185" fontId="5" fillId="0" borderId="42" xfId="2" applyNumberFormat="1" applyFont="1" applyFill="1" applyBorder="1" applyAlignment="1" applyProtection="1">
      <alignment horizontal="center" vertical="center"/>
      <protection locked="0"/>
    </xf>
    <xf numFmtId="188" fontId="5" fillId="0" borderId="42" xfId="2" applyNumberFormat="1" applyFont="1" applyFill="1" applyBorder="1" applyAlignment="1" applyProtection="1">
      <alignment horizontal="center" vertical="center"/>
      <protection locked="0"/>
    </xf>
    <xf numFmtId="3" fontId="9" fillId="0" borderId="1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179" fontId="1" fillId="0" borderId="0" xfId="2" applyNumberFormat="1" applyFont="1" applyFill="1" applyAlignment="1">
      <alignment horizontal="left" vertical="center" shrinkToFit="1"/>
    </xf>
    <xf numFmtId="38" fontId="11" fillId="0" borderId="6" xfId="2" quotePrefix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/>
    </xf>
    <xf numFmtId="219" fontId="11" fillId="0" borderId="6" xfId="2" applyNumberFormat="1" applyFont="1" applyFill="1" applyBorder="1" applyAlignment="1">
      <alignment vertical="center"/>
    </xf>
    <xf numFmtId="38" fontId="11" fillId="0" borderId="6" xfId="2" applyFont="1" applyFill="1" applyBorder="1" applyAlignment="1" applyProtection="1">
      <alignment vertical="center"/>
    </xf>
    <xf numFmtId="37" fontId="11" fillId="0" borderId="48" xfId="9" applyNumberFormat="1" applyFont="1" applyFill="1" applyBorder="1" applyAlignment="1" applyProtection="1">
      <alignment horizontal="center" vertical="center" shrinkToFit="1"/>
    </xf>
    <xf numFmtId="0" fontId="1" fillId="0" borderId="0" xfId="9" applyFont="1" applyFill="1" applyAlignment="1">
      <alignment vertical="center"/>
    </xf>
    <xf numFmtId="184" fontId="1" fillId="0" borderId="7" xfId="0" applyNumberFormat="1" applyFont="1" applyFill="1" applyBorder="1" applyAlignment="1">
      <alignment horizontal="center" vertical="center"/>
    </xf>
    <xf numFmtId="204" fontId="1" fillId="0" borderId="6" xfId="2" applyNumberFormat="1" applyFont="1" applyFill="1" applyBorder="1" applyAlignment="1">
      <alignment vertical="center"/>
    </xf>
    <xf numFmtId="204" fontId="1" fillId="0" borderId="29" xfId="2" applyNumberFormat="1" applyFont="1" applyFill="1" applyBorder="1" applyAlignment="1">
      <alignment vertical="center"/>
    </xf>
    <xf numFmtId="181" fontId="9" fillId="0" borderId="37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vertical="center"/>
    </xf>
    <xf numFmtId="201" fontId="5" fillId="0" borderId="49" xfId="0" applyNumberFormat="1" applyFont="1" applyFill="1" applyBorder="1" applyAlignment="1">
      <alignment horizontal="right" vertical="center"/>
    </xf>
    <xf numFmtId="184" fontId="5" fillId="0" borderId="8" xfId="2" applyNumberFormat="1" applyFont="1" applyFill="1" applyBorder="1" applyAlignment="1">
      <alignment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204" fontId="5" fillId="0" borderId="24" xfId="2" applyNumberFormat="1" applyFont="1" applyFill="1" applyBorder="1" applyAlignment="1">
      <alignment vertical="center"/>
    </xf>
    <xf numFmtId="204" fontId="5" fillId="0" borderId="3" xfId="2" applyNumberFormat="1" applyFont="1" applyFill="1" applyBorder="1" applyAlignment="1">
      <alignment vertical="center"/>
    </xf>
    <xf numFmtId="179" fontId="5" fillId="0" borderId="6" xfId="0" applyNumberFormat="1" applyFont="1" applyFill="1" applyBorder="1" applyAlignment="1">
      <alignment vertical="center"/>
    </xf>
    <xf numFmtId="204" fontId="5" fillId="0" borderId="6" xfId="2" applyNumberFormat="1" applyFont="1" applyFill="1" applyBorder="1" applyAlignment="1">
      <alignment vertical="center"/>
    </xf>
    <xf numFmtId="184" fontId="5" fillId="0" borderId="29" xfId="0" applyNumberFormat="1" applyFont="1" applyFill="1" applyBorder="1" applyAlignment="1">
      <alignment vertical="center"/>
    </xf>
    <xf numFmtId="184" fontId="5" fillId="0" borderId="1" xfId="2" applyNumberFormat="1" applyFont="1" applyFill="1" applyBorder="1" applyAlignment="1">
      <alignment vertical="center"/>
    </xf>
    <xf numFmtId="204" fontId="5" fillId="0" borderId="1" xfId="2" applyNumberFormat="1" applyFont="1" applyFill="1" applyBorder="1" applyAlignment="1">
      <alignment vertical="center"/>
    </xf>
    <xf numFmtId="38" fontId="5" fillId="0" borderId="50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52" xfId="2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horizontal="center" vertical="center"/>
    </xf>
    <xf numFmtId="184" fontId="5" fillId="0" borderId="6" xfId="2" applyNumberFormat="1" applyFont="1" applyFill="1" applyBorder="1" applyAlignment="1">
      <alignment horizontal="center" vertical="center"/>
    </xf>
    <xf numFmtId="184" fontId="5" fillId="0" borderId="1" xfId="2" applyNumberFormat="1" applyFont="1" applyFill="1" applyBorder="1" applyAlignment="1">
      <alignment horizontal="center" vertical="center"/>
    </xf>
    <xf numFmtId="184" fontId="5" fillId="0" borderId="8" xfId="2" applyNumberFormat="1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center" vertical="center"/>
    </xf>
    <xf numFmtId="0" fontId="5" fillId="0" borderId="37" xfId="2" applyNumberFormat="1" applyFont="1" applyFill="1" applyBorder="1" applyAlignment="1">
      <alignment horizontal="center" vertical="center"/>
    </xf>
    <xf numFmtId="0" fontId="5" fillId="0" borderId="54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50" xfId="2" applyNumberFormat="1" applyFont="1" applyFill="1" applyBorder="1" applyAlignment="1">
      <alignment horizontal="center" vertical="center"/>
    </xf>
    <xf numFmtId="38" fontId="5" fillId="0" borderId="6" xfId="2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38" fontId="1" fillId="0" borderId="6" xfId="2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184" fontId="1" fillId="0" borderId="1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177" fontId="7" fillId="0" borderId="0" xfId="2" applyNumberFormat="1" applyFont="1" applyFill="1"/>
    <xf numFmtId="38" fontId="7" fillId="0" borderId="0" xfId="2" applyFont="1" applyFill="1"/>
    <xf numFmtId="177" fontId="1" fillId="0" borderId="0" xfId="2" applyNumberFormat="1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84" fontId="1" fillId="0" borderId="8" xfId="2" applyNumberFormat="1" applyFont="1" applyFill="1" applyBorder="1" applyAlignment="1">
      <alignment vertical="center"/>
    </xf>
    <xf numFmtId="204" fontId="5" fillId="0" borderId="8" xfId="2" applyNumberFormat="1" applyFont="1" applyFill="1" applyBorder="1" applyAlignment="1">
      <alignment vertical="center"/>
    </xf>
    <xf numFmtId="204" fontId="5" fillId="0" borderId="55" xfId="2" applyNumberFormat="1" applyFont="1" applyFill="1" applyBorder="1" applyAlignment="1">
      <alignment vertical="center"/>
    </xf>
    <xf numFmtId="204" fontId="5" fillId="0" borderId="35" xfId="2" applyNumberFormat="1" applyFont="1" applyFill="1" applyBorder="1" applyAlignment="1">
      <alignment vertical="center"/>
    </xf>
    <xf numFmtId="184" fontId="5" fillId="0" borderId="5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4" fontId="5" fillId="0" borderId="38" xfId="2" applyNumberFormat="1" applyFont="1" applyFill="1" applyBorder="1" applyAlignment="1">
      <alignment vertical="center"/>
    </xf>
    <xf numFmtId="184" fontId="5" fillId="0" borderId="35" xfId="2" applyNumberFormat="1" applyFont="1" applyFill="1" applyBorder="1" applyAlignment="1">
      <alignment vertical="center"/>
    </xf>
    <xf numFmtId="199" fontId="5" fillId="0" borderId="6" xfId="2" applyNumberFormat="1" applyFont="1" applyFill="1" applyBorder="1" applyAlignment="1">
      <alignment vertical="center"/>
    </xf>
    <xf numFmtId="199" fontId="5" fillId="0" borderId="5" xfId="2" applyNumberFormat="1" applyFont="1" applyFill="1" applyBorder="1" applyAlignment="1">
      <alignment vertical="center"/>
    </xf>
    <xf numFmtId="199" fontId="5" fillId="0" borderId="1" xfId="2" applyNumberFormat="1" applyFont="1" applyFill="1" applyBorder="1" applyAlignment="1">
      <alignment vertical="center"/>
    </xf>
    <xf numFmtId="199" fontId="5" fillId="0" borderId="8" xfId="2" applyNumberFormat="1" applyFont="1" applyFill="1" applyBorder="1" applyAlignment="1">
      <alignment vertical="center"/>
    </xf>
    <xf numFmtId="199" fontId="5" fillId="0" borderId="0" xfId="2" applyNumberFormat="1" applyFont="1" applyFill="1" applyAlignment="1">
      <alignment vertical="center"/>
    </xf>
    <xf numFmtId="184" fontId="0" fillId="0" borderId="0" xfId="0" applyNumberFormat="1" applyFont="1" applyFill="1"/>
    <xf numFmtId="0" fontId="0" fillId="0" borderId="0" xfId="0" applyNumberFormat="1" applyFont="1" applyFill="1" applyAlignment="1">
      <alignment horizontal="left" vertical="center"/>
    </xf>
    <xf numFmtId="184" fontId="0" fillId="0" borderId="0" xfId="0" applyNumberFormat="1" applyFont="1" applyFill="1" applyAlignment="1">
      <alignment horizontal="center"/>
    </xf>
    <xf numFmtId="185" fontId="0" fillId="0" borderId="25" xfId="0" applyNumberFormat="1" applyFont="1" applyFill="1" applyBorder="1" applyAlignment="1">
      <alignment horizontal="center"/>
    </xf>
    <xf numFmtId="184" fontId="0" fillId="0" borderId="25" xfId="0" applyNumberFormat="1" applyFont="1" applyFill="1" applyBorder="1"/>
    <xf numFmtId="184" fontId="0" fillId="0" borderId="25" xfId="0" applyNumberFormat="1" applyFont="1" applyFill="1" applyBorder="1" applyAlignment="1">
      <alignment horizontal="center"/>
    </xf>
    <xf numFmtId="179" fontId="0" fillId="0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84" fontId="0" fillId="0" borderId="0" xfId="0" applyNumberFormat="1" applyFont="1" applyFill="1" applyBorder="1"/>
    <xf numFmtId="184" fontId="0" fillId="0" borderId="1" xfId="0" applyNumberFormat="1" applyFont="1" applyFill="1" applyBorder="1" applyAlignment="1">
      <alignment horizontal="right"/>
    </xf>
    <xf numFmtId="184" fontId="0" fillId="0" borderId="1" xfId="0" applyNumberFormat="1" applyFont="1" applyFill="1" applyBorder="1"/>
    <xf numFmtId="184" fontId="0" fillId="0" borderId="1" xfId="0" applyNumberFormat="1" applyFont="1" applyFill="1" applyBorder="1" applyAlignment="1">
      <alignment horizontal="center"/>
    </xf>
    <xf numFmtId="185" fontId="0" fillId="0" borderId="5" xfId="0" applyNumberFormat="1" applyFont="1" applyFill="1" applyBorder="1" applyAlignment="1">
      <alignment horizontal="center"/>
    </xf>
    <xf numFmtId="184" fontId="0" fillId="0" borderId="5" xfId="0" applyNumberFormat="1" applyFont="1" applyFill="1" applyBorder="1"/>
    <xf numFmtId="184" fontId="0" fillId="0" borderId="5" xfId="0" applyNumberFormat="1" applyFont="1" applyFill="1" applyBorder="1" applyAlignment="1">
      <alignment horizontal="center"/>
    </xf>
    <xf numFmtId="184" fontId="0" fillId="0" borderId="0" xfId="0" applyNumberFormat="1" applyFont="1" applyFill="1" applyBorder="1" applyAlignment="1">
      <alignment horizontal="center"/>
    </xf>
    <xf numFmtId="184" fontId="0" fillId="0" borderId="1" xfId="0" applyNumberFormat="1" applyFont="1" applyFill="1" applyBorder="1" applyAlignment="1">
      <alignment horizontal="center" vertical="center"/>
    </xf>
    <xf numFmtId="184" fontId="0" fillId="0" borderId="5" xfId="0" applyNumberFormat="1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184" fontId="0" fillId="0" borderId="5" xfId="0" applyNumberFormat="1" applyFont="1" applyFill="1" applyBorder="1" applyAlignment="1">
      <alignment horizontal="right"/>
    </xf>
    <xf numFmtId="184" fontId="0" fillId="0" borderId="7" xfId="0" applyNumberFormat="1" applyFont="1" applyFill="1" applyBorder="1" applyAlignment="1">
      <alignment horizontal="center" vertical="center"/>
    </xf>
    <xf numFmtId="184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85" fontId="0" fillId="0" borderId="6" xfId="0" applyNumberFormat="1" applyFont="1" applyFill="1" applyBorder="1" applyAlignment="1">
      <alignment horizontal="center" vertical="center"/>
    </xf>
    <xf numFmtId="179" fontId="0" fillId="0" borderId="6" xfId="0" applyNumberFormat="1" applyFont="1" applyFill="1" applyBorder="1" applyAlignment="1">
      <alignment vertical="center"/>
    </xf>
    <xf numFmtId="188" fontId="0" fillId="0" borderId="6" xfId="0" applyNumberFormat="1" applyFont="1" applyFill="1" applyBorder="1" applyAlignment="1">
      <alignment vertical="center"/>
    </xf>
    <xf numFmtId="184" fontId="0" fillId="0" borderId="7" xfId="0" applyNumberFormat="1" applyFont="1" applyFill="1" applyBorder="1" applyAlignment="1">
      <alignment vertical="center"/>
    </xf>
    <xf numFmtId="184" fontId="0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184" fontId="0" fillId="0" borderId="8" xfId="0" applyNumberFormat="1" applyFont="1" applyFill="1" applyBorder="1" applyAlignment="1">
      <alignment horizontal="right"/>
    </xf>
    <xf numFmtId="184" fontId="0" fillId="0" borderId="8" xfId="0" applyNumberFormat="1" applyFont="1" applyFill="1" applyBorder="1" applyAlignment="1">
      <alignment vertical="center"/>
    </xf>
    <xf numFmtId="184" fontId="0" fillId="0" borderId="8" xfId="0" applyNumberFormat="1" applyFont="1" applyFill="1" applyBorder="1" applyAlignment="1">
      <alignment horizontal="center"/>
    </xf>
    <xf numFmtId="185" fontId="0" fillId="0" borderId="30" xfId="0" applyNumberFormat="1" applyFont="1" applyFill="1" applyBorder="1" applyAlignment="1">
      <alignment horizontal="center"/>
    </xf>
    <xf numFmtId="179" fontId="0" fillId="0" borderId="8" xfId="0" applyNumberFormat="1" applyFont="1" applyFill="1" applyBorder="1" applyAlignment="1">
      <alignment vertical="center"/>
    </xf>
    <xf numFmtId="184" fontId="0" fillId="0" borderId="30" xfId="0" applyNumberFormat="1" applyFont="1" applyFill="1" applyBorder="1" applyAlignment="1">
      <alignment horizontal="center"/>
    </xf>
    <xf numFmtId="184" fontId="0" fillId="0" borderId="0" xfId="0" applyNumberFormat="1" applyFont="1" applyFill="1" applyAlignment="1">
      <alignment horizontal="right"/>
    </xf>
    <xf numFmtId="18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38" fontId="1" fillId="0" borderId="6" xfId="2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188" fontId="1" fillId="0" borderId="8" xfId="2" applyNumberFormat="1" applyFont="1" applyFill="1" applyBorder="1" applyAlignment="1">
      <alignment horizontal="center" vertical="center"/>
    </xf>
    <xf numFmtId="38" fontId="7" fillId="0" borderId="0" xfId="2" applyFont="1" applyFill="1" applyBorder="1" applyAlignment="1" applyProtection="1">
      <alignment horizontal="left" vertical="center"/>
    </xf>
    <xf numFmtId="38" fontId="7" fillId="0" borderId="0" xfId="2" applyFont="1" applyFill="1" applyAlignment="1">
      <alignment horizontal="center"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11" xfId="2" applyFont="1" applyFill="1" applyBorder="1" applyAlignment="1" applyProtection="1">
      <alignment horizontal="right" vertical="center"/>
    </xf>
    <xf numFmtId="38" fontId="7" fillId="0" borderId="2" xfId="2" applyFont="1" applyFill="1" applyBorder="1" applyAlignment="1" applyProtection="1">
      <alignment horizontal="center" vertical="center"/>
    </xf>
    <xf numFmtId="38" fontId="7" fillId="0" borderId="3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horizontal="center" vertical="center"/>
    </xf>
    <xf numFmtId="38" fontId="7" fillId="0" borderId="17" xfId="2" applyFont="1" applyFill="1" applyBorder="1" applyAlignment="1" applyProtection="1">
      <alignment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18" xfId="2" applyFont="1" applyFill="1" applyBorder="1" applyAlignment="1" applyProtection="1">
      <alignment horizontal="center" vertical="center"/>
    </xf>
    <xf numFmtId="38" fontId="7" fillId="0" borderId="19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23" xfId="2" applyFont="1" applyFill="1" applyBorder="1" applyAlignment="1">
      <alignment horizontal="center" vertical="center"/>
    </xf>
    <xf numFmtId="38" fontId="7" fillId="0" borderId="20" xfId="2" applyFont="1" applyFill="1" applyBorder="1" applyAlignment="1" applyProtection="1">
      <alignment horizontal="center" vertical="center"/>
    </xf>
    <xf numFmtId="38" fontId="7" fillId="0" borderId="21" xfId="2" applyFont="1" applyFill="1" applyBorder="1" applyAlignment="1" applyProtection="1">
      <alignment vertical="center"/>
    </xf>
    <xf numFmtId="38" fontId="7" fillId="0" borderId="6" xfId="2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179" fontId="7" fillId="0" borderId="7" xfId="5" applyNumberFormat="1" applyFont="1" applyFill="1" applyBorder="1" applyAlignment="1">
      <alignment horizontal="right" vertical="center"/>
    </xf>
    <xf numFmtId="38" fontId="7" fillId="0" borderId="6" xfId="2" applyFont="1" applyFill="1" applyBorder="1" applyAlignment="1">
      <alignment vertical="center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6" xfId="2" applyNumberFormat="1" applyFont="1" applyFill="1" applyBorder="1" applyAlignment="1">
      <alignment horizontal="right" vertical="center"/>
    </xf>
    <xf numFmtId="0" fontId="7" fillId="0" borderId="10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179" fontId="7" fillId="0" borderId="1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0" borderId="31" xfId="2" applyFont="1" applyFill="1" applyBorder="1" applyAlignment="1">
      <alignment horizontal="center" vertical="center"/>
    </xf>
    <xf numFmtId="0" fontId="7" fillId="0" borderId="32" xfId="2" applyNumberFormat="1" applyFont="1" applyFill="1" applyBorder="1" applyAlignment="1">
      <alignment horizontal="center" vertical="center"/>
    </xf>
    <xf numFmtId="179" fontId="7" fillId="0" borderId="29" xfId="2" applyNumberFormat="1" applyFont="1" applyFill="1" applyBorder="1" applyAlignment="1">
      <alignment horizontal="right" vertical="center"/>
    </xf>
    <xf numFmtId="179" fontId="7" fillId="0" borderId="29" xfId="5" applyNumberFormat="1" applyFont="1" applyFill="1" applyBorder="1" applyAlignment="1">
      <alignment horizontal="right" vertical="center"/>
    </xf>
    <xf numFmtId="38" fontId="7" fillId="0" borderId="29" xfId="2" applyFont="1" applyFill="1" applyBorder="1" applyAlignment="1">
      <alignment horizontal="center" vertical="center"/>
    </xf>
    <xf numFmtId="38" fontId="7" fillId="0" borderId="34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190" fontId="8" fillId="0" borderId="0" xfId="2" applyNumberFormat="1" applyFont="1" applyFill="1" applyAlignment="1" applyProtection="1">
      <alignment vertical="center"/>
      <protection locked="0"/>
    </xf>
    <xf numFmtId="38" fontId="8" fillId="0" borderId="0" xfId="2" applyFont="1" applyFill="1" applyAlignment="1" applyProtection="1">
      <alignment vertical="center"/>
      <protection locked="0"/>
    </xf>
    <xf numFmtId="38" fontId="5" fillId="0" borderId="7" xfId="2" applyFont="1" applyFill="1" applyBorder="1" applyAlignment="1" applyProtection="1">
      <alignment horizontal="center" vertical="center"/>
      <protection locked="0"/>
    </xf>
    <xf numFmtId="190" fontId="5" fillId="0" borderId="7" xfId="2" applyNumberFormat="1" applyFont="1" applyFill="1" applyBorder="1" applyAlignment="1" applyProtection="1">
      <alignment horizontal="right" vertical="center"/>
      <protection locked="0"/>
    </xf>
    <xf numFmtId="190" fontId="5" fillId="0" borderId="6" xfId="2" quotePrefix="1" applyNumberFormat="1" applyFont="1" applyFill="1" applyBorder="1" applyAlignment="1" applyProtection="1">
      <alignment horizontal="right" vertical="center"/>
      <protection locked="0"/>
    </xf>
    <xf numFmtId="190" fontId="5" fillId="0" borderId="46" xfId="2" applyNumberFormat="1" applyFont="1" applyFill="1" applyBorder="1" applyAlignment="1" applyProtection="1">
      <alignment vertical="center"/>
    </xf>
    <xf numFmtId="38" fontId="5" fillId="0" borderId="56" xfId="2" applyFont="1" applyFill="1" applyBorder="1" applyAlignment="1" applyProtection="1">
      <alignment horizontal="center" vertical="center" wrapText="1"/>
      <protection locked="0"/>
    </xf>
    <xf numFmtId="190" fontId="5" fillId="0" borderId="56" xfId="2" applyNumberFormat="1" applyFont="1" applyFill="1" applyBorder="1" applyAlignment="1" applyProtection="1">
      <alignment vertical="center"/>
      <protection locked="0"/>
    </xf>
    <xf numFmtId="190" fontId="5" fillId="0" borderId="56" xfId="2" applyNumberFormat="1" applyFont="1" applyFill="1" applyBorder="1" applyAlignment="1" applyProtection="1">
      <alignment vertical="center"/>
    </xf>
    <xf numFmtId="38" fontId="5" fillId="0" borderId="11" xfId="2" applyFont="1" applyFill="1" applyBorder="1" applyAlignment="1" applyProtection="1">
      <alignment horizontal="center" vertical="center" wrapText="1"/>
      <protection locked="0"/>
    </xf>
    <xf numFmtId="190" fontId="5" fillId="0" borderId="6" xfId="2" applyNumberFormat="1" applyFont="1" applyFill="1" applyBorder="1" applyAlignment="1" applyProtection="1">
      <alignment vertical="center"/>
    </xf>
    <xf numFmtId="38" fontId="5" fillId="0" borderId="36" xfId="2" applyFont="1" applyFill="1" applyBorder="1" applyAlignment="1" applyProtection="1">
      <alignment horizontal="center" vertical="center" wrapText="1"/>
      <protection locked="0"/>
    </xf>
    <xf numFmtId="190" fontId="5" fillId="0" borderId="29" xfId="2" applyNumberFormat="1" applyFont="1" applyFill="1" applyBorder="1" applyAlignment="1" applyProtection="1">
      <alignment vertical="center"/>
      <protection locked="0"/>
    </xf>
    <xf numFmtId="190" fontId="5" fillId="0" borderId="29" xfId="2" applyNumberFormat="1" applyFont="1" applyFill="1" applyBorder="1" applyAlignment="1" applyProtection="1">
      <alignment vertical="center"/>
    </xf>
    <xf numFmtId="190" fontId="5" fillId="0" borderId="0" xfId="2" applyNumberFormat="1" applyFont="1" applyFill="1" applyProtection="1">
      <protection locked="0"/>
    </xf>
    <xf numFmtId="38" fontId="5" fillId="0" borderId="0" xfId="2" applyFont="1" applyFill="1" applyBorder="1" applyAlignment="1" applyProtection="1">
      <protection locked="0"/>
    </xf>
    <xf numFmtId="190" fontId="5" fillId="0" borderId="0" xfId="2" applyNumberFormat="1" applyFont="1" applyFill="1" applyAlignment="1" applyProtection="1">
      <alignment horizontal="right"/>
      <protection locked="0"/>
    </xf>
    <xf numFmtId="190" fontId="25" fillId="0" borderId="0" xfId="1" applyNumberFormat="1" applyFont="1" applyFill="1" applyAlignment="1" applyProtection="1">
      <protection locked="0"/>
    </xf>
    <xf numFmtId="187" fontId="0" fillId="0" borderId="0" xfId="0" applyNumberFormat="1" applyFont="1" applyFill="1" applyAlignment="1">
      <alignment horizontal="center"/>
    </xf>
    <xf numFmtId="186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87" fontId="0" fillId="0" borderId="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86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shrinkToFit="1"/>
    </xf>
    <xf numFmtId="186" fontId="0" fillId="0" borderId="6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87" fontId="0" fillId="0" borderId="6" xfId="0" applyNumberFormat="1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38" fontId="1" fillId="0" borderId="1" xfId="2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 textRotation="255" wrapText="1"/>
    </xf>
    <xf numFmtId="177" fontId="1" fillId="0" borderId="1" xfId="2" applyNumberFormat="1" applyFont="1" applyFill="1" applyBorder="1" applyAlignment="1">
      <alignment horizontal="center" vertical="center" textRotation="255"/>
    </xf>
    <xf numFmtId="38" fontId="1" fillId="0" borderId="11" xfId="2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8" fontId="1" fillId="0" borderId="11" xfId="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 wrapText="1"/>
    </xf>
    <xf numFmtId="0" fontId="1" fillId="0" borderId="11" xfId="2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justify" textRotation="255"/>
    </xf>
    <xf numFmtId="0" fontId="5" fillId="0" borderId="10" xfId="0" applyFont="1" applyFill="1" applyBorder="1" applyAlignment="1">
      <alignment horizontal="center" vertical="justify" textRotation="255"/>
    </xf>
    <xf numFmtId="0" fontId="5" fillId="0" borderId="23" xfId="0" applyFont="1" applyFill="1" applyBorder="1" applyAlignment="1">
      <alignment horizontal="center" vertical="justify" textRotation="255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/>
    </xf>
    <xf numFmtId="0" fontId="0" fillId="0" borderId="25" xfId="0" applyFont="1" applyFill="1" applyBorder="1" applyAlignment="1"/>
    <xf numFmtId="0" fontId="5" fillId="0" borderId="4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7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37" fontId="11" fillId="0" borderId="11" xfId="9" applyNumberFormat="1" applyFont="1" applyFill="1" applyBorder="1" applyAlignment="1" applyProtection="1">
      <alignment horizontal="center" vertical="center" shrinkToFit="1"/>
    </xf>
    <xf numFmtId="37" fontId="11" fillId="0" borderId="3" xfId="9" applyNumberFormat="1" applyFont="1" applyFill="1" applyBorder="1" applyAlignment="1" applyProtection="1">
      <alignment horizontal="center" vertical="center" shrinkToFit="1"/>
    </xf>
    <xf numFmtId="37" fontId="13" fillId="0" borderId="0" xfId="9" applyNumberFormat="1" applyFont="1" applyFill="1" applyBorder="1" applyAlignment="1" applyProtection="1">
      <alignment horizontal="left" vertical="center"/>
    </xf>
    <xf numFmtId="37" fontId="11" fillId="0" borderId="63" xfId="9" applyNumberFormat="1" applyFont="1" applyFill="1" applyBorder="1" applyAlignment="1" applyProtection="1">
      <alignment horizontal="center" vertical="center"/>
    </xf>
    <xf numFmtId="0" fontId="1" fillId="0" borderId="64" xfId="9" applyFont="1" applyFill="1" applyBorder="1" applyAlignment="1">
      <alignment vertical="center"/>
    </xf>
    <xf numFmtId="0" fontId="1" fillId="0" borderId="65" xfId="9" applyFont="1" applyFill="1" applyBorder="1" applyAlignment="1">
      <alignment vertical="center"/>
    </xf>
    <xf numFmtId="37" fontId="11" fillId="0" borderId="6" xfId="9" applyNumberFormat="1" applyFont="1" applyFill="1" applyBorder="1" applyAlignment="1" applyProtection="1">
      <alignment horizontal="center" vertical="center" shrinkToFit="1"/>
    </xf>
    <xf numFmtId="0" fontId="1" fillId="0" borderId="6" xfId="9" applyFont="1" applyFill="1" applyBorder="1" applyAlignment="1">
      <alignment horizontal="center" vertical="center" shrinkToFit="1"/>
    </xf>
    <xf numFmtId="0" fontId="1" fillId="0" borderId="11" xfId="9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37" fontId="11" fillId="0" borderId="61" xfId="9" applyNumberFormat="1" applyFont="1" applyFill="1" applyBorder="1" applyAlignment="1" applyProtection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37" fontId="11" fillId="0" borderId="59" xfId="9" applyNumberFormat="1" applyFont="1" applyFill="1" applyBorder="1" applyAlignment="1" applyProtection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1" fillId="0" borderId="25" xfId="9" applyNumberFormat="1" applyFont="1" applyFill="1" applyBorder="1" applyAlignment="1" applyProtection="1">
      <alignment horizontal="right" vertical="center"/>
    </xf>
    <xf numFmtId="0" fontId="1" fillId="0" borderId="25" xfId="9" applyFont="1" applyFill="1" applyBorder="1" applyAlignment="1">
      <alignment vertical="center"/>
    </xf>
    <xf numFmtId="37" fontId="11" fillId="0" borderId="4" xfId="9" applyNumberFormat="1" applyFont="1" applyFill="1" applyBorder="1" applyAlignment="1" applyProtection="1">
      <alignment horizontal="center" vertical="center"/>
    </xf>
    <xf numFmtId="0" fontId="1" fillId="0" borderId="57" xfId="9" applyFont="1" applyFill="1" applyBorder="1" applyAlignment="1">
      <alignment vertical="center"/>
    </xf>
    <xf numFmtId="0" fontId="1" fillId="0" borderId="10" xfId="9" applyFont="1" applyFill="1" applyBorder="1" applyAlignment="1">
      <alignment vertical="center"/>
    </xf>
    <xf numFmtId="0" fontId="1" fillId="0" borderId="43" xfId="9" applyFont="1" applyFill="1" applyBorder="1" applyAlignment="1">
      <alignment vertical="center"/>
    </xf>
    <xf numFmtId="0" fontId="1" fillId="0" borderId="23" xfId="9" applyFont="1" applyFill="1" applyBorder="1" applyAlignment="1">
      <alignment vertical="center"/>
    </xf>
    <xf numFmtId="0" fontId="1" fillId="0" borderId="58" xfId="9" applyFont="1" applyFill="1" applyBorder="1" applyAlignment="1">
      <alignment vertical="center"/>
    </xf>
    <xf numFmtId="37" fontId="11" fillId="0" borderId="4" xfId="9" applyNumberFormat="1" applyFont="1" applyFill="1" applyBorder="1" applyAlignment="1" applyProtection="1">
      <alignment horizontal="center" vertical="center" shrinkToFit="1"/>
    </xf>
    <xf numFmtId="37" fontId="11" fillId="0" borderId="13" xfId="9" applyNumberFormat="1" applyFont="1" applyFill="1" applyBorder="1" applyAlignment="1" applyProtection="1">
      <alignment horizontal="center" vertical="center" shrinkToFit="1"/>
    </xf>
    <xf numFmtId="37" fontId="11" fillId="0" borderId="7" xfId="9" applyNumberFormat="1" applyFont="1" applyFill="1" applyBorder="1" applyAlignment="1" applyProtection="1">
      <alignment horizontal="center" vertical="center" shrinkToFit="1"/>
    </xf>
    <xf numFmtId="0" fontId="1" fillId="0" borderId="7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1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37" fontId="11" fillId="0" borderId="11" xfId="9" applyNumberFormat="1" applyFont="1" applyFill="1" applyBorder="1" applyAlignment="1" applyProtection="1">
      <alignment vertical="center"/>
    </xf>
    <xf numFmtId="37" fontId="11" fillId="0" borderId="1" xfId="9" applyNumberFormat="1" applyFont="1" applyFill="1" applyBorder="1" applyAlignment="1" applyProtection="1">
      <alignment horizontal="center" vertical="center"/>
    </xf>
    <xf numFmtId="37" fontId="11" fillId="0" borderId="4" xfId="9" applyNumberFormat="1" applyFont="1" applyFill="1" applyBorder="1" applyAlignment="1" applyProtection="1">
      <alignment vertical="center"/>
    </xf>
    <xf numFmtId="37" fontId="10" fillId="0" borderId="23" xfId="9" applyNumberFormat="1" applyFont="1" applyFill="1" applyBorder="1" applyAlignment="1" applyProtection="1">
      <alignment horizontal="center" vertical="center" wrapText="1" shrinkToFit="1"/>
    </xf>
    <xf numFmtId="0" fontId="10" fillId="0" borderId="24" xfId="0" applyFont="1" applyFill="1" applyBorder="1" applyAlignment="1">
      <alignment vertical="center"/>
    </xf>
    <xf numFmtId="37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/>
    </xf>
    <xf numFmtId="38" fontId="1" fillId="0" borderId="7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184" fontId="0" fillId="0" borderId="23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 textRotation="255" wrapText="1" shrinkToFit="1"/>
    </xf>
    <xf numFmtId="0" fontId="1" fillId="0" borderId="5" xfId="0" applyFont="1" applyFill="1" applyBorder="1" applyAlignment="1">
      <alignment horizontal="center" vertical="center" textRotation="255" wrapText="1" shrinkToFit="1"/>
    </xf>
    <xf numFmtId="0" fontId="1" fillId="0" borderId="7" xfId="0" applyFont="1" applyFill="1" applyBorder="1" applyAlignment="1">
      <alignment horizontal="center" vertical="center" textRotation="255" wrapText="1" shrinkToFit="1"/>
    </xf>
    <xf numFmtId="38" fontId="1" fillId="0" borderId="1" xfId="2" applyFont="1" applyFill="1" applyBorder="1" applyAlignment="1">
      <alignment horizontal="center" vertical="center" textRotation="255" shrinkToFit="1"/>
    </xf>
    <xf numFmtId="0" fontId="1" fillId="0" borderId="5" xfId="0" applyFont="1" applyFill="1" applyBorder="1" applyAlignment="1">
      <alignment horizontal="center" vertical="center" textRotation="255" shrinkToFit="1"/>
    </xf>
    <xf numFmtId="0" fontId="1" fillId="0" borderId="7" xfId="0" applyFont="1" applyFill="1" applyBorder="1" applyAlignment="1">
      <alignment horizontal="center" vertical="center" textRotation="255" shrinkToFit="1"/>
    </xf>
    <xf numFmtId="38" fontId="1" fillId="0" borderId="1" xfId="2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0" fillId="0" borderId="1" xfId="2" applyFont="1" applyFill="1" applyBorder="1" applyAlignment="1">
      <alignment horizontal="center" vertical="center" textRotation="255" shrinkToFit="1"/>
    </xf>
    <xf numFmtId="38" fontId="10" fillId="0" borderId="5" xfId="2" applyFont="1" applyFill="1" applyBorder="1" applyAlignment="1">
      <alignment horizontal="center" vertical="center" textRotation="255" shrinkToFit="1"/>
    </xf>
    <xf numFmtId="38" fontId="10" fillId="0" borderId="7" xfId="2" applyFont="1" applyFill="1" applyBorder="1" applyAlignment="1">
      <alignment horizontal="center" vertical="center" textRotation="255" shrinkToFit="1"/>
    </xf>
    <xf numFmtId="0" fontId="10" fillId="0" borderId="5" xfId="0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center" vertical="center" textRotation="255" shrinkToFit="1"/>
    </xf>
    <xf numFmtId="38" fontId="1" fillId="0" borderId="6" xfId="2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38" fontId="1" fillId="0" borderId="4" xfId="2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vertical="center" wrapText="1" shrinkToFit="1"/>
    </xf>
    <xf numFmtId="0" fontId="1" fillId="0" borderId="13" xfId="0" applyFont="1" applyFill="1" applyBorder="1" applyAlignment="1">
      <alignment vertical="center" wrapText="1" shrinkToFit="1"/>
    </xf>
    <xf numFmtId="0" fontId="1" fillId="0" borderId="1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vertical="center" wrapText="1" shrinkToFit="1"/>
    </xf>
    <xf numFmtId="0" fontId="1" fillId="0" borderId="15" xfId="0" applyFont="1" applyFill="1" applyBorder="1" applyAlignment="1">
      <alignment vertical="center" wrapText="1" shrinkToFit="1"/>
    </xf>
    <xf numFmtId="0" fontId="1" fillId="0" borderId="23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vertical="center" wrapText="1" shrinkToFit="1"/>
    </xf>
    <xf numFmtId="0" fontId="1" fillId="0" borderId="24" xfId="0" applyFont="1" applyFill="1" applyBorder="1" applyAlignment="1">
      <alignment vertical="center" wrapText="1" shrinkToFit="1"/>
    </xf>
    <xf numFmtId="38" fontId="7" fillId="0" borderId="1" xfId="2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horizontal="center" vertical="center"/>
    </xf>
    <xf numFmtId="38" fontId="7" fillId="0" borderId="66" xfId="2" applyFont="1" applyFill="1" applyBorder="1" applyAlignment="1" applyProtection="1">
      <alignment horizontal="center" vertical="center"/>
    </xf>
    <xf numFmtId="0" fontId="14" fillId="0" borderId="67" xfId="5" applyFont="1" applyFill="1" applyBorder="1" applyAlignment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5" fillId="0" borderId="27" xfId="2" applyFont="1" applyFill="1" applyBorder="1" applyAlignment="1" applyProtection="1">
      <alignment horizontal="center" vertical="center"/>
      <protection locked="0"/>
    </xf>
    <xf numFmtId="38" fontId="5" fillId="0" borderId="68" xfId="2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8" fontId="5" fillId="0" borderId="69" xfId="2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38" fontId="5" fillId="0" borderId="9" xfId="2" applyFont="1" applyFill="1" applyBorder="1" applyAlignment="1" applyProtection="1">
      <protection locked="0"/>
    </xf>
    <xf numFmtId="0" fontId="5" fillId="0" borderId="9" xfId="0" applyFont="1" applyFill="1" applyBorder="1" applyAlignment="1"/>
    <xf numFmtId="38" fontId="8" fillId="0" borderId="25" xfId="2" applyFont="1" applyFill="1" applyBorder="1" applyAlignment="1" applyProtection="1">
      <alignment vertical="center"/>
      <protection locked="0"/>
    </xf>
    <xf numFmtId="38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190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190" fontId="5" fillId="0" borderId="6" xfId="0" applyNumberFormat="1" applyFont="1" applyFill="1" applyBorder="1" applyAlignment="1">
      <alignment horizontal="center" vertical="center" wrapText="1"/>
    </xf>
    <xf numFmtId="190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190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90" fontId="5" fillId="0" borderId="9" xfId="0" applyNumberFormat="1" applyFont="1" applyFill="1" applyBorder="1" applyAlignment="1">
      <alignment horizontal="center" vertical="center" wrapText="1"/>
    </xf>
    <xf numFmtId="190" fontId="5" fillId="0" borderId="13" xfId="0" applyNumberFormat="1" applyFont="1" applyFill="1" applyBorder="1" applyAlignment="1">
      <alignment horizontal="center" vertical="center" wrapText="1"/>
    </xf>
    <xf numFmtId="190" fontId="5" fillId="0" borderId="11" xfId="2" applyNumberFormat="1" applyFont="1" applyFill="1" applyBorder="1" applyAlignment="1" applyProtection="1">
      <alignment horizontal="center" vertical="center"/>
      <protection locked="0"/>
    </xf>
    <xf numFmtId="190" fontId="5" fillId="0" borderId="2" xfId="0" applyNumberFormat="1" applyFont="1" applyFill="1" applyBorder="1"/>
    <xf numFmtId="190" fontId="5" fillId="0" borderId="3" xfId="0" applyNumberFormat="1" applyFont="1" applyFill="1" applyBorder="1"/>
    <xf numFmtId="19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90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</cellXfs>
  <cellStyles count="11">
    <cellStyle name="ハイパーリンク" xfId="1" builtinId="8"/>
    <cellStyle name="桁区切り" xfId="2" builtinId="6"/>
    <cellStyle name="桁区切り 2" xfId="3"/>
    <cellStyle name="標準" xfId="0" builtinId="0"/>
    <cellStyle name="標準_3(4)専用水道の現況" xfId="4"/>
    <cellStyle name="標準_3(5)特設水道の現況" xfId="5"/>
    <cellStyle name="標準_H22水道施設現況調書（確認用）0308☆" xfId="6"/>
    <cellStyle name="標準_H23水道施設現況調書" xfId="7"/>
    <cellStyle name="標準_Sheet1" xfId="8"/>
    <cellStyle name="標準_上水道料金表" xfId="9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一人一日最大給水量（ｌ）</a:t>
            </a:r>
          </a:p>
        </c:rich>
      </c:tx>
      <c:layout>
        <c:manualLayout>
          <c:xMode val="edge"/>
          <c:yMode val="edge"/>
          <c:x val="0.38865894875173795"/>
          <c:y val="2.75387263339070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520174890018385E-2"/>
          <c:y val="0.13597246127366611"/>
          <c:w val="0.85477293878173999"/>
          <c:h val="0.63166953528399317"/>
        </c:manualLayout>
      </c:layout>
      <c:lineChart>
        <c:grouping val="standard"/>
        <c:varyColors val="0"/>
        <c:ser>
          <c:idx val="2"/>
          <c:order val="0"/>
          <c:tx>
            <c:strRef>
              <c:f>'元データ（印刷不要）'!$E$1</c:f>
              <c:strCache>
                <c:ptCount val="1"/>
                <c:pt idx="0">
                  <c:v>上水道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'元データ（印刷不要）'!$A$2:$A$50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'元データ（印刷不要）'!$E$2:$E$50</c:f>
              <c:numCache>
                <c:formatCode>General</c:formatCode>
                <c:ptCount val="49"/>
                <c:pt idx="0">
                  <c:v>378</c:v>
                </c:pt>
                <c:pt idx="1">
                  <c:v>370</c:v>
                </c:pt>
                <c:pt idx="2">
                  <c:v>394</c:v>
                </c:pt>
                <c:pt idx="3">
                  <c:v>396</c:v>
                </c:pt>
                <c:pt idx="4">
                  <c:v>398</c:v>
                </c:pt>
                <c:pt idx="5">
                  <c:v>413</c:v>
                </c:pt>
                <c:pt idx="6">
                  <c:v>448</c:v>
                </c:pt>
                <c:pt idx="7">
                  <c:v>443</c:v>
                </c:pt>
                <c:pt idx="8">
                  <c:v>468</c:v>
                </c:pt>
                <c:pt idx="9">
                  <c:v>473</c:v>
                </c:pt>
                <c:pt idx="10">
                  <c:v>470</c:v>
                </c:pt>
                <c:pt idx="11">
                  <c:v>484</c:v>
                </c:pt>
                <c:pt idx="12">
                  <c:v>469</c:v>
                </c:pt>
                <c:pt idx="13">
                  <c:v>493</c:v>
                </c:pt>
                <c:pt idx="14">
                  <c:v>478</c:v>
                </c:pt>
                <c:pt idx="15">
                  <c:v>478</c:v>
                </c:pt>
                <c:pt idx="16">
                  <c:v>467</c:v>
                </c:pt>
                <c:pt idx="17">
                  <c:v>490</c:v>
                </c:pt>
                <c:pt idx="18">
                  <c:v>465</c:v>
                </c:pt>
                <c:pt idx="19">
                  <c:v>492</c:v>
                </c:pt>
                <c:pt idx="20">
                  <c:v>483</c:v>
                </c:pt>
                <c:pt idx="21">
                  <c:v>481</c:v>
                </c:pt>
                <c:pt idx="22">
                  <c:v>474</c:v>
                </c:pt>
                <c:pt idx="23">
                  <c:v>462</c:v>
                </c:pt>
                <c:pt idx="24">
                  <c:v>461</c:v>
                </c:pt>
                <c:pt idx="25">
                  <c:v>472</c:v>
                </c:pt>
                <c:pt idx="26">
                  <c:v>487</c:v>
                </c:pt>
                <c:pt idx="27">
                  <c:v>479</c:v>
                </c:pt>
                <c:pt idx="28">
                  <c:v>482</c:v>
                </c:pt>
                <c:pt idx="29">
                  <c:v>464</c:v>
                </c:pt>
                <c:pt idx="30">
                  <c:v>495</c:v>
                </c:pt>
                <c:pt idx="31">
                  <c:v>478</c:v>
                </c:pt>
                <c:pt idx="32">
                  <c:v>476</c:v>
                </c:pt>
                <c:pt idx="33">
                  <c:v>467</c:v>
                </c:pt>
                <c:pt idx="34">
                  <c:v>468</c:v>
                </c:pt>
                <c:pt idx="35">
                  <c:v>463</c:v>
                </c:pt>
                <c:pt idx="36">
                  <c:v>450</c:v>
                </c:pt>
                <c:pt idx="37">
                  <c:v>449</c:v>
                </c:pt>
                <c:pt idx="38">
                  <c:v>440</c:v>
                </c:pt>
                <c:pt idx="39">
                  <c:v>425</c:v>
                </c:pt>
                <c:pt idx="40">
                  <c:v>428</c:v>
                </c:pt>
                <c:pt idx="41">
                  <c:v>416</c:v>
                </c:pt>
                <c:pt idx="42">
                  <c:v>414</c:v>
                </c:pt>
                <c:pt idx="43">
                  <c:v>407</c:v>
                </c:pt>
                <c:pt idx="44">
                  <c:v>405</c:v>
                </c:pt>
                <c:pt idx="45">
                  <c:v>393</c:v>
                </c:pt>
                <c:pt idx="46">
                  <c:v>386</c:v>
                </c:pt>
                <c:pt idx="47">
                  <c:v>390</c:v>
                </c:pt>
                <c:pt idx="48">
                  <c:v>385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'元データ（印刷不要）'!$F$1</c:f>
              <c:strCache>
                <c:ptCount val="1"/>
                <c:pt idx="0">
                  <c:v>簡易水道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'元データ（印刷不要）'!$A$2:$A$50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'元データ（印刷不要）'!$F$2:$F$50</c:f>
              <c:numCache>
                <c:formatCode>General</c:formatCode>
                <c:ptCount val="49"/>
                <c:pt idx="0">
                  <c:v>184</c:v>
                </c:pt>
                <c:pt idx="1">
                  <c:v>158</c:v>
                </c:pt>
                <c:pt idx="2">
                  <c:v>232</c:v>
                </c:pt>
                <c:pt idx="3">
                  <c:v>248</c:v>
                </c:pt>
                <c:pt idx="4">
                  <c:v>229</c:v>
                </c:pt>
                <c:pt idx="5">
                  <c:v>209</c:v>
                </c:pt>
                <c:pt idx="6">
                  <c:v>211</c:v>
                </c:pt>
                <c:pt idx="7">
                  <c:v>228</c:v>
                </c:pt>
                <c:pt idx="8">
                  <c:v>251</c:v>
                </c:pt>
                <c:pt idx="9">
                  <c:v>271</c:v>
                </c:pt>
                <c:pt idx="10">
                  <c:v>263</c:v>
                </c:pt>
                <c:pt idx="11">
                  <c:v>290</c:v>
                </c:pt>
                <c:pt idx="12">
                  <c:v>282</c:v>
                </c:pt>
                <c:pt idx="13">
                  <c:v>276</c:v>
                </c:pt>
                <c:pt idx="14">
                  <c:v>267</c:v>
                </c:pt>
                <c:pt idx="15">
                  <c:v>281</c:v>
                </c:pt>
                <c:pt idx="16">
                  <c:v>275</c:v>
                </c:pt>
                <c:pt idx="17">
                  <c:v>301</c:v>
                </c:pt>
                <c:pt idx="18">
                  <c:v>289</c:v>
                </c:pt>
                <c:pt idx="19">
                  <c:v>309</c:v>
                </c:pt>
                <c:pt idx="20">
                  <c:v>330</c:v>
                </c:pt>
                <c:pt idx="21">
                  <c:v>322</c:v>
                </c:pt>
                <c:pt idx="22">
                  <c:v>345</c:v>
                </c:pt>
                <c:pt idx="23">
                  <c:v>341</c:v>
                </c:pt>
                <c:pt idx="24">
                  <c:v>353</c:v>
                </c:pt>
                <c:pt idx="25">
                  <c:v>391</c:v>
                </c:pt>
                <c:pt idx="26">
                  <c:v>400</c:v>
                </c:pt>
                <c:pt idx="27">
                  <c:v>402</c:v>
                </c:pt>
                <c:pt idx="28">
                  <c:v>409</c:v>
                </c:pt>
                <c:pt idx="29">
                  <c:v>430</c:v>
                </c:pt>
                <c:pt idx="30">
                  <c:v>434</c:v>
                </c:pt>
                <c:pt idx="31">
                  <c:v>459</c:v>
                </c:pt>
                <c:pt idx="32">
                  <c:v>456</c:v>
                </c:pt>
                <c:pt idx="33">
                  <c:v>446</c:v>
                </c:pt>
                <c:pt idx="34">
                  <c:v>466</c:v>
                </c:pt>
                <c:pt idx="35">
                  <c:v>470</c:v>
                </c:pt>
                <c:pt idx="36">
                  <c:v>505</c:v>
                </c:pt>
                <c:pt idx="37">
                  <c:v>498</c:v>
                </c:pt>
                <c:pt idx="38">
                  <c:v>494</c:v>
                </c:pt>
                <c:pt idx="39">
                  <c:v>497</c:v>
                </c:pt>
                <c:pt idx="40">
                  <c:v>504</c:v>
                </c:pt>
                <c:pt idx="41">
                  <c:v>535</c:v>
                </c:pt>
                <c:pt idx="42">
                  <c:v>519</c:v>
                </c:pt>
                <c:pt idx="43">
                  <c:v>509</c:v>
                </c:pt>
                <c:pt idx="44">
                  <c:v>501</c:v>
                </c:pt>
                <c:pt idx="45" formatCode="#,##0_);[Red]\(#,##0\)">
                  <c:v>497</c:v>
                </c:pt>
                <c:pt idx="46">
                  <c:v>538</c:v>
                </c:pt>
                <c:pt idx="47">
                  <c:v>524</c:v>
                </c:pt>
                <c:pt idx="48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0064"/>
        <c:axId val="122953088"/>
      </c:lineChart>
      <c:catAx>
        <c:axId val="1154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590667349153974"/>
              <c:y val="0.80034423407917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9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95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ｌ</a:t>
                </a:r>
              </a:p>
            </c:rich>
          </c:tx>
          <c:layout>
            <c:manualLayout>
              <c:xMode val="edge"/>
              <c:yMode val="edge"/>
              <c:x val="2.351313969571231E-2"/>
              <c:y val="0.43545611015490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000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78292184431303"/>
          <c:y val="0.54216867469879515"/>
          <c:w val="0.74135633460755168"/>
          <c:h val="0.67469879518072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水道普及率（％）</a:t>
            </a:r>
          </a:p>
        </c:rich>
      </c:tx>
      <c:layout>
        <c:manualLayout>
          <c:xMode val="edge"/>
          <c:yMode val="edge"/>
          <c:x val="0.41536302983464191"/>
          <c:y val="3.090507726269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771041776205898E-2"/>
          <c:y val="0.14569567832436173"/>
          <c:w val="0.88762508308774557"/>
          <c:h val="0.76159104578643633"/>
        </c:manualLayout>
      </c:layout>
      <c:lineChart>
        <c:grouping val="standard"/>
        <c:varyColors val="0"/>
        <c:ser>
          <c:idx val="2"/>
          <c:order val="0"/>
          <c:tx>
            <c:strRef>
              <c:f>'元データ（印刷不要）'!$B$1</c:f>
              <c:strCache>
                <c:ptCount val="1"/>
                <c:pt idx="0">
                  <c:v>兵庫県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'元データ（印刷不要）'!$A$2:$A$50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'元データ（印刷不要）'!$B$2:$B$50</c:f>
              <c:numCache>
                <c:formatCode>General</c:formatCode>
                <c:ptCount val="49"/>
                <c:pt idx="0">
                  <c:v>79.73</c:v>
                </c:pt>
                <c:pt idx="1">
                  <c:v>82.08</c:v>
                </c:pt>
                <c:pt idx="2">
                  <c:v>84.29</c:v>
                </c:pt>
                <c:pt idx="3">
                  <c:v>86.7</c:v>
                </c:pt>
                <c:pt idx="4">
                  <c:v>88.48</c:v>
                </c:pt>
                <c:pt idx="5">
                  <c:v>90.62</c:v>
                </c:pt>
                <c:pt idx="6">
                  <c:v>91.41</c:v>
                </c:pt>
                <c:pt idx="7">
                  <c:v>93.48</c:v>
                </c:pt>
                <c:pt idx="8">
                  <c:v>94.12</c:v>
                </c:pt>
                <c:pt idx="9">
                  <c:v>94.54</c:v>
                </c:pt>
                <c:pt idx="10">
                  <c:v>95.34</c:v>
                </c:pt>
                <c:pt idx="11">
                  <c:v>96.15</c:v>
                </c:pt>
                <c:pt idx="12">
                  <c:v>96.61</c:v>
                </c:pt>
                <c:pt idx="13">
                  <c:v>97.03</c:v>
                </c:pt>
                <c:pt idx="14">
                  <c:v>97.48</c:v>
                </c:pt>
                <c:pt idx="15">
                  <c:v>97.74</c:v>
                </c:pt>
                <c:pt idx="16">
                  <c:v>98.15</c:v>
                </c:pt>
                <c:pt idx="17">
                  <c:v>98.33</c:v>
                </c:pt>
                <c:pt idx="18">
                  <c:v>98.55</c:v>
                </c:pt>
                <c:pt idx="19">
                  <c:v>98.69</c:v>
                </c:pt>
                <c:pt idx="20">
                  <c:v>98.81</c:v>
                </c:pt>
                <c:pt idx="21">
                  <c:v>98.82</c:v>
                </c:pt>
                <c:pt idx="22">
                  <c:v>98.83</c:v>
                </c:pt>
                <c:pt idx="23">
                  <c:v>98.91</c:v>
                </c:pt>
                <c:pt idx="24">
                  <c:v>99.03</c:v>
                </c:pt>
                <c:pt idx="25">
                  <c:v>99.05</c:v>
                </c:pt>
                <c:pt idx="26">
                  <c:v>99.19</c:v>
                </c:pt>
                <c:pt idx="27">
                  <c:v>99.26</c:v>
                </c:pt>
                <c:pt idx="28">
                  <c:v>99.31</c:v>
                </c:pt>
                <c:pt idx="29">
                  <c:v>99.31</c:v>
                </c:pt>
                <c:pt idx="30">
                  <c:v>99.38</c:v>
                </c:pt>
                <c:pt idx="31">
                  <c:v>99.36</c:v>
                </c:pt>
                <c:pt idx="32">
                  <c:v>99.42</c:v>
                </c:pt>
                <c:pt idx="33">
                  <c:v>99.47</c:v>
                </c:pt>
                <c:pt idx="34">
                  <c:v>99.52</c:v>
                </c:pt>
                <c:pt idx="35">
                  <c:v>99.59</c:v>
                </c:pt>
                <c:pt idx="36">
                  <c:v>99.64</c:v>
                </c:pt>
                <c:pt idx="37">
                  <c:v>99.69</c:v>
                </c:pt>
                <c:pt idx="38">
                  <c:v>99.72</c:v>
                </c:pt>
                <c:pt idx="39">
                  <c:v>99.71</c:v>
                </c:pt>
                <c:pt idx="40">
                  <c:v>99.74</c:v>
                </c:pt>
                <c:pt idx="41">
                  <c:v>99.74</c:v>
                </c:pt>
                <c:pt idx="42">
                  <c:v>99.74</c:v>
                </c:pt>
                <c:pt idx="43">
                  <c:v>99.78</c:v>
                </c:pt>
                <c:pt idx="44">
                  <c:v>99.8</c:v>
                </c:pt>
                <c:pt idx="45">
                  <c:v>99.8</c:v>
                </c:pt>
                <c:pt idx="46">
                  <c:v>99.81</c:v>
                </c:pt>
                <c:pt idx="47">
                  <c:v>99.83</c:v>
                </c:pt>
                <c:pt idx="48">
                  <c:v>99.83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'元データ（印刷不要）'!$C$1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'元データ（印刷不要）'!$A$2:$A$50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'元データ（印刷不要）'!$C$2:$C$50</c:f>
              <c:numCache>
                <c:formatCode>General</c:formatCode>
                <c:ptCount val="49"/>
                <c:pt idx="0">
                  <c:v>66.7</c:v>
                </c:pt>
                <c:pt idx="1">
                  <c:v>69.400000000000006</c:v>
                </c:pt>
                <c:pt idx="2">
                  <c:v>72.2</c:v>
                </c:pt>
                <c:pt idx="3">
                  <c:v>74.7</c:v>
                </c:pt>
                <c:pt idx="4">
                  <c:v>76.900000000000006</c:v>
                </c:pt>
                <c:pt idx="5">
                  <c:v>79</c:v>
                </c:pt>
                <c:pt idx="6">
                  <c:v>80.8</c:v>
                </c:pt>
                <c:pt idx="7">
                  <c:v>82.7</c:v>
                </c:pt>
                <c:pt idx="8">
                  <c:v>84.3</c:v>
                </c:pt>
                <c:pt idx="9">
                  <c:v>85.4</c:v>
                </c:pt>
                <c:pt idx="10">
                  <c:v>86.7</c:v>
                </c:pt>
                <c:pt idx="11">
                  <c:v>87.6</c:v>
                </c:pt>
                <c:pt idx="12">
                  <c:v>88.6</c:v>
                </c:pt>
                <c:pt idx="13">
                  <c:v>89.4</c:v>
                </c:pt>
                <c:pt idx="14">
                  <c:v>90.3</c:v>
                </c:pt>
                <c:pt idx="15">
                  <c:v>91</c:v>
                </c:pt>
                <c:pt idx="16">
                  <c:v>91.5</c:v>
                </c:pt>
                <c:pt idx="17">
                  <c:v>91.9</c:v>
                </c:pt>
                <c:pt idx="18">
                  <c:v>92.2</c:v>
                </c:pt>
                <c:pt idx="19">
                  <c:v>92.6</c:v>
                </c:pt>
                <c:pt idx="20">
                  <c:v>93.1</c:v>
                </c:pt>
                <c:pt idx="21">
                  <c:v>93.3</c:v>
                </c:pt>
                <c:pt idx="22">
                  <c:v>93.6</c:v>
                </c:pt>
                <c:pt idx="23">
                  <c:v>93.9</c:v>
                </c:pt>
                <c:pt idx="24">
                  <c:v>94.2</c:v>
                </c:pt>
                <c:pt idx="25">
                  <c:v>94.4</c:v>
                </c:pt>
                <c:pt idx="26">
                  <c:v>94.7</c:v>
                </c:pt>
                <c:pt idx="27">
                  <c:v>94.9</c:v>
                </c:pt>
                <c:pt idx="28">
                  <c:v>95.1</c:v>
                </c:pt>
                <c:pt idx="29">
                  <c:v>95.3</c:v>
                </c:pt>
                <c:pt idx="30">
                  <c:v>95.5</c:v>
                </c:pt>
                <c:pt idx="31">
                  <c:v>95.8</c:v>
                </c:pt>
                <c:pt idx="32">
                  <c:v>96</c:v>
                </c:pt>
                <c:pt idx="33">
                  <c:v>96.1</c:v>
                </c:pt>
                <c:pt idx="34">
                  <c:v>96.3</c:v>
                </c:pt>
                <c:pt idx="35">
                  <c:v>96.4</c:v>
                </c:pt>
                <c:pt idx="36">
                  <c:v>96.6</c:v>
                </c:pt>
                <c:pt idx="37">
                  <c:v>96.7</c:v>
                </c:pt>
                <c:pt idx="38">
                  <c:v>96.8</c:v>
                </c:pt>
                <c:pt idx="39">
                  <c:v>96.9</c:v>
                </c:pt>
                <c:pt idx="40">
                  <c:v>97.1</c:v>
                </c:pt>
                <c:pt idx="41">
                  <c:v>97.2</c:v>
                </c:pt>
                <c:pt idx="42">
                  <c:v>97.3</c:v>
                </c:pt>
                <c:pt idx="43">
                  <c:v>97.4</c:v>
                </c:pt>
                <c:pt idx="44">
                  <c:v>97.5</c:v>
                </c:pt>
                <c:pt idx="45">
                  <c:v>97.5</c:v>
                </c:pt>
                <c:pt idx="46">
                  <c:v>97.5</c:v>
                </c:pt>
                <c:pt idx="47">
                  <c:v>97.6</c:v>
                </c:pt>
                <c:pt idx="48">
                  <c:v>97.7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91744"/>
        <c:axId val="129168896"/>
      </c:lineChart>
      <c:catAx>
        <c:axId val="1249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209133708926502"/>
              <c:y val="0.951436964419182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1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68896"/>
        <c:scaling>
          <c:orientation val="minMax"/>
          <c:max val="105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4182076813655761E-2"/>
              <c:y val="0.50551992259245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991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0881979368510664"/>
          <c:y val="0.58499012126795413"/>
          <c:w val="0.76386972965505917"/>
          <c:h val="0.739515739340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年間給水量（百万ｍ3）</a:t>
            </a:r>
          </a:p>
        </c:rich>
      </c:tx>
      <c:layout>
        <c:manualLayout>
          <c:xMode val="edge"/>
          <c:yMode val="edge"/>
          <c:x val="0.37176938369781309"/>
          <c:y val="2.19435736677115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499005964214709E-2"/>
          <c:y val="0.18808806219396276"/>
          <c:w val="0.83499005964214712"/>
          <c:h val="0.6645778197520017"/>
        </c:manualLayout>
      </c:layout>
      <c:lineChart>
        <c:grouping val="standard"/>
        <c:varyColors val="0"/>
        <c:ser>
          <c:idx val="1"/>
          <c:order val="0"/>
          <c:tx>
            <c:strRef>
              <c:f>'元データ（印刷不要）'!$I$1</c:f>
              <c:strCache>
                <c:ptCount val="1"/>
                <c:pt idx="0">
                  <c:v>簡易水道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'元データ（印刷不要）'!$G$2:$G$50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'元データ（印刷不要）'!$I$2:$I$50</c:f>
              <c:numCache>
                <c:formatCode>General</c:formatCode>
                <c:ptCount val="49"/>
                <c:pt idx="0">
                  <c:v>13333</c:v>
                </c:pt>
                <c:pt idx="1">
                  <c:v>11899</c:v>
                </c:pt>
                <c:pt idx="2">
                  <c:v>17353</c:v>
                </c:pt>
                <c:pt idx="3">
                  <c:v>18687</c:v>
                </c:pt>
                <c:pt idx="4">
                  <c:v>15560</c:v>
                </c:pt>
                <c:pt idx="5">
                  <c:v>16684</c:v>
                </c:pt>
                <c:pt idx="6">
                  <c:v>17072</c:v>
                </c:pt>
                <c:pt idx="7">
                  <c:v>17340</c:v>
                </c:pt>
                <c:pt idx="8">
                  <c:v>18698</c:v>
                </c:pt>
                <c:pt idx="9">
                  <c:v>22749</c:v>
                </c:pt>
                <c:pt idx="10">
                  <c:v>22057</c:v>
                </c:pt>
                <c:pt idx="11">
                  <c:v>24501</c:v>
                </c:pt>
                <c:pt idx="12">
                  <c:v>25507</c:v>
                </c:pt>
                <c:pt idx="13">
                  <c:v>24182</c:v>
                </c:pt>
                <c:pt idx="14">
                  <c:v>22469</c:v>
                </c:pt>
                <c:pt idx="15">
                  <c:v>23687</c:v>
                </c:pt>
                <c:pt idx="16">
                  <c:v>23025</c:v>
                </c:pt>
                <c:pt idx="17">
                  <c:v>22539</c:v>
                </c:pt>
                <c:pt idx="18">
                  <c:v>22656</c:v>
                </c:pt>
                <c:pt idx="19">
                  <c:v>23662</c:v>
                </c:pt>
                <c:pt idx="20">
                  <c:v>24315</c:v>
                </c:pt>
                <c:pt idx="21">
                  <c:v>22318</c:v>
                </c:pt>
                <c:pt idx="22">
                  <c:v>22883</c:v>
                </c:pt>
                <c:pt idx="23">
                  <c:v>23819</c:v>
                </c:pt>
                <c:pt idx="24">
                  <c:v>23984</c:v>
                </c:pt>
                <c:pt idx="25">
                  <c:v>25659</c:v>
                </c:pt>
                <c:pt idx="26">
                  <c:v>25851</c:v>
                </c:pt>
                <c:pt idx="27">
                  <c:v>26393</c:v>
                </c:pt>
                <c:pt idx="28">
                  <c:v>26500</c:v>
                </c:pt>
                <c:pt idx="29">
                  <c:v>26617</c:v>
                </c:pt>
                <c:pt idx="30">
                  <c:v>27585</c:v>
                </c:pt>
                <c:pt idx="31">
                  <c:v>28396</c:v>
                </c:pt>
                <c:pt idx="32">
                  <c:v>27974</c:v>
                </c:pt>
                <c:pt idx="33">
                  <c:v>27122</c:v>
                </c:pt>
                <c:pt idx="34">
                  <c:v>27667</c:v>
                </c:pt>
                <c:pt idx="35">
                  <c:v>26730</c:v>
                </c:pt>
                <c:pt idx="36">
                  <c:v>25928</c:v>
                </c:pt>
                <c:pt idx="37">
                  <c:v>26488</c:v>
                </c:pt>
                <c:pt idx="38">
                  <c:v>25517</c:v>
                </c:pt>
                <c:pt idx="39">
                  <c:v>24523</c:v>
                </c:pt>
                <c:pt idx="40">
                  <c:v>23560</c:v>
                </c:pt>
                <c:pt idx="41">
                  <c:v>22031</c:v>
                </c:pt>
                <c:pt idx="42">
                  <c:v>21671</c:v>
                </c:pt>
                <c:pt idx="43">
                  <c:v>19654</c:v>
                </c:pt>
                <c:pt idx="44">
                  <c:v>19077</c:v>
                </c:pt>
                <c:pt idx="45">
                  <c:v>17877</c:v>
                </c:pt>
                <c:pt idx="46">
                  <c:v>17129</c:v>
                </c:pt>
                <c:pt idx="47">
                  <c:v>16934</c:v>
                </c:pt>
                <c:pt idx="48">
                  <c:v>16780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95168"/>
        <c:axId val="63097472"/>
      </c:lineChart>
      <c:catAx>
        <c:axId val="630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8310139165009941"/>
              <c:y val="0.90595742930252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97472"/>
        <c:scaling>
          <c:orientation val="minMax"/>
          <c:max val="3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95168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61232604373757"/>
          <c:y val="0.66457778984523486"/>
          <c:w val="0.88071570576540759"/>
          <c:h val="0.8275875233464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年間給水量（千ｍ3）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'元データ（印刷不要）'!$I$1</c:f>
              <c:strCache>
                <c:ptCount val="1"/>
                <c:pt idx="0">
                  <c:v>簡易水道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'元データ（印刷不要）'!#REF!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'元データ（印刷不要）'!$I$2:$I$38</c:f>
              <c:numCache>
                <c:formatCode>General</c:formatCode>
                <c:ptCount val="37"/>
                <c:pt idx="0">
                  <c:v>13333</c:v>
                </c:pt>
                <c:pt idx="1">
                  <c:v>11899</c:v>
                </c:pt>
                <c:pt idx="2">
                  <c:v>17353</c:v>
                </c:pt>
                <c:pt idx="3">
                  <c:v>18687</c:v>
                </c:pt>
                <c:pt idx="4">
                  <c:v>15560</c:v>
                </c:pt>
                <c:pt idx="5">
                  <c:v>16684</c:v>
                </c:pt>
                <c:pt idx="6">
                  <c:v>17072</c:v>
                </c:pt>
                <c:pt idx="7">
                  <c:v>17340</c:v>
                </c:pt>
                <c:pt idx="8">
                  <c:v>18698</c:v>
                </c:pt>
                <c:pt idx="9">
                  <c:v>22749</c:v>
                </c:pt>
                <c:pt idx="10">
                  <c:v>22057</c:v>
                </c:pt>
                <c:pt idx="11">
                  <c:v>24501</c:v>
                </c:pt>
                <c:pt idx="12">
                  <c:v>25507</c:v>
                </c:pt>
                <c:pt idx="13">
                  <c:v>24182</c:v>
                </c:pt>
                <c:pt idx="14">
                  <c:v>22469</c:v>
                </c:pt>
                <c:pt idx="15">
                  <c:v>23687</c:v>
                </c:pt>
                <c:pt idx="16">
                  <c:v>23025</c:v>
                </c:pt>
                <c:pt idx="17">
                  <c:v>22539</c:v>
                </c:pt>
                <c:pt idx="18">
                  <c:v>22656</c:v>
                </c:pt>
                <c:pt idx="19">
                  <c:v>23662</c:v>
                </c:pt>
                <c:pt idx="20">
                  <c:v>24315</c:v>
                </c:pt>
                <c:pt idx="21">
                  <c:v>22318</c:v>
                </c:pt>
                <c:pt idx="22">
                  <c:v>22883</c:v>
                </c:pt>
                <c:pt idx="23">
                  <c:v>23819</c:v>
                </c:pt>
                <c:pt idx="24">
                  <c:v>23984</c:v>
                </c:pt>
                <c:pt idx="25">
                  <c:v>25659</c:v>
                </c:pt>
                <c:pt idx="26">
                  <c:v>25851</c:v>
                </c:pt>
                <c:pt idx="27">
                  <c:v>26393</c:v>
                </c:pt>
                <c:pt idx="28">
                  <c:v>26500</c:v>
                </c:pt>
                <c:pt idx="29">
                  <c:v>26617</c:v>
                </c:pt>
                <c:pt idx="30">
                  <c:v>27585</c:v>
                </c:pt>
                <c:pt idx="31">
                  <c:v>28396</c:v>
                </c:pt>
                <c:pt idx="32">
                  <c:v>27974</c:v>
                </c:pt>
                <c:pt idx="33">
                  <c:v>27122</c:v>
                </c:pt>
                <c:pt idx="34">
                  <c:v>27667</c:v>
                </c:pt>
                <c:pt idx="35">
                  <c:v>26730</c:v>
                </c:pt>
                <c:pt idx="36">
                  <c:v>25928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48"/>
        <c:axId val="63108608"/>
      </c:lineChart>
      <c:catAx>
        <c:axId val="63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08608"/>
        <c:scaling>
          <c:orientation val="minMax"/>
          <c:max val="3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06048"/>
        <c:crosses val="autoZero"/>
        <c:crossBetween val="midCat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wordArtVertRtl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年間給水量（百万ｍ3）</a:t>
            </a:r>
          </a:p>
        </c:rich>
      </c:tx>
      <c:layout>
        <c:manualLayout>
          <c:xMode val="edge"/>
          <c:yMode val="edge"/>
          <c:x val="0.38398400405288147"/>
          <c:y val="1.618122977346278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082215816518365E-2"/>
          <c:y val="0.17799409003997915"/>
          <c:w val="0.85831708234114545"/>
          <c:h val="0.69255882306464611"/>
        </c:manualLayout>
      </c:layout>
      <c:lineChart>
        <c:grouping val="standard"/>
        <c:varyColors val="0"/>
        <c:ser>
          <c:idx val="0"/>
          <c:order val="0"/>
          <c:tx>
            <c:strRef>
              <c:f>'元データ（印刷不要）'!$H$1</c:f>
              <c:strCache>
                <c:ptCount val="1"/>
                <c:pt idx="0">
                  <c:v>上水道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'元データ（印刷不要）'!$G$2:$G$50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'元データ（印刷不要）'!$H$2:$H$50</c:f>
              <c:numCache>
                <c:formatCode>General</c:formatCode>
                <c:ptCount val="49"/>
                <c:pt idx="0">
                  <c:v>326806</c:v>
                </c:pt>
                <c:pt idx="1">
                  <c:v>335299</c:v>
                </c:pt>
                <c:pt idx="2">
                  <c:v>367374</c:v>
                </c:pt>
                <c:pt idx="3">
                  <c:v>393634</c:v>
                </c:pt>
                <c:pt idx="4">
                  <c:v>407977</c:v>
                </c:pt>
                <c:pt idx="5">
                  <c:v>453655</c:v>
                </c:pt>
                <c:pt idx="6">
                  <c:v>489689</c:v>
                </c:pt>
                <c:pt idx="7">
                  <c:v>516983</c:v>
                </c:pt>
                <c:pt idx="8">
                  <c:v>552264</c:v>
                </c:pt>
                <c:pt idx="9">
                  <c:v>571268</c:v>
                </c:pt>
                <c:pt idx="10">
                  <c:v>574576</c:v>
                </c:pt>
                <c:pt idx="11">
                  <c:v>606908</c:v>
                </c:pt>
                <c:pt idx="12">
                  <c:v>613937</c:v>
                </c:pt>
                <c:pt idx="13">
                  <c:v>628436</c:v>
                </c:pt>
                <c:pt idx="14">
                  <c:v>649479</c:v>
                </c:pt>
                <c:pt idx="15">
                  <c:v>652165</c:v>
                </c:pt>
                <c:pt idx="16">
                  <c:v>640724</c:v>
                </c:pt>
                <c:pt idx="17">
                  <c:v>661425</c:v>
                </c:pt>
                <c:pt idx="18">
                  <c:v>657540</c:v>
                </c:pt>
                <c:pt idx="19">
                  <c:v>684687</c:v>
                </c:pt>
                <c:pt idx="20">
                  <c:v>688187</c:v>
                </c:pt>
                <c:pt idx="21">
                  <c:v>684501</c:v>
                </c:pt>
                <c:pt idx="22">
                  <c:v>681973</c:v>
                </c:pt>
                <c:pt idx="23">
                  <c:v>690412</c:v>
                </c:pt>
                <c:pt idx="24">
                  <c:v>699123</c:v>
                </c:pt>
                <c:pt idx="25">
                  <c:v>718791</c:v>
                </c:pt>
                <c:pt idx="26">
                  <c:v>738123</c:v>
                </c:pt>
                <c:pt idx="27">
                  <c:v>740343</c:v>
                </c:pt>
                <c:pt idx="28">
                  <c:v>746291</c:v>
                </c:pt>
                <c:pt idx="29">
                  <c:v>743987</c:v>
                </c:pt>
                <c:pt idx="30">
                  <c:v>754009</c:v>
                </c:pt>
                <c:pt idx="31">
                  <c:v>737127</c:v>
                </c:pt>
                <c:pt idx="32">
                  <c:v>745001</c:v>
                </c:pt>
                <c:pt idx="33">
                  <c:v>747056</c:v>
                </c:pt>
                <c:pt idx="34">
                  <c:v>747747</c:v>
                </c:pt>
                <c:pt idx="35">
                  <c:v>741330</c:v>
                </c:pt>
                <c:pt idx="36">
                  <c:v>738179</c:v>
                </c:pt>
                <c:pt idx="37">
                  <c:v>729926</c:v>
                </c:pt>
                <c:pt idx="38">
                  <c:v>723852</c:v>
                </c:pt>
                <c:pt idx="39">
                  <c:v>711214</c:v>
                </c:pt>
                <c:pt idx="40">
                  <c:v>711260</c:v>
                </c:pt>
                <c:pt idx="41">
                  <c:v>707826</c:v>
                </c:pt>
                <c:pt idx="42">
                  <c:v>703694</c:v>
                </c:pt>
                <c:pt idx="43">
                  <c:v>703990</c:v>
                </c:pt>
                <c:pt idx="44">
                  <c:v>691350</c:v>
                </c:pt>
                <c:pt idx="45">
                  <c:v>684914</c:v>
                </c:pt>
                <c:pt idx="46">
                  <c:v>688473</c:v>
                </c:pt>
                <c:pt idx="47">
                  <c:v>679033</c:v>
                </c:pt>
                <c:pt idx="48">
                  <c:v>673704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86816"/>
        <c:axId val="63189376"/>
      </c:lineChart>
      <c:catAx>
        <c:axId val="631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928135728413825"/>
              <c:y val="0.9255694009122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89376"/>
        <c:scaling>
          <c:orientation val="minMax"/>
          <c:max val="8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86816"/>
        <c:crosses val="autoZero"/>
        <c:crossBetween val="midCat"/>
        <c:majorUnit val="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913822373845976"/>
          <c:y val="0.59547129424355938"/>
          <c:w val="0.91170517443019827"/>
          <c:h val="0.80906420677997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一日最大給水量（千ｍ3/日）</a:t>
            </a:r>
          </a:p>
        </c:rich>
      </c:tx>
      <c:layout>
        <c:manualLayout>
          <c:xMode val="edge"/>
          <c:yMode val="edge"/>
          <c:x val="0.34018730836215566"/>
          <c:y val="1.655629139072847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6459857312224"/>
          <c:y val="0.17880794701986755"/>
          <c:w val="0.80934653306305948"/>
          <c:h val="0.68543046357615889"/>
        </c:manualLayout>
      </c:layout>
      <c:lineChart>
        <c:grouping val="standard"/>
        <c:varyColors val="0"/>
        <c:ser>
          <c:idx val="0"/>
          <c:order val="0"/>
          <c:tx>
            <c:strRef>
              <c:f>'元データ（印刷不要）'!$K$1</c:f>
              <c:strCache>
                <c:ptCount val="1"/>
                <c:pt idx="0">
                  <c:v>上水道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'元データ（印刷不要）'!$J$2:$J$50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'元データ（印刷不要）'!$K$2:$K$50</c:f>
              <c:numCache>
                <c:formatCode>General</c:formatCode>
                <c:ptCount val="49"/>
                <c:pt idx="0">
                  <c:v>1135280</c:v>
                </c:pt>
                <c:pt idx="1">
                  <c:v>1176575</c:v>
                </c:pt>
                <c:pt idx="2">
                  <c:v>1314306</c:v>
                </c:pt>
                <c:pt idx="3">
                  <c:v>1383237</c:v>
                </c:pt>
                <c:pt idx="4">
                  <c:v>1443233</c:v>
                </c:pt>
                <c:pt idx="5">
                  <c:v>1570690</c:v>
                </c:pt>
                <c:pt idx="6">
                  <c:v>1758778</c:v>
                </c:pt>
                <c:pt idx="7">
                  <c:v>1817173</c:v>
                </c:pt>
                <c:pt idx="8">
                  <c:v>1957262</c:v>
                </c:pt>
                <c:pt idx="9">
                  <c:v>2019497</c:v>
                </c:pt>
                <c:pt idx="10">
                  <c:v>2055950</c:v>
                </c:pt>
                <c:pt idx="11">
                  <c:v>2149801</c:v>
                </c:pt>
                <c:pt idx="12">
                  <c:v>2114397</c:v>
                </c:pt>
                <c:pt idx="13">
                  <c:v>2260913</c:v>
                </c:pt>
                <c:pt idx="14">
                  <c:v>2226041</c:v>
                </c:pt>
                <c:pt idx="15">
                  <c:v>2245384</c:v>
                </c:pt>
                <c:pt idx="16">
                  <c:v>2212645</c:v>
                </c:pt>
                <c:pt idx="17">
                  <c:v>2341083</c:v>
                </c:pt>
                <c:pt idx="18">
                  <c:v>2241393</c:v>
                </c:pt>
                <c:pt idx="19">
                  <c:v>2391909</c:v>
                </c:pt>
                <c:pt idx="20">
                  <c:v>2368682</c:v>
                </c:pt>
                <c:pt idx="21">
                  <c:v>2375479</c:v>
                </c:pt>
                <c:pt idx="22">
                  <c:v>2353351</c:v>
                </c:pt>
                <c:pt idx="23">
                  <c:v>2306278</c:v>
                </c:pt>
                <c:pt idx="24">
                  <c:v>2316924</c:v>
                </c:pt>
                <c:pt idx="25">
                  <c:v>2388771</c:v>
                </c:pt>
                <c:pt idx="26">
                  <c:v>2481058</c:v>
                </c:pt>
                <c:pt idx="27">
                  <c:v>2480327</c:v>
                </c:pt>
                <c:pt idx="28">
                  <c:v>2512300</c:v>
                </c:pt>
                <c:pt idx="29">
                  <c:v>2416696</c:v>
                </c:pt>
                <c:pt idx="30">
                  <c:v>2589947</c:v>
                </c:pt>
                <c:pt idx="31">
                  <c:v>2457173</c:v>
                </c:pt>
                <c:pt idx="32">
                  <c:v>2466237</c:v>
                </c:pt>
                <c:pt idx="33">
                  <c:v>2438296</c:v>
                </c:pt>
                <c:pt idx="34">
                  <c:v>2459317</c:v>
                </c:pt>
                <c:pt idx="35">
                  <c:v>2455467</c:v>
                </c:pt>
                <c:pt idx="36">
                  <c:v>2394070</c:v>
                </c:pt>
                <c:pt idx="37">
                  <c:v>2394738</c:v>
                </c:pt>
                <c:pt idx="38">
                  <c:v>2357506</c:v>
                </c:pt>
                <c:pt idx="39">
                  <c:v>2279132</c:v>
                </c:pt>
                <c:pt idx="40">
                  <c:v>2300175</c:v>
                </c:pt>
                <c:pt idx="41">
                  <c:v>2245178</c:v>
                </c:pt>
                <c:pt idx="42">
                  <c:v>2236638</c:v>
                </c:pt>
                <c:pt idx="43">
                  <c:v>2204488</c:v>
                </c:pt>
                <c:pt idx="44">
                  <c:v>2194782</c:v>
                </c:pt>
                <c:pt idx="45">
                  <c:v>2137907</c:v>
                </c:pt>
                <c:pt idx="46">
                  <c:v>2100586</c:v>
                </c:pt>
                <c:pt idx="47">
                  <c:v>2119737</c:v>
                </c:pt>
                <c:pt idx="48">
                  <c:v>2087756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376"/>
        <c:axId val="63207680"/>
      </c:lineChart>
      <c:catAx>
        <c:axId val="6320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214992518458557"/>
              <c:y val="0.92384105960264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07680"/>
        <c:scaling>
          <c:orientation val="minMax"/>
          <c:max val="3000000"/>
          <c:min val="1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05376"/>
        <c:crosses val="autoZero"/>
        <c:crossBetween val="midCat"/>
        <c:majorUnit val="2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289778497314012"/>
          <c:y val="0.58940397350993379"/>
          <c:w val="0.9046736821448722"/>
          <c:h val="0.80132450331125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一日最大給水量（千m3/日）</a:t>
            </a:r>
          </a:p>
        </c:rich>
      </c:tx>
      <c:layout>
        <c:manualLayout>
          <c:xMode val="edge"/>
          <c:yMode val="edge"/>
          <c:x val="0.32447817836812143"/>
          <c:y val="3.15457413249211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5901328273244778E-2"/>
          <c:y val="0.17981072555205047"/>
          <c:w val="0.81973434535104361"/>
          <c:h val="0.67192429022082023"/>
        </c:manualLayout>
      </c:layout>
      <c:lineChart>
        <c:grouping val="standard"/>
        <c:varyColors val="0"/>
        <c:ser>
          <c:idx val="0"/>
          <c:order val="0"/>
          <c:tx>
            <c:strRef>
              <c:f>'元データ（印刷不要）'!$L$1</c:f>
              <c:strCache>
                <c:ptCount val="1"/>
                <c:pt idx="0">
                  <c:v>簡易水道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'元データ（印刷不要）'!$J$2:$J$50</c:f>
              <c:strCache>
                <c:ptCount val="4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元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</c:strCache>
            </c:strRef>
          </c:cat>
          <c:val>
            <c:numRef>
              <c:f>'元データ（印刷不要）'!$L$2:$L$50</c:f>
              <c:numCache>
                <c:formatCode>General</c:formatCode>
                <c:ptCount val="49"/>
                <c:pt idx="0">
                  <c:v>52184</c:v>
                </c:pt>
                <c:pt idx="1">
                  <c:v>46571</c:v>
                </c:pt>
                <c:pt idx="2">
                  <c:v>67921</c:v>
                </c:pt>
                <c:pt idx="3">
                  <c:v>73142</c:v>
                </c:pt>
                <c:pt idx="4">
                  <c:v>71084</c:v>
                </c:pt>
                <c:pt idx="5">
                  <c:v>63317</c:v>
                </c:pt>
                <c:pt idx="6">
                  <c:v>59374</c:v>
                </c:pt>
                <c:pt idx="7">
                  <c:v>64112</c:v>
                </c:pt>
                <c:pt idx="8">
                  <c:v>74820</c:v>
                </c:pt>
                <c:pt idx="9">
                  <c:v>85211</c:v>
                </c:pt>
                <c:pt idx="10">
                  <c:v>81272</c:v>
                </c:pt>
                <c:pt idx="11">
                  <c:v>95331</c:v>
                </c:pt>
                <c:pt idx="12">
                  <c:v>95423</c:v>
                </c:pt>
                <c:pt idx="13">
                  <c:v>87025</c:v>
                </c:pt>
                <c:pt idx="14">
                  <c:v>80309</c:v>
                </c:pt>
                <c:pt idx="15">
                  <c:v>84117</c:v>
                </c:pt>
                <c:pt idx="16">
                  <c:v>82268</c:v>
                </c:pt>
                <c:pt idx="17">
                  <c:v>85624</c:v>
                </c:pt>
                <c:pt idx="18">
                  <c:v>81910</c:v>
                </c:pt>
                <c:pt idx="19">
                  <c:v>86584</c:v>
                </c:pt>
                <c:pt idx="20">
                  <c:v>91844</c:v>
                </c:pt>
                <c:pt idx="21">
                  <c:v>86260</c:v>
                </c:pt>
                <c:pt idx="22">
                  <c:v>90762</c:v>
                </c:pt>
                <c:pt idx="23">
                  <c:v>88348</c:v>
                </c:pt>
                <c:pt idx="24">
                  <c:v>92495</c:v>
                </c:pt>
                <c:pt idx="25">
                  <c:v>101446</c:v>
                </c:pt>
                <c:pt idx="26">
                  <c:v>102857</c:v>
                </c:pt>
                <c:pt idx="27">
                  <c:v>103146</c:v>
                </c:pt>
                <c:pt idx="28">
                  <c:v>103731</c:v>
                </c:pt>
                <c:pt idx="29">
                  <c:v>107110</c:v>
                </c:pt>
                <c:pt idx="30">
                  <c:v>108454</c:v>
                </c:pt>
                <c:pt idx="31">
                  <c:v>114674</c:v>
                </c:pt>
                <c:pt idx="32">
                  <c:v>110390</c:v>
                </c:pt>
                <c:pt idx="33">
                  <c:v>102846</c:v>
                </c:pt>
                <c:pt idx="34">
                  <c:v>106380</c:v>
                </c:pt>
                <c:pt idx="35">
                  <c:v>103047</c:v>
                </c:pt>
                <c:pt idx="36">
                  <c:v>105264</c:v>
                </c:pt>
                <c:pt idx="37">
                  <c:v>103512</c:v>
                </c:pt>
                <c:pt idx="38">
                  <c:v>100207</c:v>
                </c:pt>
                <c:pt idx="39">
                  <c:v>96302</c:v>
                </c:pt>
                <c:pt idx="40">
                  <c:v>95017</c:v>
                </c:pt>
                <c:pt idx="41">
                  <c:v>92072</c:v>
                </c:pt>
                <c:pt idx="42">
                  <c:v>87251</c:v>
                </c:pt>
                <c:pt idx="43">
                  <c:v>76753</c:v>
                </c:pt>
                <c:pt idx="44">
                  <c:v>73385</c:v>
                </c:pt>
                <c:pt idx="45">
                  <c:v>69960</c:v>
                </c:pt>
                <c:pt idx="46">
                  <c:v>69077</c:v>
                </c:pt>
                <c:pt idx="47">
                  <c:v>65787</c:v>
                </c:pt>
                <c:pt idx="48">
                  <c:v>61944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5488"/>
        <c:axId val="63222144"/>
      </c:lineChart>
      <c:catAx>
        <c:axId val="6321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6869070208728653"/>
              <c:y val="0.9085173501577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22144"/>
        <c:scaling>
          <c:orientation val="minMax"/>
          <c:max val="120000"/>
          <c:min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15488"/>
        <c:crosses val="autoZero"/>
        <c:crossBetween val="midCat"/>
        <c:majorUnit val="1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03415559772296"/>
          <c:y val="0.62145110410094639"/>
          <c:w val="0.8311195445920303"/>
          <c:h val="0.77917981072555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10</xdr:col>
      <xdr:colOff>28575</xdr:colOff>
      <xdr:row>59</xdr:row>
      <xdr:rowOff>19050</xdr:rowOff>
    </xdr:to>
    <xdr:graphicFrame macro="">
      <xdr:nvGraphicFramePr>
        <xdr:cNvPr id="209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523875</xdr:colOff>
      <xdr:row>25</xdr:row>
      <xdr:rowOff>28575</xdr:rowOff>
    </xdr:to>
    <xdr:graphicFrame macro="">
      <xdr:nvGraphicFramePr>
        <xdr:cNvPr id="21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66675</xdr:rowOff>
    </xdr:from>
    <xdr:to>
      <xdr:col>6</xdr:col>
      <xdr:colOff>676275</xdr:colOff>
      <xdr:row>35</xdr:row>
      <xdr:rowOff>19050</xdr:rowOff>
    </xdr:to>
    <xdr:graphicFrame macro="">
      <xdr:nvGraphicFramePr>
        <xdr:cNvPr id="115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657225</xdr:colOff>
      <xdr:row>0</xdr:row>
      <xdr:rowOff>0</xdr:rowOff>
    </xdr:to>
    <xdr:graphicFrame macro="">
      <xdr:nvGraphicFramePr>
        <xdr:cNvPr id="11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142875</xdr:rowOff>
    </xdr:from>
    <xdr:to>
      <xdr:col>6</xdr:col>
      <xdr:colOff>523875</xdr:colOff>
      <xdr:row>18</xdr:row>
      <xdr:rowOff>0</xdr:rowOff>
    </xdr:to>
    <xdr:graphicFrame macro="">
      <xdr:nvGraphicFramePr>
        <xdr:cNvPr id="115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0</xdr:row>
      <xdr:rowOff>142875</xdr:rowOff>
    </xdr:from>
    <xdr:to>
      <xdr:col>13</xdr:col>
      <xdr:colOff>600075</xdr:colOff>
      <xdr:row>17</xdr:row>
      <xdr:rowOff>104775</xdr:rowOff>
    </xdr:to>
    <xdr:graphicFrame macro="">
      <xdr:nvGraphicFramePr>
        <xdr:cNvPr id="1155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17</xdr:row>
      <xdr:rowOff>66675</xdr:rowOff>
    </xdr:from>
    <xdr:to>
      <xdr:col>14</xdr:col>
      <xdr:colOff>114300</xdr:colOff>
      <xdr:row>35</xdr:row>
      <xdr:rowOff>0</xdr:rowOff>
    </xdr:to>
    <xdr:graphicFrame macro="">
      <xdr:nvGraphicFramePr>
        <xdr:cNvPr id="115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1" name="AutoShape 1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2" name="AutoShape 2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3" name="AutoShape 3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4" name="AutoShape 4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5" name="AutoShape 5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40</xdr:row>
      <xdr:rowOff>0</xdr:rowOff>
    </xdr:from>
    <xdr:to>
      <xdr:col>3</xdr:col>
      <xdr:colOff>142875</xdr:colOff>
      <xdr:row>40</xdr:row>
      <xdr:rowOff>0</xdr:rowOff>
    </xdr:to>
    <xdr:sp macro="" textlink="">
      <xdr:nvSpPr>
        <xdr:cNvPr id="27816" name="AutoShape 6"/>
        <xdr:cNvSpPr>
          <a:spLocks/>
        </xdr:cNvSpPr>
      </xdr:nvSpPr>
      <xdr:spPr bwMode="auto">
        <a:xfrm>
          <a:off x="2152650" y="13582650"/>
          <a:ext cx="114300" cy="0"/>
        </a:xfrm>
        <a:prstGeom prst="rightBrace">
          <a:avLst>
            <a:gd name="adj1" fmla="val -2147483648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123825</xdr:colOff>
      <xdr:row>49</xdr:row>
      <xdr:rowOff>161925</xdr:rowOff>
    </xdr:from>
    <xdr:to>
      <xdr:col>32</xdr:col>
      <xdr:colOff>66675</xdr:colOff>
      <xdr:row>62</xdr:row>
      <xdr:rowOff>19050</xdr:rowOff>
    </xdr:to>
    <xdr:pic>
      <xdr:nvPicPr>
        <xdr:cNvPr id="278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516350"/>
          <a:ext cx="138493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552450</xdr:colOff>
          <xdr:row>53</xdr:row>
          <xdr:rowOff>95250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17</xdr:col>
          <xdr:colOff>542925</xdr:colOff>
          <xdr:row>53</xdr:row>
          <xdr:rowOff>95250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552450</xdr:colOff>
          <xdr:row>53</xdr:row>
          <xdr:rowOff>95250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17</xdr:col>
          <xdr:colOff>542925</xdr:colOff>
          <xdr:row>53</xdr:row>
          <xdr:rowOff>95250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Relationship Id="rId9" Type="http://schemas.openxmlformats.org/officeDocument/2006/relationships/oleObject" Target="../embeddings/Microsoft_Word_97_-_2003_Document4.doc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50"/>
  <sheetViews>
    <sheetView workbookViewId="0">
      <pane ySplit="1" topLeftCell="A29" activePane="bottomLeft" state="frozen"/>
      <selection pane="bottomLeft" activeCell="J50" sqref="J50"/>
    </sheetView>
  </sheetViews>
  <sheetFormatPr defaultRowHeight="13.5"/>
  <sheetData>
    <row r="1" spans="1:12" s="112" customFormat="1" ht="27" customHeight="1">
      <c r="A1" s="162" t="s">
        <v>1016</v>
      </c>
      <c r="B1" s="163" t="s">
        <v>1525</v>
      </c>
      <c r="C1" s="164" t="s">
        <v>1018</v>
      </c>
      <c r="D1" s="162" t="s">
        <v>1020</v>
      </c>
      <c r="E1" s="163" t="s">
        <v>1021</v>
      </c>
      <c r="F1" s="164" t="s">
        <v>1022</v>
      </c>
      <c r="G1" s="162" t="s">
        <v>1287</v>
      </c>
      <c r="H1" s="163" t="s">
        <v>1021</v>
      </c>
      <c r="I1" s="164" t="s">
        <v>1022</v>
      </c>
      <c r="J1" s="162" t="s">
        <v>1023</v>
      </c>
      <c r="K1" s="163" t="s">
        <v>1021</v>
      </c>
      <c r="L1" s="164" t="s">
        <v>1022</v>
      </c>
    </row>
    <row r="2" spans="1:12">
      <c r="A2" s="165">
        <v>39</v>
      </c>
      <c r="B2" s="166">
        <v>79.73</v>
      </c>
      <c r="C2" s="167">
        <v>66.7</v>
      </c>
      <c r="D2" s="165">
        <v>39</v>
      </c>
      <c r="E2" s="166">
        <v>378</v>
      </c>
      <c r="F2" s="167">
        <v>184</v>
      </c>
      <c r="G2" s="165">
        <v>39</v>
      </c>
      <c r="H2" s="166">
        <v>326806</v>
      </c>
      <c r="I2" s="167">
        <v>13333</v>
      </c>
      <c r="J2" s="165">
        <v>39</v>
      </c>
      <c r="K2" s="166">
        <v>1135280</v>
      </c>
      <c r="L2" s="167">
        <v>52184</v>
      </c>
    </row>
    <row r="3" spans="1:12">
      <c r="A3" s="165">
        <v>40</v>
      </c>
      <c r="B3" s="166">
        <v>82.08</v>
      </c>
      <c r="C3" s="167">
        <v>69.400000000000006</v>
      </c>
      <c r="D3" s="165">
        <v>40</v>
      </c>
      <c r="E3" s="166">
        <v>370</v>
      </c>
      <c r="F3" s="167">
        <v>158</v>
      </c>
      <c r="G3" s="165">
        <v>40</v>
      </c>
      <c r="H3" s="166">
        <v>335299</v>
      </c>
      <c r="I3" s="167">
        <v>11899</v>
      </c>
      <c r="J3" s="165">
        <v>40</v>
      </c>
      <c r="K3" s="166">
        <v>1176575</v>
      </c>
      <c r="L3" s="167">
        <v>46571</v>
      </c>
    </row>
    <row r="4" spans="1:12">
      <c r="A4" s="165">
        <v>41</v>
      </c>
      <c r="B4" s="166">
        <v>84.29</v>
      </c>
      <c r="C4" s="167">
        <v>72.2</v>
      </c>
      <c r="D4" s="165">
        <v>41</v>
      </c>
      <c r="E4" s="166">
        <v>394</v>
      </c>
      <c r="F4" s="167">
        <v>232</v>
      </c>
      <c r="G4" s="165">
        <v>41</v>
      </c>
      <c r="H4" s="166">
        <v>367374</v>
      </c>
      <c r="I4" s="167">
        <v>17353</v>
      </c>
      <c r="J4" s="165">
        <v>41</v>
      </c>
      <c r="K4" s="166">
        <v>1314306</v>
      </c>
      <c r="L4" s="167">
        <v>67921</v>
      </c>
    </row>
    <row r="5" spans="1:12">
      <c r="A5" s="165">
        <v>42</v>
      </c>
      <c r="B5" s="166">
        <v>86.7</v>
      </c>
      <c r="C5" s="167">
        <v>74.7</v>
      </c>
      <c r="D5" s="165">
        <v>42</v>
      </c>
      <c r="E5" s="166">
        <v>396</v>
      </c>
      <c r="F5" s="167">
        <v>248</v>
      </c>
      <c r="G5" s="165">
        <v>42</v>
      </c>
      <c r="H5" s="166">
        <v>393634</v>
      </c>
      <c r="I5" s="167">
        <v>18687</v>
      </c>
      <c r="J5" s="165">
        <v>42</v>
      </c>
      <c r="K5" s="166">
        <v>1383237</v>
      </c>
      <c r="L5" s="167">
        <v>73142</v>
      </c>
    </row>
    <row r="6" spans="1:12">
      <c r="A6" s="165">
        <v>43</v>
      </c>
      <c r="B6" s="166">
        <v>88.48</v>
      </c>
      <c r="C6" s="167">
        <v>76.900000000000006</v>
      </c>
      <c r="D6" s="165">
        <v>43</v>
      </c>
      <c r="E6" s="166">
        <v>398</v>
      </c>
      <c r="F6" s="167">
        <v>229</v>
      </c>
      <c r="G6" s="165">
        <v>43</v>
      </c>
      <c r="H6" s="166">
        <v>407977</v>
      </c>
      <c r="I6" s="167">
        <v>15560</v>
      </c>
      <c r="J6" s="165">
        <v>43</v>
      </c>
      <c r="K6" s="166">
        <v>1443233</v>
      </c>
      <c r="L6" s="167">
        <v>71084</v>
      </c>
    </row>
    <row r="7" spans="1:12">
      <c r="A7" s="165">
        <v>44</v>
      </c>
      <c r="B7" s="166">
        <v>90.62</v>
      </c>
      <c r="C7" s="167">
        <v>79</v>
      </c>
      <c r="D7" s="165">
        <v>44</v>
      </c>
      <c r="E7" s="166">
        <v>413</v>
      </c>
      <c r="F7" s="167">
        <v>209</v>
      </c>
      <c r="G7" s="165">
        <v>44</v>
      </c>
      <c r="H7" s="166">
        <v>453655</v>
      </c>
      <c r="I7" s="167">
        <v>16684</v>
      </c>
      <c r="J7" s="165">
        <v>44</v>
      </c>
      <c r="K7" s="166">
        <v>1570690</v>
      </c>
      <c r="L7" s="167">
        <v>63317</v>
      </c>
    </row>
    <row r="8" spans="1:12">
      <c r="A8" s="165">
        <v>45</v>
      </c>
      <c r="B8" s="166">
        <v>91.41</v>
      </c>
      <c r="C8" s="167">
        <v>80.8</v>
      </c>
      <c r="D8" s="165">
        <v>45</v>
      </c>
      <c r="E8" s="166">
        <v>448</v>
      </c>
      <c r="F8" s="167">
        <v>211</v>
      </c>
      <c r="G8" s="165">
        <v>45</v>
      </c>
      <c r="H8" s="166">
        <v>489689</v>
      </c>
      <c r="I8" s="167">
        <v>17072</v>
      </c>
      <c r="J8" s="165">
        <v>45</v>
      </c>
      <c r="K8" s="166">
        <v>1758778</v>
      </c>
      <c r="L8" s="167">
        <v>59374</v>
      </c>
    </row>
    <row r="9" spans="1:12">
      <c r="A9" s="165">
        <v>46</v>
      </c>
      <c r="B9" s="166">
        <v>93.48</v>
      </c>
      <c r="C9" s="167">
        <v>82.7</v>
      </c>
      <c r="D9" s="165">
        <v>46</v>
      </c>
      <c r="E9" s="166">
        <v>443</v>
      </c>
      <c r="F9" s="167">
        <v>228</v>
      </c>
      <c r="G9" s="165">
        <v>46</v>
      </c>
      <c r="H9" s="166">
        <v>516983</v>
      </c>
      <c r="I9" s="167">
        <v>17340</v>
      </c>
      <c r="J9" s="165">
        <v>46</v>
      </c>
      <c r="K9" s="166">
        <v>1817173</v>
      </c>
      <c r="L9" s="167">
        <v>64112</v>
      </c>
    </row>
    <row r="10" spans="1:12">
      <c r="A10" s="165">
        <v>47</v>
      </c>
      <c r="B10" s="166">
        <v>94.12</v>
      </c>
      <c r="C10" s="167">
        <v>84.3</v>
      </c>
      <c r="D10" s="165">
        <v>47</v>
      </c>
      <c r="E10" s="166">
        <v>468</v>
      </c>
      <c r="F10" s="167">
        <v>251</v>
      </c>
      <c r="G10" s="165">
        <v>47</v>
      </c>
      <c r="H10" s="166">
        <v>552264</v>
      </c>
      <c r="I10" s="167">
        <v>18698</v>
      </c>
      <c r="J10" s="165">
        <v>47</v>
      </c>
      <c r="K10" s="166">
        <v>1957262</v>
      </c>
      <c r="L10" s="167">
        <v>74820</v>
      </c>
    </row>
    <row r="11" spans="1:12">
      <c r="A11" s="165">
        <v>48</v>
      </c>
      <c r="B11" s="166">
        <v>94.54</v>
      </c>
      <c r="C11" s="167">
        <v>85.4</v>
      </c>
      <c r="D11" s="165">
        <v>48</v>
      </c>
      <c r="E11" s="166">
        <v>473</v>
      </c>
      <c r="F11" s="167">
        <v>271</v>
      </c>
      <c r="G11" s="165">
        <v>48</v>
      </c>
      <c r="H11" s="166">
        <v>571268</v>
      </c>
      <c r="I11" s="167">
        <v>22749</v>
      </c>
      <c r="J11" s="165">
        <v>48</v>
      </c>
      <c r="K11" s="166">
        <v>2019497</v>
      </c>
      <c r="L11" s="167">
        <v>85211</v>
      </c>
    </row>
    <row r="12" spans="1:12">
      <c r="A12" s="165">
        <v>49</v>
      </c>
      <c r="B12" s="166">
        <v>95.34</v>
      </c>
      <c r="C12" s="167">
        <v>86.7</v>
      </c>
      <c r="D12" s="165">
        <v>49</v>
      </c>
      <c r="E12" s="166">
        <v>470</v>
      </c>
      <c r="F12" s="167">
        <v>263</v>
      </c>
      <c r="G12" s="165">
        <v>49</v>
      </c>
      <c r="H12" s="166">
        <v>574576</v>
      </c>
      <c r="I12" s="167">
        <v>22057</v>
      </c>
      <c r="J12" s="165">
        <v>49</v>
      </c>
      <c r="K12" s="166">
        <v>2055950</v>
      </c>
      <c r="L12" s="167">
        <v>81272</v>
      </c>
    </row>
    <row r="13" spans="1:12">
      <c r="A13" s="165">
        <v>50</v>
      </c>
      <c r="B13" s="166">
        <v>96.15</v>
      </c>
      <c r="C13" s="167">
        <v>87.6</v>
      </c>
      <c r="D13" s="165">
        <v>50</v>
      </c>
      <c r="E13" s="166">
        <v>484</v>
      </c>
      <c r="F13" s="167">
        <v>290</v>
      </c>
      <c r="G13" s="165">
        <v>50</v>
      </c>
      <c r="H13" s="166">
        <v>606908</v>
      </c>
      <c r="I13" s="167">
        <v>24501</v>
      </c>
      <c r="J13" s="165">
        <v>50</v>
      </c>
      <c r="K13" s="166">
        <v>2149801</v>
      </c>
      <c r="L13" s="167">
        <v>95331</v>
      </c>
    </row>
    <row r="14" spans="1:12">
      <c r="A14" s="165">
        <v>51</v>
      </c>
      <c r="B14" s="166">
        <v>96.61</v>
      </c>
      <c r="C14" s="167">
        <v>88.6</v>
      </c>
      <c r="D14" s="165">
        <v>51</v>
      </c>
      <c r="E14" s="166">
        <v>469</v>
      </c>
      <c r="F14" s="167">
        <v>282</v>
      </c>
      <c r="G14" s="165">
        <v>51</v>
      </c>
      <c r="H14" s="166">
        <v>613937</v>
      </c>
      <c r="I14" s="167">
        <v>25507</v>
      </c>
      <c r="J14" s="165">
        <v>51</v>
      </c>
      <c r="K14" s="166">
        <v>2114397</v>
      </c>
      <c r="L14" s="167">
        <v>95423</v>
      </c>
    </row>
    <row r="15" spans="1:12">
      <c r="A15" s="165">
        <v>52</v>
      </c>
      <c r="B15" s="166">
        <v>97.03</v>
      </c>
      <c r="C15" s="167">
        <v>89.4</v>
      </c>
      <c r="D15" s="165">
        <v>52</v>
      </c>
      <c r="E15" s="166">
        <v>493</v>
      </c>
      <c r="F15" s="167">
        <v>276</v>
      </c>
      <c r="G15" s="165">
        <v>52</v>
      </c>
      <c r="H15" s="166">
        <v>628436</v>
      </c>
      <c r="I15" s="167">
        <v>24182</v>
      </c>
      <c r="J15" s="165">
        <v>52</v>
      </c>
      <c r="K15" s="166">
        <v>2260913</v>
      </c>
      <c r="L15" s="167">
        <v>87025</v>
      </c>
    </row>
    <row r="16" spans="1:12">
      <c r="A16" s="165">
        <v>53</v>
      </c>
      <c r="B16" s="166">
        <v>97.48</v>
      </c>
      <c r="C16" s="167">
        <v>90.3</v>
      </c>
      <c r="D16" s="165">
        <v>53</v>
      </c>
      <c r="E16" s="166">
        <v>478</v>
      </c>
      <c r="F16" s="167">
        <v>267</v>
      </c>
      <c r="G16" s="165">
        <v>53</v>
      </c>
      <c r="H16" s="166">
        <v>649479</v>
      </c>
      <c r="I16" s="167">
        <v>22469</v>
      </c>
      <c r="J16" s="165">
        <v>53</v>
      </c>
      <c r="K16" s="166">
        <v>2226041</v>
      </c>
      <c r="L16" s="167">
        <v>80309</v>
      </c>
    </row>
    <row r="17" spans="1:42">
      <c r="A17" s="165">
        <v>54</v>
      </c>
      <c r="B17" s="166">
        <v>97.74</v>
      </c>
      <c r="C17" s="167">
        <v>91</v>
      </c>
      <c r="D17" s="165">
        <v>54</v>
      </c>
      <c r="E17" s="166">
        <v>478</v>
      </c>
      <c r="F17" s="167">
        <v>281</v>
      </c>
      <c r="G17" s="165">
        <v>54</v>
      </c>
      <c r="H17" s="166">
        <v>652165</v>
      </c>
      <c r="I17" s="167">
        <v>23687</v>
      </c>
      <c r="J17" s="165">
        <v>54</v>
      </c>
      <c r="K17" s="166">
        <v>2245384</v>
      </c>
      <c r="L17" s="167">
        <v>84117</v>
      </c>
    </row>
    <row r="18" spans="1:42">
      <c r="A18" s="165">
        <v>55</v>
      </c>
      <c r="B18" s="166">
        <v>98.15</v>
      </c>
      <c r="C18" s="167">
        <v>91.5</v>
      </c>
      <c r="D18" s="165">
        <v>55</v>
      </c>
      <c r="E18" s="166">
        <v>467</v>
      </c>
      <c r="F18" s="167">
        <v>275</v>
      </c>
      <c r="G18" s="165">
        <v>55</v>
      </c>
      <c r="H18" s="166">
        <v>640724</v>
      </c>
      <c r="I18" s="167">
        <v>23025</v>
      </c>
      <c r="J18" s="165">
        <v>55</v>
      </c>
      <c r="K18" s="166">
        <v>2212645</v>
      </c>
      <c r="L18" s="167">
        <v>82268</v>
      </c>
    </row>
    <row r="19" spans="1:42">
      <c r="A19" s="165">
        <v>56</v>
      </c>
      <c r="B19" s="166">
        <v>98.33</v>
      </c>
      <c r="C19" s="167">
        <v>91.9</v>
      </c>
      <c r="D19" s="165">
        <v>56</v>
      </c>
      <c r="E19" s="166">
        <v>490</v>
      </c>
      <c r="F19" s="167">
        <v>301</v>
      </c>
      <c r="G19" s="165">
        <v>56</v>
      </c>
      <c r="H19" s="166">
        <v>661425</v>
      </c>
      <c r="I19" s="167">
        <v>22539</v>
      </c>
      <c r="J19" s="165">
        <v>56</v>
      </c>
      <c r="K19" s="166">
        <v>2341083</v>
      </c>
      <c r="L19" s="167">
        <v>85624</v>
      </c>
    </row>
    <row r="20" spans="1:42">
      <c r="A20" s="165">
        <v>57</v>
      </c>
      <c r="B20" s="166">
        <v>98.55</v>
      </c>
      <c r="C20" s="167">
        <v>92.2</v>
      </c>
      <c r="D20" s="165">
        <v>57</v>
      </c>
      <c r="E20" s="166">
        <v>465</v>
      </c>
      <c r="F20" s="167">
        <v>289</v>
      </c>
      <c r="G20" s="165">
        <v>57</v>
      </c>
      <c r="H20" s="166">
        <v>657540</v>
      </c>
      <c r="I20" s="167">
        <v>22656</v>
      </c>
      <c r="J20" s="165">
        <v>57</v>
      </c>
      <c r="K20" s="166">
        <v>2241393</v>
      </c>
      <c r="L20" s="167">
        <v>81910</v>
      </c>
    </row>
    <row r="21" spans="1:42">
      <c r="A21" s="165">
        <v>58</v>
      </c>
      <c r="B21" s="166">
        <v>98.69</v>
      </c>
      <c r="C21" s="167">
        <v>92.6</v>
      </c>
      <c r="D21" s="165">
        <v>58</v>
      </c>
      <c r="E21" s="166">
        <v>492</v>
      </c>
      <c r="F21" s="167">
        <v>309</v>
      </c>
      <c r="G21" s="165">
        <v>58</v>
      </c>
      <c r="H21" s="166">
        <v>684687</v>
      </c>
      <c r="I21" s="167">
        <v>23662</v>
      </c>
      <c r="J21" s="165">
        <v>58</v>
      </c>
      <c r="K21" s="166">
        <v>2391909</v>
      </c>
      <c r="L21" s="167">
        <v>86584</v>
      </c>
    </row>
    <row r="22" spans="1:42">
      <c r="A22" s="165">
        <v>59</v>
      </c>
      <c r="B22" s="166">
        <v>98.81</v>
      </c>
      <c r="C22" s="167">
        <v>93.1</v>
      </c>
      <c r="D22" s="165">
        <v>59</v>
      </c>
      <c r="E22" s="166">
        <v>483</v>
      </c>
      <c r="F22" s="167">
        <v>330</v>
      </c>
      <c r="G22" s="165">
        <v>59</v>
      </c>
      <c r="H22" s="166">
        <v>688187</v>
      </c>
      <c r="I22" s="167">
        <v>24315</v>
      </c>
      <c r="J22" s="165">
        <v>59</v>
      </c>
      <c r="K22" s="166">
        <v>2368682</v>
      </c>
      <c r="L22" s="167">
        <v>91844</v>
      </c>
    </row>
    <row r="23" spans="1:42">
      <c r="A23" s="165">
        <v>60</v>
      </c>
      <c r="B23" s="166">
        <v>98.82</v>
      </c>
      <c r="C23" s="167">
        <v>93.3</v>
      </c>
      <c r="D23" s="165">
        <v>60</v>
      </c>
      <c r="E23" s="166">
        <v>481</v>
      </c>
      <c r="F23" s="167">
        <v>322</v>
      </c>
      <c r="G23" s="165">
        <v>60</v>
      </c>
      <c r="H23" s="166">
        <v>684501</v>
      </c>
      <c r="I23" s="167">
        <v>22318</v>
      </c>
      <c r="J23" s="165">
        <v>60</v>
      </c>
      <c r="K23" s="166">
        <v>2375479</v>
      </c>
      <c r="L23" s="167">
        <v>86260</v>
      </c>
    </row>
    <row r="24" spans="1:42">
      <c r="A24" s="165">
        <v>61</v>
      </c>
      <c r="B24" s="166">
        <v>98.83</v>
      </c>
      <c r="C24" s="167">
        <v>93.6</v>
      </c>
      <c r="D24" s="165">
        <v>61</v>
      </c>
      <c r="E24" s="166">
        <v>474</v>
      </c>
      <c r="F24" s="167">
        <v>345</v>
      </c>
      <c r="G24" s="165">
        <v>61</v>
      </c>
      <c r="H24" s="166">
        <v>681973</v>
      </c>
      <c r="I24" s="167">
        <v>22883</v>
      </c>
      <c r="J24" s="165">
        <v>61</v>
      </c>
      <c r="K24" s="166">
        <v>2353351</v>
      </c>
      <c r="L24" s="167">
        <v>90762</v>
      </c>
    </row>
    <row r="25" spans="1:42">
      <c r="A25" s="165">
        <v>62</v>
      </c>
      <c r="B25" s="166">
        <v>98.91</v>
      </c>
      <c r="C25" s="167">
        <v>93.9</v>
      </c>
      <c r="D25" s="165">
        <v>62</v>
      </c>
      <c r="E25" s="166">
        <v>462</v>
      </c>
      <c r="F25" s="167">
        <v>341</v>
      </c>
      <c r="G25" s="165">
        <v>62</v>
      </c>
      <c r="H25" s="166">
        <v>690412</v>
      </c>
      <c r="I25" s="167">
        <v>23819</v>
      </c>
      <c r="J25" s="165">
        <v>62</v>
      </c>
      <c r="K25" s="166">
        <v>2306278</v>
      </c>
      <c r="L25" s="167">
        <v>88348</v>
      </c>
    </row>
    <row r="26" spans="1:42">
      <c r="A26" s="165">
        <v>63</v>
      </c>
      <c r="B26" s="166">
        <v>99.03</v>
      </c>
      <c r="C26" s="167">
        <v>94.2</v>
      </c>
      <c r="D26" s="165">
        <v>63</v>
      </c>
      <c r="E26" s="166">
        <v>461</v>
      </c>
      <c r="F26" s="167">
        <v>353</v>
      </c>
      <c r="G26" s="165">
        <v>63</v>
      </c>
      <c r="H26" s="166">
        <v>699123</v>
      </c>
      <c r="I26" s="167">
        <v>23984</v>
      </c>
      <c r="J26" s="165">
        <v>63</v>
      </c>
      <c r="K26" s="166">
        <v>2316924</v>
      </c>
      <c r="L26" s="167">
        <v>92495</v>
      </c>
    </row>
    <row r="27" spans="1:42">
      <c r="A27" s="168" t="s">
        <v>1019</v>
      </c>
      <c r="B27" s="166">
        <v>99.05</v>
      </c>
      <c r="C27" s="167">
        <v>94.4</v>
      </c>
      <c r="D27" s="168" t="s">
        <v>1019</v>
      </c>
      <c r="E27" s="166">
        <v>472</v>
      </c>
      <c r="F27" s="167">
        <v>391</v>
      </c>
      <c r="G27" s="168" t="s">
        <v>1019</v>
      </c>
      <c r="H27" s="166">
        <v>718791</v>
      </c>
      <c r="I27" s="167">
        <v>25659</v>
      </c>
      <c r="J27" s="168" t="s">
        <v>1019</v>
      </c>
      <c r="K27" s="166">
        <v>2388771</v>
      </c>
      <c r="L27" s="167">
        <v>101446</v>
      </c>
    </row>
    <row r="28" spans="1:42">
      <c r="A28" s="165">
        <v>2</v>
      </c>
      <c r="B28" s="166">
        <v>99.19</v>
      </c>
      <c r="C28" s="167">
        <v>94.7</v>
      </c>
      <c r="D28" s="165">
        <v>2</v>
      </c>
      <c r="E28" s="166">
        <v>487</v>
      </c>
      <c r="F28" s="167">
        <v>400</v>
      </c>
      <c r="G28" s="165">
        <v>2</v>
      </c>
      <c r="H28" s="166">
        <v>738123</v>
      </c>
      <c r="I28" s="167">
        <v>25851</v>
      </c>
      <c r="J28" s="165">
        <v>2</v>
      </c>
      <c r="K28" s="166">
        <v>2481058</v>
      </c>
      <c r="L28" s="167">
        <v>102857</v>
      </c>
    </row>
    <row r="29" spans="1:42">
      <c r="A29" s="165">
        <v>3</v>
      </c>
      <c r="B29" s="166">
        <v>99.26</v>
      </c>
      <c r="C29" s="167">
        <v>94.9</v>
      </c>
      <c r="D29" s="165">
        <v>3</v>
      </c>
      <c r="E29" s="166">
        <v>479</v>
      </c>
      <c r="F29" s="167">
        <v>402</v>
      </c>
      <c r="G29" s="165">
        <v>3</v>
      </c>
      <c r="H29" s="166">
        <v>740343</v>
      </c>
      <c r="I29" s="167">
        <v>26393</v>
      </c>
      <c r="J29" s="165">
        <v>3</v>
      </c>
      <c r="K29" s="166">
        <v>2480327</v>
      </c>
      <c r="L29" s="167">
        <v>103146</v>
      </c>
    </row>
    <row r="30" spans="1:42">
      <c r="A30" s="165">
        <v>4</v>
      </c>
      <c r="B30" s="166">
        <v>99.31</v>
      </c>
      <c r="C30" s="167">
        <v>95.1</v>
      </c>
      <c r="D30" s="165">
        <v>4</v>
      </c>
      <c r="E30" s="166">
        <v>482</v>
      </c>
      <c r="F30" s="167">
        <v>409</v>
      </c>
      <c r="G30" s="165">
        <v>4</v>
      </c>
      <c r="H30" s="166">
        <v>746291</v>
      </c>
      <c r="I30" s="167">
        <v>26500</v>
      </c>
      <c r="J30" s="165">
        <v>4</v>
      </c>
      <c r="K30" s="166">
        <v>2512300</v>
      </c>
      <c r="L30" s="167">
        <v>103731</v>
      </c>
    </row>
    <row r="31" spans="1:42">
      <c r="A31" s="165">
        <v>5</v>
      </c>
      <c r="B31" s="166">
        <v>99.31</v>
      </c>
      <c r="C31" s="167">
        <v>95.3</v>
      </c>
      <c r="D31" s="165">
        <v>5</v>
      </c>
      <c r="E31" s="166">
        <v>464</v>
      </c>
      <c r="F31" s="167">
        <v>430</v>
      </c>
      <c r="G31" s="165">
        <v>5</v>
      </c>
      <c r="H31" s="166">
        <v>743987</v>
      </c>
      <c r="I31" s="167">
        <v>26617</v>
      </c>
      <c r="J31" s="165">
        <v>5</v>
      </c>
      <c r="K31" s="166">
        <v>2416696</v>
      </c>
      <c r="L31" s="167">
        <v>107110</v>
      </c>
    </row>
    <row r="32" spans="1:42">
      <c r="A32" s="165">
        <v>6</v>
      </c>
      <c r="B32" s="166">
        <v>99.38</v>
      </c>
      <c r="C32" s="167">
        <v>95.5</v>
      </c>
      <c r="D32" s="165">
        <v>6</v>
      </c>
      <c r="E32" s="166">
        <v>495</v>
      </c>
      <c r="F32" s="167">
        <v>434</v>
      </c>
      <c r="G32" s="165">
        <v>6</v>
      </c>
      <c r="H32" s="166">
        <v>754009</v>
      </c>
      <c r="I32" s="167">
        <v>27585</v>
      </c>
      <c r="J32" s="165">
        <v>6</v>
      </c>
      <c r="K32" s="166">
        <v>2589947</v>
      </c>
      <c r="L32" s="167">
        <v>108454</v>
      </c>
      <c r="AD32" s="1"/>
      <c r="AG32" s="1"/>
      <c r="AJ32" s="1"/>
      <c r="AL32" s="1"/>
      <c r="AN32" s="1"/>
      <c r="AP32" s="1"/>
    </row>
    <row r="33" spans="1:12">
      <c r="A33" s="165">
        <v>7</v>
      </c>
      <c r="B33" s="166">
        <v>99.36</v>
      </c>
      <c r="C33" s="167">
        <v>95.8</v>
      </c>
      <c r="D33" s="165">
        <v>7</v>
      </c>
      <c r="E33" s="166">
        <v>478</v>
      </c>
      <c r="F33" s="167">
        <v>459</v>
      </c>
      <c r="G33" s="165">
        <v>7</v>
      </c>
      <c r="H33" s="166">
        <v>737127</v>
      </c>
      <c r="I33" s="167">
        <v>28396</v>
      </c>
      <c r="J33" s="165">
        <v>7</v>
      </c>
      <c r="K33" s="166">
        <v>2457173</v>
      </c>
      <c r="L33" s="167">
        <v>114674</v>
      </c>
    </row>
    <row r="34" spans="1:12">
      <c r="A34" s="165">
        <v>8</v>
      </c>
      <c r="B34" s="166">
        <v>99.42</v>
      </c>
      <c r="C34" s="167">
        <v>96</v>
      </c>
      <c r="D34" s="165">
        <v>8</v>
      </c>
      <c r="E34" s="166">
        <v>476</v>
      </c>
      <c r="F34" s="167">
        <v>456</v>
      </c>
      <c r="G34" s="165">
        <v>8</v>
      </c>
      <c r="H34" s="166">
        <v>745001</v>
      </c>
      <c r="I34" s="167">
        <v>27974</v>
      </c>
      <c r="J34" s="165">
        <v>8</v>
      </c>
      <c r="K34" s="166">
        <v>2466237</v>
      </c>
      <c r="L34" s="167">
        <v>110390</v>
      </c>
    </row>
    <row r="35" spans="1:12">
      <c r="A35" s="165">
        <v>9</v>
      </c>
      <c r="B35" s="166">
        <v>99.47</v>
      </c>
      <c r="C35" s="167">
        <v>96.1</v>
      </c>
      <c r="D35" s="165">
        <v>9</v>
      </c>
      <c r="E35" s="166">
        <v>467</v>
      </c>
      <c r="F35" s="167">
        <v>446</v>
      </c>
      <c r="G35" s="165">
        <v>9</v>
      </c>
      <c r="H35" s="166">
        <v>747056</v>
      </c>
      <c r="I35" s="167">
        <v>27122</v>
      </c>
      <c r="J35" s="165">
        <v>9</v>
      </c>
      <c r="K35" s="166">
        <v>2438296</v>
      </c>
      <c r="L35" s="167">
        <v>102846</v>
      </c>
    </row>
    <row r="36" spans="1:12">
      <c r="A36" s="165">
        <v>10</v>
      </c>
      <c r="B36" s="166">
        <v>99.52</v>
      </c>
      <c r="C36" s="167">
        <v>96.3</v>
      </c>
      <c r="D36" s="165">
        <v>10</v>
      </c>
      <c r="E36" s="166">
        <v>468</v>
      </c>
      <c r="F36" s="167">
        <v>466</v>
      </c>
      <c r="G36" s="165">
        <v>10</v>
      </c>
      <c r="H36" s="166">
        <v>747747</v>
      </c>
      <c r="I36" s="167">
        <v>27667</v>
      </c>
      <c r="J36" s="165">
        <v>10</v>
      </c>
      <c r="K36" s="166">
        <v>2459317</v>
      </c>
      <c r="L36" s="167">
        <v>106380</v>
      </c>
    </row>
    <row r="37" spans="1:12">
      <c r="A37" s="165">
        <v>11</v>
      </c>
      <c r="B37" s="166">
        <v>99.59</v>
      </c>
      <c r="C37" s="167">
        <v>96.4</v>
      </c>
      <c r="D37" s="165">
        <v>11</v>
      </c>
      <c r="E37" s="166">
        <v>463</v>
      </c>
      <c r="F37" s="167">
        <v>470</v>
      </c>
      <c r="G37" s="165">
        <v>11</v>
      </c>
      <c r="H37" s="166">
        <v>741330</v>
      </c>
      <c r="I37" s="167">
        <v>26730</v>
      </c>
      <c r="J37" s="165">
        <v>11</v>
      </c>
      <c r="K37" s="166">
        <v>2455467</v>
      </c>
      <c r="L37" s="167">
        <v>103047</v>
      </c>
    </row>
    <row r="38" spans="1:12">
      <c r="A38" s="165">
        <v>12</v>
      </c>
      <c r="B38" s="166">
        <v>99.64</v>
      </c>
      <c r="C38" s="167">
        <v>96.6</v>
      </c>
      <c r="D38" s="165">
        <v>12</v>
      </c>
      <c r="E38" s="166">
        <v>450</v>
      </c>
      <c r="F38" s="167">
        <v>505</v>
      </c>
      <c r="G38" s="165">
        <v>12</v>
      </c>
      <c r="H38" s="166">
        <v>738179</v>
      </c>
      <c r="I38" s="167">
        <v>25928</v>
      </c>
      <c r="J38" s="165">
        <v>12</v>
      </c>
      <c r="K38" s="166">
        <v>2394070</v>
      </c>
      <c r="L38" s="167">
        <v>105264</v>
      </c>
    </row>
    <row r="39" spans="1:12">
      <c r="A39" s="165">
        <v>13</v>
      </c>
      <c r="B39" s="166">
        <v>99.69</v>
      </c>
      <c r="C39" s="169">
        <v>96.7</v>
      </c>
      <c r="D39" s="165">
        <v>13</v>
      </c>
      <c r="E39" s="166">
        <v>449</v>
      </c>
      <c r="F39" s="167">
        <v>498</v>
      </c>
      <c r="G39" s="165">
        <v>13</v>
      </c>
      <c r="H39" s="166">
        <v>729926</v>
      </c>
      <c r="I39" s="167">
        <v>26488</v>
      </c>
      <c r="J39" s="165">
        <v>13</v>
      </c>
      <c r="K39" s="166">
        <v>2394738</v>
      </c>
      <c r="L39" s="167">
        <v>103512</v>
      </c>
    </row>
    <row r="40" spans="1:12">
      <c r="A40" s="165">
        <v>14</v>
      </c>
      <c r="B40" s="166">
        <v>99.72</v>
      </c>
      <c r="C40" s="169">
        <v>96.8</v>
      </c>
      <c r="D40" s="165">
        <v>14</v>
      </c>
      <c r="E40" s="166">
        <v>440</v>
      </c>
      <c r="F40" s="167">
        <v>494</v>
      </c>
      <c r="G40" s="165">
        <v>14</v>
      </c>
      <c r="H40" s="166">
        <v>723852</v>
      </c>
      <c r="I40" s="167">
        <v>25517</v>
      </c>
      <c r="J40" s="165">
        <v>14</v>
      </c>
      <c r="K40" s="166">
        <v>2357506</v>
      </c>
      <c r="L40" s="167">
        <v>100207</v>
      </c>
    </row>
    <row r="41" spans="1:12">
      <c r="A41" s="165">
        <v>15</v>
      </c>
      <c r="B41" s="166">
        <v>99.71</v>
      </c>
      <c r="C41" s="169">
        <v>96.9</v>
      </c>
      <c r="D41" s="165">
        <v>15</v>
      </c>
      <c r="E41" s="166">
        <v>425</v>
      </c>
      <c r="F41" s="167">
        <v>497</v>
      </c>
      <c r="G41" s="165">
        <v>15</v>
      </c>
      <c r="H41" s="166">
        <v>711214</v>
      </c>
      <c r="I41" s="167">
        <v>24523</v>
      </c>
      <c r="J41" s="165">
        <v>15</v>
      </c>
      <c r="K41" s="166">
        <v>2279132</v>
      </c>
      <c r="L41" s="167">
        <v>96302</v>
      </c>
    </row>
    <row r="42" spans="1:12">
      <c r="A42" s="165">
        <v>16</v>
      </c>
      <c r="B42" s="166">
        <v>99.74</v>
      </c>
      <c r="C42" s="169">
        <v>97.1</v>
      </c>
      <c r="D42" s="165">
        <v>16</v>
      </c>
      <c r="E42" s="166">
        <v>428</v>
      </c>
      <c r="F42" s="167">
        <v>504</v>
      </c>
      <c r="G42" s="165">
        <v>16</v>
      </c>
      <c r="H42" s="166">
        <v>711260</v>
      </c>
      <c r="I42" s="167">
        <v>23560</v>
      </c>
      <c r="J42" s="165">
        <v>16</v>
      </c>
      <c r="K42" s="166">
        <v>2300175</v>
      </c>
      <c r="L42" s="167">
        <v>95017</v>
      </c>
    </row>
    <row r="43" spans="1:12">
      <c r="A43" s="165">
        <v>17</v>
      </c>
      <c r="B43" s="166">
        <v>99.74</v>
      </c>
      <c r="C43" s="169">
        <v>97.2</v>
      </c>
      <c r="D43" s="165">
        <v>17</v>
      </c>
      <c r="E43" s="166">
        <v>416</v>
      </c>
      <c r="F43" s="167">
        <v>535</v>
      </c>
      <c r="G43" s="165">
        <v>17</v>
      </c>
      <c r="H43" s="166">
        <v>707826</v>
      </c>
      <c r="I43" s="167">
        <v>22031</v>
      </c>
      <c r="J43" s="165">
        <v>17</v>
      </c>
      <c r="K43" s="166">
        <v>2245178</v>
      </c>
      <c r="L43" s="167">
        <v>92072</v>
      </c>
    </row>
    <row r="44" spans="1:12">
      <c r="A44" s="165">
        <v>18</v>
      </c>
      <c r="B44" s="166">
        <v>99.74</v>
      </c>
      <c r="C44" s="169">
        <v>97.3</v>
      </c>
      <c r="D44" s="165">
        <v>18</v>
      </c>
      <c r="E44" s="166">
        <v>414</v>
      </c>
      <c r="F44" s="167">
        <v>519</v>
      </c>
      <c r="G44" s="165">
        <v>18</v>
      </c>
      <c r="H44" s="166">
        <v>703694</v>
      </c>
      <c r="I44" s="167">
        <v>21671</v>
      </c>
      <c r="J44" s="165">
        <v>18</v>
      </c>
      <c r="K44" s="166">
        <v>2236638</v>
      </c>
      <c r="L44" s="167">
        <v>87251</v>
      </c>
    </row>
    <row r="45" spans="1:12">
      <c r="A45" s="165">
        <v>19</v>
      </c>
      <c r="B45" s="166">
        <v>99.78</v>
      </c>
      <c r="C45" s="169">
        <v>97.4</v>
      </c>
      <c r="D45" s="165">
        <v>19</v>
      </c>
      <c r="E45" s="166">
        <v>407</v>
      </c>
      <c r="F45" s="167">
        <v>509</v>
      </c>
      <c r="G45" s="165">
        <v>19</v>
      </c>
      <c r="H45" s="166">
        <v>703990</v>
      </c>
      <c r="I45" s="167">
        <v>19654</v>
      </c>
      <c r="J45" s="165">
        <v>19</v>
      </c>
      <c r="K45" s="166">
        <v>2204488</v>
      </c>
      <c r="L45" s="167">
        <v>76753</v>
      </c>
    </row>
    <row r="46" spans="1:12">
      <c r="A46" s="165">
        <v>20</v>
      </c>
      <c r="B46" s="166">
        <v>99.8</v>
      </c>
      <c r="C46" s="169">
        <v>97.5</v>
      </c>
      <c r="D46" s="170">
        <v>20</v>
      </c>
      <c r="E46" s="166">
        <v>405</v>
      </c>
      <c r="F46" s="167">
        <v>501</v>
      </c>
      <c r="G46" s="165">
        <v>20</v>
      </c>
      <c r="H46" s="166">
        <v>691350</v>
      </c>
      <c r="I46" s="167">
        <v>19077</v>
      </c>
      <c r="J46" s="165">
        <v>20</v>
      </c>
      <c r="K46" s="166">
        <v>2194782</v>
      </c>
      <c r="L46" s="167">
        <v>73385</v>
      </c>
    </row>
    <row r="47" spans="1:12">
      <c r="A47" s="165">
        <v>21</v>
      </c>
      <c r="B47" s="166">
        <v>99.8</v>
      </c>
      <c r="C47" s="169">
        <v>97.5</v>
      </c>
      <c r="D47" s="170">
        <v>21</v>
      </c>
      <c r="E47" s="166">
        <v>393</v>
      </c>
      <c r="F47" s="229">
        <v>497</v>
      </c>
      <c r="G47" s="165">
        <v>21</v>
      </c>
      <c r="H47" s="166">
        <v>684914</v>
      </c>
      <c r="I47" s="167">
        <v>17877</v>
      </c>
      <c r="J47" s="165">
        <v>21</v>
      </c>
      <c r="K47" s="166">
        <v>2137907</v>
      </c>
      <c r="L47" s="167">
        <v>69960</v>
      </c>
    </row>
    <row r="48" spans="1:12">
      <c r="A48" s="165">
        <v>22</v>
      </c>
      <c r="B48" s="158">
        <v>99.81</v>
      </c>
      <c r="C48" s="169">
        <v>97.5</v>
      </c>
      <c r="D48" s="170">
        <v>22</v>
      </c>
      <c r="E48" s="166">
        <v>386</v>
      </c>
      <c r="F48" s="167">
        <v>538</v>
      </c>
      <c r="G48" s="165">
        <v>22</v>
      </c>
      <c r="H48" s="166">
        <v>688473</v>
      </c>
      <c r="I48" s="195">
        <v>17129</v>
      </c>
      <c r="J48" s="165">
        <v>22</v>
      </c>
      <c r="K48" s="166">
        <v>2100586</v>
      </c>
      <c r="L48" s="167">
        <v>69077</v>
      </c>
    </row>
    <row r="49" spans="1:12">
      <c r="A49" s="165">
        <v>23</v>
      </c>
      <c r="B49" s="158">
        <v>99.83</v>
      </c>
      <c r="C49" s="169">
        <v>97.6</v>
      </c>
      <c r="D49" s="170">
        <v>23</v>
      </c>
      <c r="E49" s="166">
        <v>390</v>
      </c>
      <c r="F49" s="167">
        <v>524</v>
      </c>
      <c r="G49" s="165">
        <v>23</v>
      </c>
      <c r="H49" s="166">
        <v>679033</v>
      </c>
      <c r="I49" s="195">
        <v>16934</v>
      </c>
      <c r="J49" s="165">
        <v>23</v>
      </c>
      <c r="K49" s="166">
        <v>2119737</v>
      </c>
      <c r="L49" s="167">
        <v>65787</v>
      </c>
    </row>
    <row r="50" spans="1:12">
      <c r="A50" s="165">
        <v>24</v>
      </c>
      <c r="B50" s="158">
        <v>99.83</v>
      </c>
      <c r="C50" s="169">
        <v>97.7</v>
      </c>
      <c r="D50" s="170">
        <v>24</v>
      </c>
      <c r="E50" s="158">
        <v>385</v>
      </c>
      <c r="F50" s="167">
        <v>502</v>
      </c>
      <c r="G50" s="165">
        <v>24</v>
      </c>
      <c r="H50" s="158">
        <v>673704</v>
      </c>
      <c r="I50" s="195">
        <v>16780</v>
      </c>
      <c r="J50" s="165">
        <v>24</v>
      </c>
      <c r="K50" s="158">
        <v>2087756</v>
      </c>
      <c r="L50" s="167">
        <v>61944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7"/>
  <sheetViews>
    <sheetView tabSelected="1" workbookViewId="0">
      <selection activeCell="B18" sqref="B18"/>
    </sheetView>
  </sheetViews>
  <sheetFormatPr defaultRowHeight="13.5"/>
  <cols>
    <col min="1" max="1" width="36" bestFit="1" customWidth="1"/>
    <col min="2" max="2" width="3.5" bestFit="1" customWidth="1"/>
  </cols>
  <sheetData>
    <row r="1" spans="1:2" ht="17.25">
      <c r="A1" s="110" t="s">
        <v>1666</v>
      </c>
    </row>
    <row r="3" spans="1:2">
      <c r="A3" t="s">
        <v>1146</v>
      </c>
      <c r="B3" s="111">
        <v>1</v>
      </c>
    </row>
    <row r="4" spans="1:2">
      <c r="A4" t="s">
        <v>1147</v>
      </c>
      <c r="B4" s="111">
        <v>3</v>
      </c>
    </row>
    <row r="5" spans="1:2">
      <c r="A5" t="s">
        <v>1148</v>
      </c>
      <c r="B5" s="111">
        <v>3</v>
      </c>
    </row>
    <row r="6" spans="1:2">
      <c r="A6" t="s">
        <v>1149</v>
      </c>
      <c r="B6" s="111">
        <v>4</v>
      </c>
    </row>
    <row r="8" spans="1:2">
      <c r="A8" t="s">
        <v>1667</v>
      </c>
    </row>
    <row r="9" spans="1:2">
      <c r="A9" t="s">
        <v>1150</v>
      </c>
      <c r="B9" s="111">
        <v>5</v>
      </c>
    </row>
    <row r="10" spans="1:2">
      <c r="A10" t="s">
        <v>1573</v>
      </c>
      <c r="B10" s="111">
        <v>6</v>
      </c>
    </row>
    <row r="11" spans="1:2">
      <c r="A11" t="s">
        <v>1015</v>
      </c>
      <c r="B11" s="111">
        <v>7</v>
      </c>
    </row>
    <row r="13" spans="1:2">
      <c r="A13" t="s">
        <v>1271</v>
      </c>
    </row>
    <row r="14" spans="1:2">
      <c r="A14" t="s">
        <v>1151</v>
      </c>
      <c r="B14" s="111">
        <v>8</v>
      </c>
    </row>
    <row r="15" spans="1:2">
      <c r="A15" t="s">
        <v>1152</v>
      </c>
      <c r="B15" s="111">
        <v>9</v>
      </c>
    </row>
    <row r="16" spans="1:2">
      <c r="A16" t="s">
        <v>1153</v>
      </c>
      <c r="B16" s="111">
        <v>11</v>
      </c>
    </row>
    <row r="17" spans="1:2">
      <c r="A17" t="s">
        <v>1155</v>
      </c>
      <c r="B17" s="111">
        <v>13</v>
      </c>
    </row>
    <row r="18" spans="1:2">
      <c r="A18" t="s">
        <v>1156</v>
      </c>
      <c r="B18" s="111">
        <v>15</v>
      </c>
    </row>
    <row r="19" spans="1:2">
      <c r="A19" t="s">
        <v>1157</v>
      </c>
      <c r="B19" s="111">
        <v>16</v>
      </c>
    </row>
    <row r="20" spans="1:2">
      <c r="A20" t="s">
        <v>1158</v>
      </c>
      <c r="B20" s="111">
        <v>17</v>
      </c>
    </row>
    <row r="21" spans="1:2">
      <c r="A21" t="s">
        <v>1159</v>
      </c>
      <c r="B21" s="111">
        <v>18</v>
      </c>
    </row>
    <row r="22" spans="1:2">
      <c r="A22" t="s">
        <v>1169</v>
      </c>
      <c r="B22" s="111">
        <v>22</v>
      </c>
    </row>
    <row r="23" spans="1:2">
      <c r="A23" t="s">
        <v>1170</v>
      </c>
      <c r="B23" s="111">
        <v>23</v>
      </c>
    </row>
    <row r="24" spans="1:2">
      <c r="A24" t="s">
        <v>1171</v>
      </c>
      <c r="B24" s="111">
        <v>27</v>
      </c>
    </row>
    <row r="25" spans="1:2">
      <c r="A25" t="s">
        <v>1172</v>
      </c>
      <c r="B25" s="111">
        <v>28</v>
      </c>
    </row>
    <row r="26" spans="1:2">
      <c r="A26" t="s">
        <v>1173</v>
      </c>
      <c r="B26" s="111">
        <v>31</v>
      </c>
    </row>
    <row r="27" spans="1:2">
      <c r="A27" t="s">
        <v>1175</v>
      </c>
      <c r="B27" s="111">
        <v>33</v>
      </c>
    </row>
  </sheetData>
  <phoneticPr fontId="2"/>
  <hyperlinks>
    <hyperlink ref="B9" location="'5'!A1" display="'5'!A1"/>
    <hyperlink ref="B11" location="'7'!A1" display="'7'!A1"/>
    <hyperlink ref="B14" location="'8'!A1" display="'8'!A1"/>
    <hyperlink ref="B15" location="'9-10'!A1" display="'9-10'!A1"/>
    <hyperlink ref="B16" location="'11-12'!A1" display="'11-12'!A1"/>
    <hyperlink ref="B17" location="'13-14'!A1" display="'13-14'!A1"/>
    <hyperlink ref="B18" location="'15'!A1" display="'15'!A1"/>
    <hyperlink ref="B19" location="'16'!A1" display="'16'!A1"/>
    <hyperlink ref="B20" location="'17'!A1" display="'17'!A1"/>
    <hyperlink ref="B21" location="'18-21'!A1" display="'18-21'!A1"/>
    <hyperlink ref="B22" location="'22'!A1" display="'22'!A1"/>
    <hyperlink ref="B23" location="'23-26'!A1" display="'23-26'!A1"/>
    <hyperlink ref="B24" location="'27'!A1" display="'27'!A1"/>
    <hyperlink ref="B25" location="'28-30'!A1" display="'28-30'!A1"/>
    <hyperlink ref="B3" location="'1-2'!A1" display="'1-2'!A1"/>
    <hyperlink ref="B5" location="'3'!A65" display="'3'!A65"/>
    <hyperlink ref="B6" location="'4'!A1" display="'4'!A1"/>
    <hyperlink ref="B26" location="'31-32'!A1" display="'31-32'!A1"/>
    <hyperlink ref="B27" location="'33'!A1" display="'33'!A1"/>
    <hyperlink ref="B10" location="'6'!A1" display="'6'!A1"/>
    <hyperlink ref="B4" location="'3'!A1" display="'3'!A1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C55"/>
  <sheetViews>
    <sheetView view="pageBreakPreview" zoomScale="75" zoomScaleNormal="100" zoomScaleSheetLayoutView="100" workbookViewId="0">
      <pane xSplit="2" ySplit="6" topLeftCell="C7" activePane="bottomRight" state="frozen"/>
      <selection activeCell="M54" sqref="M54"/>
      <selection pane="topRight" activeCell="M54" sqref="M54"/>
      <selection pane="bottomLeft" activeCell="M54" sqref="M54"/>
      <selection pane="bottomRight" activeCell="B1" sqref="B1"/>
    </sheetView>
  </sheetViews>
  <sheetFormatPr defaultRowHeight="13.5"/>
  <cols>
    <col min="1" max="1" width="2.375" style="3" customWidth="1"/>
    <col min="2" max="2" width="4" style="3" customWidth="1"/>
    <col min="3" max="3" width="6.875" style="462" customWidth="1"/>
    <col min="4" max="4" width="9.625" style="3" bestFit="1" customWidth="1"/>
    <col min="5" max="9" width="9.25" style="3" customWidth="1"/>
    <col min="10" max="10" width="4" style="3" bestFit="1" customWidth="1"/>
    <col min="11" max="11" width="6.75" style="3" bestFit="1" customWidth="1"/>
    <col min="12" max="12" width="8.125" style="3" bestFit="1" customWidth="1"/>
    <col min="13" max="13" width="6.75" style="3" bestFit="1" customWidth="1"/>
    <col min="14" max="14" width="5.625" style="3" bestFit="1" customWidth="1"/>
    <col min="15" max="15" width="4.375" style="3" customWidth="1"/>
    <col min="16" max="16" width="6.75" style="3" bestFit="1" customWidth="1"/>
    <col min="17" max="17" width="8.25" style="3" bestFit="1" customWidth="1"/>
    <col min="18" max="18" width="9.25" style="3" customWidth="1"/>
    <col min="19" max="19" width="6.75" style="3" bestFit="1" customWidth="1"/>
    <col min="20" max="21" width="9.25" style="3" customWidth="1"/>
    <col min="22" max="22" width="7.25" style="3" bestFit="1" customWidth="1"/>
    <col min="23" max="23" width="8.25" style="3" bestFit="1" customWidth="1"/>
    <col min="24" max="24" width="9.25" style="3" customWidth="1"/>
    <col min="25" max="25" width="6.625" style="3" bestFit="1" customWidth="1"/>
    <col min="26" max="26" width="8.25" style="3" bestFit="1" customWidth="1"/>
    <col min="27" max="27" width="9.25" style="3" customWidth="1"/>
    <col min="28" max="28" width="8.75" style="3" customWidth="1"/>
    <col min="29" max="29" width="8" style="3" bestFit="1" customWidth="1"/>
    <col min="30" max="16384" width="9" style="3"/>
  </cols>
  <sheetData>
    <row r="1" spans="2:29" s="461" customFormat="1" ht="20.100000000000001" customHeight="1">
      <c r="B1" s="459" t="s">
        <v>1024</v>
      </c>
      <c r="C1" s="460"/>
    </row>
    <row r="2" spans="2:29" s="34" customFormat="1" ht="20.100000000000001" customHeight="1">
      <c r="B2" s="592" t="s">
        <v>1025</v>
      </c>
      <c r="C2" s="597" t="s">
        <v>1026</v>
      </c>
      <c r="D2" s="598" t="s">
        <v>1027</v>
      </c>
      <c r="E2" s="599"/>
      <c r="F2" s="599"/>
      <c r="G2" s="599"/>
      <c r="H2" s="599"/>
      <c r="I2" s="600"/>
      <c r="J2" s="598" t="s">
        <v>1039</v>
      </c>
      <c r="K2" s="599"/>
      <c r="L2" s="599"/>
      <c r="M2" s="599"/>
      <c r="N2" s="599"/>
      <c r="O2" s="599"/>
      <c r="P2" s="600"/>
      <c r="Q2" s="601" t="s">
        <v>1028</v>
      </c>
      <c r="R2" s="603"/>
      <c r="S2" s="603"/>
      <c r="T2" s="603"/>
      <c r="U2" s="603"/>
      <c r="V2" s="603"/>
      <c r="W2" s="603"/>
      <c r="X2" s="603"/>
      <c r="Y2" s="603"/>
      <c r="Z2" s="603"/>
      <c r="AA2" s="602"/>
      <c r="AB2" s="601" t="s">
        <v>1040</v>
      </c>
      <c r="AC2" s="602"/>
    </row>
    <row r="3" spans="2:29" s="219" customFormat="1" ht="15.75" customHeight="1">
      <c r="B3" s="593"/>
      <c r="C3" s="593"/>
      <c r="D3" s="592" t="s">
        <v>1021</v>
      </c>
      <c r="E3" s="589" t="s">
        <v>1041</v>
      </c>
      <c r="F3" s="595" t="s">
        <v>1029</v>
      </c>
      <c r="G3" s="589" t="s">
        <v>1042</v>
      </c>
      <c r="H3" s="595" t="s">
        <v>1030</v>
      </c>
      <c r="I3" s="604" t="s">
        <v>1031</v>
      </c>
      <c r="J3" s="592" t="s">
        <v>1021</v>
      </c>
      <c r="K3" s="589" t="s">
        <v>1043</v>
      </c>
      <c r="L3" s="595" t="s">
        <v>1029</v>
      </c>
      <c r="M3" s="589" t="s">
        <v>1044</v>
      </c>
      <c r="N3" s="595" t="s">
        <v>1030</v>
      </c>
      <c r="O3" s="596" t="s">
        <v>145</v>
      </c>
      <c r="P3" s="604" t="s">
        <v>1031</v>
      </c>
      <c r="Q3" s="453" t="s">
        <v>1045</v>
      </c>
      <c r="R3" s="454" t="s">
        <v>1032</v>
      </c>
      <c r="S3" s="454"/>
      <c r="T3" s="453" t="s">
        <v>1046</v>
      </c>
      <c r="U3" s="454" t="s">
        <v>1033</v>
      </c>
      <c r="V3" s="455"/>
      <c r="W3" s="453" t="s">
        <v>1046</v>
      </c>
      <c r="X3" s="454" t="s">
        <v>1034</v>
      </c>
      <c r="Y3" s="455"/>
      <c r="Z3" s="605" t="s">
        <v>1047</v>
      </c>
      <c r="AA3" s="606"/>
      <c r="AB3" s="589" t="s">
        <v>1048</v>
      </c>
      <c r="AC3" s="595" t="s">
        <v>1035</v>
      </c>
    </row>
    <row r="4" spans="2:29" s="219" customFormat="1">
      <c r="B4" s="593"/>
      <c r="C4" s="593"/>
      <c r="D4" s="593"/>
      <c r="E4" s="590"/>
      <c r="F4" s="590"/>
      <c r="G4" s="590"/>
      <c r="H4" s="590"/>
      <c r="I4" s="590"/>
      <c r="J4" s="593"/>
      <c r="K4" s="590"/>
      <c r="L4" s="590"/>
      <c r="M4" s="590"/>
      <c r="N4" s="590"/>
      <c r="O4" s="593"/>
      <c r="P4" s="590"/>
      <c r="Q4" s="595" t="s">
        <v>1036</v>
      </c>
      <c r="R4" s="589" t="s">
        <v>1524</v>
      </c>
      <c r="S4" s="589" t="s">
        <v>1037</v>
      </c>
      <c r="T4" s="595" t="s">
        <v>1036</v>
      </c>
      <c r="U4" s="589" t="s">
        <v>1049</v>
      </c>
      <c r="V4" s="589" t="s">
        <v>1037</v>
      </c>
      <c r="W4" s="595" t="s">
        <v>1036</v>
      </c>
      <c r="X4" s="589" t="s">
        <v>1049</v>
      </c>
      <c r="Y4" s="589" t="s">
        <v>1037</v>
      </c>
      <c r="Z4" s="595" t="s">
        <v>1036</v>
      </c>
      <c r="AA4" s="589" t="s">
        <v>1049</v>
      </c>
      <c r="AB4" s="590"/>
      <c r="AC4" s="590"/>
    </row>
    <row r="5" spans="2:29" s="219" customFormat="1">
      <c r="B5" s="593"/>
      <c r="C5" s="593"/>
      <c r="D5" s="593"/>
      <c r="E5" s="590"/>
      <c r="F5" s="590"/>
      <c r="G5" s="590"/>
      <c r="H5" s="590"/>
      <c r="I5" s="590"/>
      <c r="J5" s="593"/>
      <c r="K5" s="590"/>
      <c r="L5" s="590"/>
      <c r="M5" s="590"/>
      <c r="N5" s="590"/>
      <c r="O5" s="593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</row>
    <row r="6" spans="2:29" s="219" customFormat="1" ht="20.100000000000001" customHeight="1">
      <c r="B6" s="594"/>
      <c r="C6" s="594"/>
      <c r="D6" s="594"/>
      <c r="E6" s="591"/>
      <c r="F6" s="591"/>
      <c r="G6" s="591"/>
      <c r="H6" s="591"/>
      <c r="I6" s="591"/>
      <c r="J6" s="594"/>
      <c r="K6" s="591"/>
      <c r="L6" s="591"/>
      <c r="M6" s="591"/>
      <c r="N6" s="591"/>
      <c r="O6" s="594"/>
      <c r="P6" s="591"/>
      <c r="Q6" s="231" t="s">
        <v>1038</v>
      </c>
      <c r="R6" s="236" t="s">
        <v>1768</v>
      </c>
      <c r="S6" s="591"/>
      <c r="T6" s="231" t="s">
        <v>1038</v>
      </c>
      <c r="U6" s="236" t="s">
        <v>1768</v>
      </c>
      <c r="V6" s="591"/>
      <c r="W6" s="231" t="s">
        <v>1038</v>
      </c>
      <c r="X6" s="236" t="s">
        <v>1768</v>
      </c>
      <c r="Y6" s="591"/>
      <c r="Z6" s="231" t="s">
        <v>1038</v>
      </c>
      <c r="AA6" s="236" t="s">
        <v>1768</v>
      </c>
      <c r="AB6" s="236" t="s">
        <v>1768</v>
      </c>
      <c r="AC6" s="236" t="s">
        <v>1768</v>
      </c>
    </row>
    <row r="7" spans="2:29" ht="32.1" customHeight="1">
      <c r="B7" s="35">
        <v>39</v>
      </c>
      <c r="C7" s="109">
        <v>79.73</v>
      </c>
      <c r="D7" s="18">
        <v>3000683</v>
      </c>
      <c r="E7" s="18">
        <v>283554</v>
      </c>
      <c r="F7" s="18">
        <v>3284237</v>
      </c>
      <c r="G7" s="18">
        <v>125032</v>
      </c>
      <c r="H7" s="18">
        <v>3409269</v>
      </c>
      <c r="I7" s="18">
        <v>23585</v>
      </c>
      <c r="J7" s="18">
        <v>48</v>
      </c>
      <c r="K7" s="18">
        <v>536</v>
      </c>
      <c r="L7" s="18">
        <v>584</v>
      </c>
      <c r="M7" s="18">
        <v>109</v>
      </c>
      <c r="N7" s="18">
        <v>693</v>
      </c>
      <c r="O7" s="18">
        <v>1</v>
      </c>
      <c r="P7" s="18">
        <v>740</v>
      </c>
      <c r="Q7" s="18">
        <v>326806</v>
      </c>
      <c r="R7" s="18">
        <v>1135280</v>
      </c>
      <c r="S7" s="18">
        <v>378</v>
      </c>
      <c r="T7" s="18">
        <v>13333</v>
      </c>
      <c r="U7" s="18">
        <v>52184</v>
      </c>
      <c r="V7" s="18">
        <v>184</v>
      </c>
      <c r="W7" s="18">
        <v>340139</v>
      </c>
      <c r="X7" s="18">
        <v>1187464</v>
      </c>
      <c r="Y7" s="18">
        <v>361</v>
      </c>
      <c r="Z7" s="18">
        <v>149901</v>
      </c>
      <c r="AA7" s="18">
        <v>529675</v>
      </c>
      <c r="AB7" s="18">
        <v>109265</v>
      </c>
      <c r="AC7" s="18"/>
    </row>
    <row r="8" spans="2:29" ht="32.1" customHeight="1">
      <c r="B8" s="35">
        <v>40</v>
      </c>
      <c r="C8" s="109">
        <v>82.08</v>
      </c>
      <c r="D8" s="18">
        <v>3173767</v>
      </c>
      <c r="E8" s="18">
        <v>294620</v>
      </c>
      <c r="F8" s="18">
        <v>3468387</v>
      </c>
      <c r="G8" s="18">
        <v>96526</v>
      </c>
      <c r="H8" s="18">
        <v>3564913</v>
      </c>
      <c r="I8" s="18">
        <v>21499</v>
      </c>
      <c r="J8" s="18">
        <v>53</v>
      </c>
      <c r="K8" s="18">
        <v>551</v>
      </c>
      <c r="L8" s="18">
        <v>604</v>
      </c>
      <c r="M8" s="18">
        <v>107</v>
      </c>
      <c r="N8" s="18">
        <v>711</v>
      </c>
      <c r="O8" s="18">
        <v>1</v>
      </c>
      <c r="P8" s="18">
        <v>709</v>
      </c>
      <c r="Q8" s="18">
        <v>335299</v>
      </c>
      <c r="R8" s="18">
        <v>1176575</v>
      </c>
      <c r="S8" s="18">
        <v>370</v>
      </c>
      <c r="T8" s="18">
        <v>11899</v>
      </c>
      <c r="U8" s="18">
        <v>46571</v>
      </c>
      <c r="V8" s="18">
        <v>158</v>
      </c>
      <c r="W8" s="18">
        <v>347198</v>
      </c>
      <c r="X8" s="18">
        <v>1223146</v>
      </c>
      <c r="Y8" s="18">
        <v>352</v>
      </c>
      <c r="Z8" s="18">
        <v>158913</v>
      </c>
      <c r="AA8" s="18">
        <v>558350</v>
      </c>
      <c r="AB8" s="18">
        <v>104946</v>
      </c>
      <c r="AC8" s="18"/>
    </row>
    <row r="9" spans="2:29" ht="32.1" customHeight="1">
      <c r="B9" s="35">
        <v>41</v>
      </c>
      <c r="C9" s="109">
        <v>84.29</v>
      </c>
      <c r="D9" s="18">
        <v>3335342</v>
      </c>
      <c r="E9" s="18">
        <v>291533</v>
      </c>
      <c r="F9" s="18">
        <v>3626875</v>
      </c>
      <c r="G9" s="18">
        <v>84444</v>
      </c>
      <c r="H9" s="18">
        <v>3711319</v>
      </c>
      <c r="I9" s="18">
        <v>20079</v>
      </c>
      <c r="J9" s="18">
        <v>58</v>
      </c>
      <c r="K9" s="18">
        <v>551</v>
      </c>
      <c r="L9" s="18">
        <v>609</v>
      </c>
      <c r="M9" s="18">
        <v>108</v>
      </c>
      <c r="N9" s="18">
        <v>717</v>
      </c>
      <c r="O9" s="18">
        <v>1</v>
      </c>
      <c r="P9" s="18">
        <v>658</v>
      </c>
      <c r="Q9" s="18">
        <v>367374</v>
      </c>
      <c r="R9" s="18">
        <v>1314306</v>
      </c>
      <c r="S9" s="18">
        <v>394</v>
      </c>
      <c r="T9" s="18">
        <v>17353</v>
      </c>
      <c r="U9" s="18">
        <v>67921</v>
      </c>
      <c r="V9" s="18">
        <v>232</v>
      </c>
      <c r="W9" s="18">
        <v>384727</v>
      </c>
      <c r="X9" s="18">
        <v>1382227</v>
      </c>
      <c r="Y9" s="18">
        <v>381</v>
      </c>
      <c r="Z9" s="18">
        <v>163993</v>
      </c>
      <c r="AA9" s="18">
        <v>623830</v>
      </c>
      <c r="AB9" s="18">
        <v>109775</v>
      </c>
      <c r="AC9" s="18"/>
    </row>
    <row r="10" spans="2:29" ht="32.1" customHeight="1">
      <c r="B10" s="35">
        <v>42</v>
      </c>
      <c r="C10" s="109">
        <v>86.7</v>
      </c>
      <c r="D10" s="18">
        <v>3490946</v>
      </c>
      <c r="E10" s="18">
        <v>294804</v>
      </c>
      <c r="F10" s="18">
        <v>3785750</v>
      </c>
      <c r="G10" s="18">
        <v>82923</v>
      </c>
      <c r="H10" s="18">
        <v>3868673</v>
      </c>
      <c r="I10" s="18">
        <v>17654</v>
      </c>
      <c r="J10" s="18">
        <v>61</v>
      </c>
      <c r="K10" s="18">
        <v>551</v>
      </c>
      <c r="L10" s="18">
        <v>612</v>
      </c>
      <c r="M10" s="18">
        <v>108</v>
      </c>
      <c r="N10" s="18">
        <v>720</v>
      </c>
      <c r="O10" s="18">
        <v>1</v>
      </c>
      <c r="P10" s="18">
        <v>609</v>
      </c>
      <c r="Q10" s="18">
        <v>393634</v>
      </c>
      <c r="R10" s="18">
        <v>1383237</v>
      </c>
      <c r="S10" s="18">
        <v>396</v>
      </c>
      <c r="T10" s="18">
        <v>18687</v>
      </c>
      <c r="U10" s="18">
        <v>73142</v>
      </c>
      <c r="V10" s="18">
        <v>248</v>
      </c>
      <c r="W10" s="18">
        <v>412321</v>
      </c>
      <c r="X10" s="18">
        <v>1456379</v>
      </c>
      <c r="Y10" s="18">
        <v>384</v>
      </c>
      <c r="Z10" s="18">
        <v>161694</v>
      </c>
      <c r="AA10" s="18">
        <v>621550</v>
      </c>
      <c r="AB10" s="18">
        <v>111496</v>
      </c>
      <c r="AC10" s="18"/>
    </row>
    <row r="11" spans="2:29" ht="32.1" customHeight="1">
      <c r="B11" s="35">
        <v>43</v>
      </c>
      <c r="C11" s="109">
        <v>88.48</v>
      </c>
      <c r="D11" s="18">
        <v>3621458</v>
      </c>
      <c r="E11" s="18">
        <v>310321</v>
      </c>
      <c r="F11" s="18">
        <v>3931779</v>
      </c>
      <c r="G11" s="18">
        <v>73775</v>
      </c>
      <c r="H11" s="18">
        <v>4005554</v>
      </c>
      <c r="I11" s="18">
        <v>17087</v>
      </c>
      <c r="J11" s="18">
        <v>63</v>
      </c>
      <c r="K11" s="18">
        <v>536</v>
      </c>
      <c r="L11" s="18">
        <v>599</v>
      </c>
      <c r="M11" s="18">
        <v>109</v>
      </c>
      <c r="N11" s="18">
        <v>708</v>
      </c>
      <c r="O11" s="18">
        <v>2</v>
      </c>
      <c r="P11" s="18">
        <v>554</v>
      </c>
      <c r="Q11" s="18">
        <v>407977</v>
      </c>
      <c r="R11" s="18">
        <v>1443233</v>
      </c>
      <c r="S11" s="18">
        <v>398</v>
      </c>
      <c r="T11" s="18">
        <v>15560</v>
      </c>
      <c r="U11" s="18">
        <v>71084</v>
      </c>
      <c r="V11" s="18">
        <v>229</v>
      </c>
      <c r="W11" s="18">
        <v>423537</v>
      </c>
      <c r="X11" s="18">
        <v>1514317</v>
      </c>
      <c r="Y11" s="18">
        <v>385</v>
      </c>
      <c r="Z11" s="18">
        <v>166043</v>
      </c>
      <c r="AA11" s="18">
        <v>562660</v>
      </c>
      <c r="AB11" s="18">
        <v>154149</v>
      </c>
      <c r="AC11" s="18"/>
    </row>
    <row r="12" spans="2:29" ht="32.1" customHeight="1">
      <c r="B12" s="35">
        <v>44</v>
      </c>
      <c r="C12" s="109">
        <v>90.62</v>
      </c>
      <c r="D12" s="18">
        <v>3803078</v>
      </c>
      <c r="E12" s="18">
        <v>302135</v>
      </c>
      <c r="F12" s="18">
        <v>4105213</v>
      </c>
      <c r="G12" s="18">
        <v>69319</v>
      </c>
      <c r="H12" s="18">
        <v>4174532</v>
      </c>
      <c r="I12" s="18">
        <v>15429</v>
      </c>
      <c r="J12" s="18">
        <v>69</v>
      </c>
      <c r="K12" s="18">
        <v>533</v>
      </c>
      <c r="L12" s="18">
        <v>602</v>
      </c>
      <c r="M12" s="18">
        <v>109</v>
      </c>
      <c r="N12" s="18">
        <v>711</v>
      </c>
      <c r="O12" s="18">
        <v>2</v>
      </c>
      <c r="P12" s="18">
        <v>507</v>
      </c>
      <c r="Q12" s="18">
        <v>453655</v>
      </c>
      <c r="R12" s="18">
        <v>1570690</v>
      </c>
      <c r="S12" s="18">
        <v>413</v>
      </c>
      <c r="T12" s="18">
        <v>16684</v>
      </c>
      <c r="U12" s="18">
        <v>63317</v>
      </c>
      <c r="V12" s="18">
        <v>209</v>
      </c>
      <c r="W12" s="18">
        <v>470339</v>
      </c>
      <c r="X12" s="18">
        <v>1634007</v>
      </c>
      <c r="Y12" s="18">
        <v>398</v>
      </c>
      <c r="Z12" s="18">
        <v>173147</v>
      </c>
      <c r="AA12" s="18">
        <v>634210</v>
      </c>
      <c r="AB12" s="18">
        <v>151148</v>
      </c>
      <c r="AC12" s="18"/>
    </row>
    <row r="13" spans="2:29" ht="32.1" customHeight="1">
      <c r="B13" s="35">
        <v>45</v>
      </c>
      <c r="C13" s="109">
        <v>91.41</v>
      </c>
      <c r="D13" s="18">
        <v>3923078</v>
      </c>
      <c r="E13" s="18">
        <v>280388</v>
      </c>
      <c r="F13" s="18">
        <v>4203466</v>
      </c>
      <c r="G13" s="18">
        <v>82614</v>
      </c>
      <c r="H13" s="18">
        <v>4286080</v>
      </c>
      <c r="I13" s="18">
        <v>14504</v>
      </c>
      <c r="J13" s="18">
        <v>70</v>
      </c>
      <c r="K13" s="18">
        <v>493</v>
      </c>
      <c r="L13" s="18">
        <v>563</v>
      </c>
      <c r="M13" s="18">
        <v>114</v>
      </c>
      <c r="N13" s="18">
        <v>677</v>
      </c>
      <c r="O13" s="18">
        <v>3</v>
      </c>
      <c r="P13" s="18">
        <v>476</v>
      </c>
      <c r="Q13" s="18">
        <v>489689</v>
      </c>
      <c r="R13" s="18">
        <v>1758778</v>
      </c>
      <c r="S13" s="18">
        <v>448</v>
      </c>
      <c r="T13" s="18">
        <v>17072</v>
      </c>
      <c r="U13" s="18">
        <v>59374</v>
      </c>
      <c r="V13" s="18">
        <v>211</v>
      </c>
      <c r="W13" s="18">
        <v>506761</v>
      </c>
      <c r="X13" s="18">
        <v>1818152</v>
      </c>
      <c r="Y13" s="18">
        <v>432</v>
      </c>
      <c r="Z13" s="18">
        <v>183589</v>
      </c>
      <c r="AA13" s="18">
        <v>698320</v>
      </c>
      <c r="AB13" s="18">
        <v>158147</v>
      </c>
      <c r="AC13" s="18"/>
    </row>
    <row r="14" spans="2:29" ht="32.1" customHeight="1">
      <c r="B14" s="35">
        <v>46</v>
      </c>
      <c r="C14" s="109">
        <v>93.48</v>
      </c>
      <c r="D14" s="18">
        <v>4096357</v>
      </c>
      <c r="E14" s="18">
        <v>280550</v>
      </c>
      <c r="F14" s="18">
        <v>4376907</v>
      </c>
      <c r="G14" s="18">
        <v>75200</v>
      </c>
      <c r="H14" s="18">
        <v>4452107</v>
      </c>
      <c r="I14" s="18">
        <v>12571</v>
      </c>
      <c r="J14" s="18">
        <v>73</v>
      </c>
      <c r="K14" s="18">
        <v>475</v>
      </c>
      <c r="L14" s="18">
        <v>548</v>
      </c>
      <c r="M14" s="18">
        <v>114</v>
      </c>
      <c r="N14" s="18">
        <v>662</v>
      </c>
      <c r="O14" s="18">
        <v>4</v>
      </c>
      <c r="P14" s="18">
        <v>459</v>
      </c>
      <c r="Q14" s="18">
        <v>516983</v>
      </c>
      <c r="R14" s="18">
        <v>1817173</v>
      </c>
      <c r="S14" s="18">
        <v>443</v>
      </c>
      <c r="T14" s="18">
        <v>17340</v>
      </c>
      <c r="U14" s="18">
        <v>64112</v>
      </c>
      <c r="V14" s="18">
        <v>228</v>
      </c>
      <c r="W14" s="18">
        <v>534323</v>
      </c>
      <c r="X14" s="18">
        <v>1881285</v>
      </c>
      <c r="Y14" s="18">
        <v>429</v>
      </c>
      <c r="Z14" s="18">
        <v>202916</v>
      </c>
      <c r="AA14" s="18">
        <v>699020</v>
      </c>
      <c r="AB14" s="18">
        <v>160753</v>
      </c>
      <c r="AC14" s="18"/>
    </row>
    <row r="15" spans="2:29" ht="32.1" customHeight="1">
      <c r="B15" s="35">
        <v>47</v>
      </c>
      <c r="C15" s="109">
        <v>94.12</v>
      </c>
      <c r="D15" s="18">
        <v>4175733</v>
      </c>
      <c r="E15" s="18">
        <v>298008</v>
      </c>
      <c r="F15" s="18">
        <v>4473741</v>
      </c>
      <c r="G15" s="18">
        <v>79584</v>
      </c>
      <c r="H15" s="18">
        <v>4553325</v>
      </c>
      <c r="I15" s="18">
        <v>12897</v>
      </c>
      <c r="J15" s="18">
        <v>71</v>
      </c>
      <c r="K15" s="18">
        <v>486</v>
      </c>
      <c r="L15" s="18">
        <v>557</v>
      </c>
      <c r="M15" s="18">
        <v>113</v>
      </c>
      <c r="N15" s="18">
        <v>670</v>
      </c>
      <c r="O15" s="18">
        <v>5</v>
      </c>
      <c r="P15" s="18">
        <v>446</v>
      </c>
      <c r="Q15" s="18">
        <v>552264</v>
      </c>
      <c r="R15" s="18">
        <v>1957262</v>
      </c>
      <c r="S15" s="18">
        <v>468</v>
      </c>
      <c r="T15" s="18">
        <v>18698</v>
      </c>
      <c r="U15" s="18">
        <v>74820</v>
      </c>
      <c r="V15" s="18">
        <v>251</v>
      </c>
      <c r="W15" s="18">
        <v>570962</v>
      </c>
      <c r="X15" s="18">
        <v>2032082</v>
      </c>
      <c r="Y15" s="18">
        <v>454</v>
      </c>
      <c r="Z15" s="18">
        <v>207033</v>
      </c>
      <c r="AA15" s="18">
        <v>795256</v>
      </c>
      <c r="AB15" s="18">
        <v>85372</v>
      </c>
      <c r="AC15" s="18"/>
    </row>
    <row r="16" spans="2:29" ht="32.1" customHeight="1">
      <c r="B16" s="35">
        <v>48</v>
      </c>
      <c r="C16" s="109">
        <v>94.54</v>
      </c>
      <c r="D16" s="18">
        <v>4262053</v>
      </c>
      <c r="E16" s="18">
        <v>313416</v>
      </c>
      <c r="F16" s="18">
        <v>4575469</v>
      </c>
      <c r="G16" s="18">
        <v>63271</v>
      </c>
      <c r="H16" s="18">
        <v>4638740</v>
      </c>
      <c r="I16" s="18">
        <v>15163</v>
      </c>
      <c r="J16" s="18">
        <v>72</v>
      </c>
      <c r="K16" s="18">
        <v>504</v>
      </c>
      <c r="L16" s="18">
        <v>576</v>
      </c>
      <c r="M16" s="18">
        <v>119</v>
      </c>
      <c r="N16" s="18">
        <v>695</v>
      </c>
      <c r="O16" s="18">
        <v>5</v>
      </c>
      <c r="P16" s="18">
        <v>438</v>
      </c>
      <c r="Q16" s="18">
        <v>571268</v>
      </c>
      <c r="R16" s="18">
        <v>2019497</v>
      </c>
      <c r="S16" s="18">
        <v>473</v>
      </c>
      <c r="T16" s="18">
        <v>22749</v>
      </c>
      <c r="U16" s="18">
        <v>85211</v>
      </c>
      <c r="V16" s="18">
        <v>271</v>
      </c>
      <c r="W16" s="18">
        <v>594017</v>
      </c>
      <c r="X16" s="18">
        <v>2104708</v>
      </c>
      <c r="Y16" s="18">
        <v>459</v>
      </c>
      <c r="Z16" s="18">
        <v>214000</v>
      </c>
      <c r="AA16" s="18">
        <v>803580</v>
      </c>
      <c r="AB16" s="18">
        <v>162112</v>
      </c>
      <c r="AC16" s="18"/>
    </row>
    <row r="17" spans="2:29" ht="32.1" customHeight="1">
      <c r="B17" s="35">
        <v>49</v>
      </c>
      <c r="C17" s="109">
        <v>95.34</v>
      </c>
      <c r="D17" s="18">
        <v>4372928</v>
      </c>
      <c r="E17" s="18">
        <v>307850</v>
      </c>
      <c r="F17" s="18">
        <v>4680778</v>
      </c>
      <c r="G17" s="18">
        <v>53130</v>
      </c>
      <c r="H17" s="18">
        <v>4733908</v>
      </c>
      <c r="I17" s="18">
        <v>14146</v>
      </c>
      <c r="J17" s="18">
        <v>76</v>
      </c>
      <c r="K17" s="18">
        <v>491</v>
      </c>
      <c r="L17" s="18">
        <v>567</v>
      </c>
      <c r="M17" s="18">
        <v>116</v>
      </c>
      <c r="N17" s="18">
        <v>683</v>
      </c>
      <c r="O17" s="18">
        <v>5</v>
      </c>
      <c r="P17" s="18">
        <v>409</v>
      </c>
      <c r="Q17" s="18">
        <v>574576</v>
      </c>
      <c r="R17" s="18">
        <v>2055950</v>
      </c>
      <c r="S17" s="18">
        <v>470</v>
      </c>
      <c r="T17" s="18">
        <v>22057</v>
      </c>
      <c r="U17" s="18">
        <v>81272</v>
      </c>
      <c r="V17" s="18">
        <v>263</v>
      </c>
      <c r="W17" s="18">
        <v>596633</v>
      </c>
      <c r="X17" s="18">
        <v>2137222</v>
      </c>
      <c r="Y17" s="18">
        <v>456</v>
      </c>
      <c r="Z17" s="18">
        <v>225548</v>
      </c>
      <c r="AA17" s="18">
        <v>827470</v>
      </c>
      <c r="AB17" s="18">
        <v>159297</v>
      </c>
      <c r="AC17" s="18"/>
    </row>
    <row r="18" spans="2:29" ht="32.1" customHeight="1">
      <c r="B18" s="35">
        <v>50</v>
      </c>
      <c r="C18" s="109">
        <v>96.15</v>
      </c>
      <c r="D18" s="18">
        <v>4435376</v>
      </c>
      <c r="E18" s="18">
        <v>327632</v>
      </c>
      <c r="F18" s="18">
        <v>4763008</v>
      </c>
      <c r="G18" s="18">
        <v>45390</v>
      </c>
      <c r="H18" s="18">
        <v>4808398</v>
      </c>
      <c r="I18" s="18">
        <v>13003</v>
      </c>
      <c r="J18" s="18">
        <v>78</v>
      </c>
      <c r="K18" s="18">
        <v>485</v>
      </c>
      <c r="L18" s="18">
        <v>563</v>
      </c>
      <c r="M18" s="18">
        <v>124</v>
      </c>
      <c r="N18" s="18">
        <v>687</v>
      </c>
      <c r="O18" s="18">
        <v>5</v>
      </c>
      <c r="P18" s="18">
        <v>397</v>
      </c>
      <c r="Q18" s="18">
        <v>606908</v>
      </c>
      <c r="R18" s="18">
        <v>2149801</v>
      </c>
      <c r="S18" s="18">
        <v>484</v>
      </c>
      <c r="T18" s="18">
        <v>24501</v>
      </c>
      <c r="U18" s="18">
        <v>95331</v>
      </c>
      <c r="V18" s="18">
        <v>290</v>
      </c>
      <c r="W18" s="18">
        <v>631409</v>
      </c>
      <c r="X18" s="18">
        <v>2245132</v>
      </c>
      <c r="Y18" s="18">
        <v>471</v>
      </c>
      <c r="Z18" s="18">
        <v>241491</v>
      </c>
      <c r="AA18" s="18">
        <v>877970</v>
      </c>
      <c r="AB18" s="18">
        <v>89504</v>
      </c>
      <c r="AC18" s="18"/>
    </row>
    <row r="19" spans="2:29" ht="32.1" customHeight="1">
      <c r="B19" s="35">
        <v>51</v>
      </c>
      <c r="C19" s="109">
        <v>96.61</v>
      </c>
      <c r="D19" s="18">
        <v>4502900</v>
      </c>
      <c r="E19" s="18">
        <v>337551</v>
      </c>
      <c r="F19" s="18">
        <v>4840451</v>
      </c>
      <c r="G19" s="18">
        <v>31120</v>
      </c>
      <c r="H19" s="18">
        <v>4871571</v>
      </c>
      <c r="I19" s="18">
        <v>13677</v>
      </c>
      <c r="J19" s="18">
        <v>79</v>
      </c>
      <c r="K19" s="18">
        <v>486</v>
      </c>
      <c r="L19" s="18">
        <v>565</v>
      </c>
      <c r="M19" s="18">
        <v>132</v>
      </c>
      <c r="N19" s="18">
        <v>697</v>
      </c>
      <c r="O19" s="18">
        <v>5</v>
      </c>
      <c r="P19" s="18">
        <v>380</v>
      </c>
      <c r="Q19" s="18">
        <v>613937</v>
      </c>
      <c r="R19" s="18">
        <v>2114397</v>
      </c>
      <c r="S19" s="18">
        <v>469</v>
      </c>
      <c r="T19" s="18">
        <v>25507</v>
      </c>
      <c r="U19" s="18">
        <v>95423</v>
      </c>
      <c r="V19" s="18">
        <v>282</v>
      </c>
      <c r="W19" s="18">
        <v>639444</v>
      </c>
      <c r="X19" s="18">
        <v>2209820</v>
      </c>
      <c r="Y19" s="18">
        <v>456</v>
      </c>
      <c r="Z19" s="18">
        <v>248152</v>
      </c>
      <c r="AA19" s="18">
        <v>896120</v>
      </c>
      <c r="AB19" s="18">
        <v>98898</v>
      </c>
      <c r="AC19" s="18"/>
    </row>
    <row r="20" spans="2:29" ht="32.1" customHeight="1">
      <c r="B20" s="35">
        <v>52</v>
      </c>
      <c r="C20" s="109">
        <v>97.03</v>
      </c>
      <c r="D20" s="18">
        <v>4584648</v>
      </c>
      <c r="E20" s="18">
        <v>315185</v>
      </c>
      <c r="F20" s="18">
        <v>4899833</v>
      </c>
      <c r="G20" s="18">
        <v>25968</v>
      </c>
      <c r="H20" s="18">
        <v>4925801</v>
      </c>
      <c r="I20" s="18">
        <v>12136</v>
      </c>
      <c r="J20" s="18">
        <v>80</v>
      </c>
      <c r="K20" s="18">
        <v>472</v>
      </c>
      <c r="L20" s="18">
        <v>552</v>
      </c>
      <c r="M20" s="18">
        <v>133</v>
      </c>
      <c r="N20" s="18">
        <v>685</v>
      </c>
      <c r="O20" s="18">
        <v>5</v>
      </c>
      <c r="P20" s="18">
        <v>365</v>
      </c>
      <c r="Q20" s="18">
        <v>628436</v>
      </c>
      <c r="R20" s="18">
        <v>2260913</v>
      </c>
      <c r="S20" s="18">
        <v>493</v>
      </c>
      <c r="T20" s="18">
        <v>24182</v>
      </c>
      <c r="U20" s="18">
        <v>87025</v>
      </c>
      <c r="V20" s="18">
        <v>276</v>
      </c>
      <c r="W20" s="18">
        <v>652618</v>
      </c>
      <c r="X20" s="18">
        <v>2347938</v>
      </c>
      <c r="Y20" s="18">
        <v>479</v>
      </c>
      <c r="Z20" s="18">
        <v>251190</v>
      </c>
      <c r="AA20" s="18">
        <v>916020</v>
      </c>
      <c r="AB20" s="18">
        <v>98644</v>
      </c>
      <c r="AC20" s="18"/>
    </row>
    <row r="21" spans="2:29" ht="32.1" customHeight="1">
      <c r="B21" s="35">
        <v>53</v>
      </c>
      <c r="C21" s="109">
        <v>97.48</v>
      </c>
      <c r="D21" s="18">
        <v>4652225</v>
      </c>
      <c r="E21" s="18">
        <v>300279</v>
      </c>
      <c r="F21" s="18">
        <v>4952504</v>
      </c>
      <c r="G21" s="18">
        <v>23526</v>
      </c>
      <c r="H21" s="18">
        <v>4976030</v>
      </c>
      <c r="I21" s="18">
        <v>10958</v>
      </c>
      <c r="J21" s="18">
        <v>79</v>
      </c>
      <c r="K21" s="18">
        <v>442</v>
      </c>
      <c r="L21" s="18">
        <v>521</v>
      </c>
      <c r="M21" s="18">
        <v>131</v>
      </c>
      <c r="N21" s="18">
        <v>652</v>
      </c>
      <c r="O21" s="18">
        <v>5</v>
      </c>
      <c r="P21" s="18">
        <v>342</v>
      </c>
      <c r="Q21" s="18">
        <v>649479</v>
      </c>
      <c r="R21" s="18">
        <v>2226041</v>
      </c>
      <c r="S21" s="18">
        <v>478</v>
      </c>
      <c r="T21" s="18">
        <v>22469</v>
      </c>
      <c r="U21" s="18">
        <v>80309</v>
      </c>
      <c r="V21" s="18">
        <v>267</v>
      </c>
      <c r="W21" s="18">
        <v>671948</v>
      </c>
      <c r="X21" s="18">
        <v>2306350</v>
      </c>
      <c r="Y21" s="18">
        <v>465</v>
      </c>
      <c r="Z21" s="18">
        <v>256635</v>
      </c>
      <c r="AA21" s="18">
        <v>917820</v>
      </c>
      <c r="AB21" s="18">
        <v>53169</v>
      </c>
      <c r="AC21" s="18">
        <v>51565</v>
      </c>
    </row>
    <row r="22" spans="2:29" ht="32.1" customHeight="1">
      <c r="B22" s="35">
        <v>54</v>
      </c>
      <c r="C22" s="109">
        <v>97.74</v>
      </c>
      <c r="D22" s="18">
        <v>4696503</v>
      </c>
      <c r="E22" s="18">
        <v>299203</v>
      </c>
      <c r="F22" s="18">
        <v>4995706</v>
      </c>
      <c r="G22" s="18">
        <v>21219</v>
      </c>
      <c r="H22" s="18">
        <v>5016925</v>
      </c>
      <c r="I22" s="18">
        <v>9499</v>
      </c>
      <c r="J22" s="18">
        <v>79</v>
      </c>
      <c r="K22" s="18">
        <v>426</v>
      </c>
      <c r="L22" s="18">
        <v>505</v>
      </c>
      <c r="M22" s="18">
        <v>134</v>
      </c>
      <c r="N22" s="18">
        <v>639</v>
      </c>
      <c r="O22" s="18">
        <v>3</v>
      </c>
      <c r="P22" s="18">
        <v>335</v>
      </c>
      <c r="Q22" s="18">
        <v>652165</v>
      </c>
      <c r="R22" s="18">
        <v>2245384</v>
      </c>
      <c r="S22" s="18">
        <v>478</v>
      </c>
      <c r="T22" s="18">
        <v>23687</v>
      </c>
      <c r="U22" s="18">
        <v>84117</v>
      </c>
      <c r="V22" s="18">
        <v>281</v>
      </c>
      <c r="W22" s="18">
        <v>675852</v>
      </c>
      <c r="X22" s="18">
        <v>2329501</v>
      </c>
      <c r="Y22" s="18">
        <v>466</v>
      </c>
      <c r="Z22" s="18">
        <v>256134</v>
      </c>
      <c r="AA22" s="18">
        <v>945280</v>
      </c>
      <c r="AB22" s="18">
        <v>54797</v>
      </c>
      <c r="AC22" s="18">
        <v>50230</v>
      </c>
    </row>
    <row r="23" spans="2:29" ht="32.1" customHeight="1">
      <c r="B23" s="35">
        <v>55</v>
      </c>
      <c r="C23" s="109">
        <v>98.15</v>
      </c>
      <c r="D23" s="18">
        <v>4732041</v>
      </c>
      <c r="E23" s="18">
        <v>298876</v>
      </c>
      <c r="F23" s="18">
        <v>5030917</v>
      </c>
      <c r="G23" s="18">
        <v>17080</v>
      </c>
      <c r="H23" s="18">
        <v>5047997</v>
      </c>
      <c r="I23" s="18">
        <v>9608</v>
      </c>
      <c r="J23" s="18">
        <v>80</v>
      </c>
      <c r="K23" s="18">
        <v>418</v>
      </c>
      <c r="L23" s="18">
        <v>498</v>
      </c>
      <c r="M23" s="18">
        <v>133</v>
      </c>
      <c r="N23" s="18">
        <v>631</v>
      </c>
      <c r="O23" s="18">
        <v>3</v>
      </c>
      <c r="P23" s="18">
        <v>325</v>
      </c>
      <c r="Q23" s="18">
        <v>640724</v>
      </c>
      <c r="R23" s="18">
        <v>2212645</v>
      </c>
      <c r="S23" s="18">
        <v>467</v>
      </c>
      <c r="T23" s="18">
        <v>23025</v>
      </c>
      <c r="U23" s="18">
        <v>82268</v>
      </c>
      <c r="V23" s="18">
        <v>275</v>
      </c>
      <c r="W23" s="18">
        <v>663749</v>
      </c>
      <c r="X23" s="18">
        <v>2294913</v>
      </c>
      <c r="Y23" s="18">
        <v>455</v>
      </c>
      <c r="Z23" s="18">
        <v>255560</v>
      </c>
      <c r="AA23" s="18">
        <v>921201</v>
      </c>
      <c r="AB23" s="18">
        <v>49804</v>
      </c>
      <c r="AC23" s="18">
        <v>55828</v>
      </c>
    </row>
    <row r="24" spans="2:29" ht="32.1" customHeight="1">
      <c r="B24" s="35">
        <v>56</v>
      </c>
      <c r="C24" s="109">
        <v>98.33</v>
      </c>
      <c r="D24" s="18">
        <v>4781453</v>
      </c>
      <c r="E24" s="18">
        <v>284616</v>
      </c>
      <c r="F24" s="18">
        <v>5066069</v>
      </c>
      <c r="G24" s="18">
        <v>17638</v>
      </c>
      <c r="H24" s="18">
        <v>5083707</v>
      </c>
      <c r="I24" s="18">
        <v>8489</v>
      </c>
      <c r="J24" s="18">
        <v>78</v>
      </c>
      <c r="K24" s="18">
        <v>380</v>
      </c>
      <c r="L24" s="18">
        <v>458</v>
      </c>
      <c r="M24" s="18">
        <v>132</v>
      </c>
      <c r="N24" s="18">
        <v>590</v>
      </c>
      <c r="O24" s="18">
        <v>3</v>
      </c>
      <c r="P24" s="18">
        <v>304</v>
      </c>
      <c r="Q24" s="18">
        <v>661425</v>
      </c>
      <c r="R24" s="18">
        <v>2341083</v>
      </c>
      <c r="S24" s="18">
        <v>490</v>
      </c>
      <c r="T24" s="18">
        <v>22539</v>
      </c>
      <c r="U24" s="18">
        <v>85624</v>
      </c>
      <c r="V24" s="18">
        <v>301</v>
      </c>
      <c r="W24" s="18">
        <v>683964</v>
      </c>
      <c r="X24" s="18">
        <v>2426707</v>
      </c>
      <c r="Y24" s="18">
        <v>479</v>
      </c>
      <c r="Z24" s="18">
        <v>256225</v>
      </c>
      <c r="AA24" s="18">
        <v>965234</v>
      </c>
      <c r="AB24" s="18">
        <v>50418</v>
      </c>
      <c r="AC24" s="18">
        <v>59190</v>
      </c>
    </row>
    <row r="25" spans="2:29" ht="32.1" customHeight="1">
      <c r="B25" s="35">
        <v>57</v>
      </c>
      <c r="C25" s="109">
        <v>98.55</v>
      </c>
      <c r="D25" s="18">
        <v>4825342</v>
      </c>
      <c r="E25" s="18">
        <v>284364</v>
      </c>
      <c r="F25" s="18">
        <v>5109706</v>
      </c>
      <c r="G25" s="18">
        <v>16075</v>
      </c>
      <c r="H25" s="18">
        <v>5125781</v>
      </c>
      <c r="I25" s="18">
        <v>7770</v>
      </c>
      <c r="J25" s="18">
        <v>76</v>
      </c>
      <c r="K25" s="18">
        <v>361</v>
      </c>
      <c r="L25" s="18">
        <v>437</v>
      </c>
      <c r="M25" s="18">
        <v>127</v>
      </c>
      <c r="N25" s="18">
        <v>564</v>
      </c>
      <c r="O25" s="18">
        <v>4</v>
      </c>
      <c r="P25" s="18">
        <v>292</v>
      </c>
      <c r="Q25" s="18">
        <v>657540</v>
      </c>
      <c r="R25" s="18">
        <v>2241393</v>
      </c>
      <c r="S25" s="18">
        <v>465</v>
      </c>
      <c r="T25" s="18">
        <v>22656</v>
      </c>
      <c r="U25" s="18">
        <v>81910</v>
      </c>
      <c r="V25" s="18">
        <v>289</v>
      </c>
      <c r="W25" s="18">
        <v>680196</v>
      </c>
      <c r="X25" s="18">
        <v>2323303</v>
      </c>
      <c r="Y25" s="18">
        <v>454</v>
      </c>
      <c r="Z25" s="18">
        <v>259140</v>
      </c>
      <c r="AA25" s="18">
        <v>933794</v>
      </c>
      <c r="AB25" s="18">
        <v>47032</v>
      </c>
      <c r="AC25" s="18">
        <v>54101</v>
      </c>
    </row>
    <row r="26" spans="2:29" ht="32.1" customHeight="1">
      <c r="B26" s="35">
        <v>58</v>
      </c>
      <c r="C26" s="109">
        <v>98.69</v>
      </c>
      <c r="D26" s="18">
        <v>4867350</v>
      </c>
      <c r="E26" s="18">
        <v>278134</v>
      </c>
      <c r="F26" s="18">
        <v>5145484</v>
      </c>
      <c r="G26" s="18">
        <v>12266</v>
      </c>
      <c r="H26" s="18">
        <v>5157750</v>
      </c>
      <c r="I26" s="18">
        <v>7647</v>
      </c>
      <c r="J26" s="18">
        <v>75</v>
      </c>
      <c r="K26" s="18">
        <v>344</v>
      </c>
      <c r="L26" s="18">
        <v>419</v>
      </c>
      <c r="M26" s="18">
        <v>127</v>
      </c>
      <c r="N26" s="18">
        <v>546</v>
      </c>
      <c r="O26" s="18">
        <v>5</v>
      </c>
      <c r="P26" s="18">
        <v>284</v>
      </c>
      <c r="Q26" s="18">
        <v>684687</v>
      </c>
      <c r="R26" s="18">
        <v>2391909</v>
      </c>
      <c r="S26" s="18">
        <v>492</v>
      </c>
      <c r="T26" s="18">
        <v>23662</v>
      </c>
      <c r="U26" s="18">
        <v>86584</v>
      </c>
      <c r="V26" s="18">
        <v>309</v>
      </c>
      <c r="W26" s="18">
        <v>708349</v>
      </c>
      <c r="X26" s="18">
        <v>2478493</v>
      </c>
      <c r="Y26" s="18">
        <v>481</v>
      </c>
      <c r="Z26" s="18">
        <v>264521</v>
      </c>
      <c r="AA26" s="18">
        <v>985238</v>
      </c>
      <c r="AB26" s="18">
        <v>47327</v>
      </c>
      <c r="AC26" s="18">
        <v>53720</v>
      </c>
    </row>
    <row r="27" spans="2:29" ht="32.1" customHeight="1">
      <c r="B27" s="35">
        <v>59</v>
      </c>
      <c r="C27" s="109">
        <v>98.81</v>
      </c>
      <c r="D27" s="18">
        <v>4899420</v>
      </c>
      <c r="E27" s="18">
        <v>278023</v>
      </c>
      <c r="F27" s="18">
        <v>5177443</v>
      </c>
      <c r="G27" s="18">
        <v>12297</v>
      </c>
      <c r="H27" s="18">
        <v>5189740</v>
      </c>
      <c r="I27" s="18">
        <v>8312</v>
      </c>
      <c r="J27" s="18">
        <v>74</v>
      </c>
      <c r="K27" s="18">
        <v>327</v>
      </c>
      <c r="L27" s="18">
        <v>401</v>
      </c>
      <c r="M27" s="18">
        <v>127</v>
      </c>
      <c r="N27" s="18">
        <v>528</v>
      </c>
      <c r="O27" s="18">
        <v>5</v>
      </c>
      <c r="P27" s="18">
        <v>282</v>
      </c>
      <c r="Q27" s="18">
        <v>688187</v>
      </c>
      <c r="R27" s="18">
        <v>2368682</v>
      </c>
      <c r="S27" s="18">
        <v>483</v>
      </c>
      <c r="T27" s="18">
        <v>24315</v>
      </c>
      <c r="U27" s="18">
        <v>91844</v>
      </c>
      <c r="V27" s="18">
        <v>330</v>
      </c>
      <c r="W27" s="18">
        <v>712502</v>
      </c>
      <c r="X27" s="18">
        <v>2460526</v>
      </c>
      <c r="Y27" s="18">
        <v>475</v>
      </c>
      <c r="Z27" s="18">
        <v>260832</v>
      </c>
      <c r="AA27" s="18">
        <v>978437</v>
      </c>
      <c r="AB27" s="18">
        <v>47068</v>
      </c>
      <c r="AC27" s="18">
        <v>53970</v>
      </c>
    </row>
    <row r="28" spans="2:29" ht="32.1" customHeight="1">
      <c r="B28" s="35">
        <v>60</v>
      </c>
      <c r="C28" s="109">
        <v>98.82</v>
      </c>
      <c r="D28" s="18">
        <v>4935352</v>
      </c>
      <c r="E28" s="18">
        <v>267486</v>
      </c>
      <c r="F28" s="18">
        <v>5202838</v>
      </c>
      <c r="G28" s="18">
        <v>11105</v>
      </c>
      <c r="H28" s="18">
        <v>5213943</v>
      </c>
      <c r="I28" s="18">
        <v>7581</v>
      </c>
      <c r="J28" s="18">
        <v>74</v>
      </c>
      <c r="K28" s="18">
        <v>317</v>
      </c>
      <c r="L28" s="18">
        <v>391</v>
      </c>
      <c r="M28" s="18">
        <v>125</v>
      </c>
      <c r="N28" s="18">
        <v>516</v>
      </c>
      <c r="O28" s="18">
        <v>5</v>
      </c>
      <c r="P28" s="18">
        <v>278</v>
      </c>
      <c r="Q28" s="18">
        <v>684501</v>
      </c>
      <c r="R28" s="18">
        <v>2375479</v>
      </c>
      <c r="S28" s="18">
        <v>481</v>
      </c>
      <c r="T28" s="18">
        <v>22318</v>
      </c>
      <c r="U28" s="18">
        <v>86260</v>
      </c>
      <c r="V28" s="18">
        <v>322</v>
      </c>
      <c r="W28" s="18">
        <v>706819</v>
      </c>
      <c r="X28" s="18">
        <v>2461739</v>
      </c>
      <c r="Y28" s="18">
        <v>473</v>
      </c>
      <c r="Z28" s="18">
        <v>269182</v>
      </c>
      <c r="AA28" s="18">
        <v>999673</v>
      </c>
      <c r="AB28" s="18">
        <v>56347</v>
      </c>
      <c r="AC28" s="18">
        <v>53552</v>
      </c>
    </row>
    <row r="29" spans="2:29" ht="32.1" customHeight="1">
      <c r="B29" s="35">
        <v>61</v>
      </c>
      <c r="C29" s="109">
        <v>98.83</v>
      </c>
      <c r="D29" s="18">
        <v>4959977</v>
      </c>
      <c r="E29" s="18">
        <v>263095</v>
      </c>
      <c r="F29" s="18">
        <v>5223072</v>
      </c>
      <c r="G29" s="18">
        <v>11299</v>
      </c>
      <c r="H29" s="18">
        <v>5234371</v>
      </c>
      <c r="I29" s="18">
        <v>6191</v>
      </c>
      <c r="J29" s="18">
        <v>75</v>
      </c>
      <c r="K29" s="18">
        <v>310</v>
      </c>
      <c r="L29" s="18">
        <v>385</v>
      </c>
      <c r="M29" s="18">
        <v>124</v>
      </c>
      <c r="N29" s="18">
        <v>509</v>
      </c>
      <c r="O29" s="18">
        <v>5</v>
      </c>
      <c r="P29" s="18">
        <v>263</v>
      </c>
      <c r="Q29" s="18">
        <v>681973</v>
      </c>
      <c r="R29" s="18">
        <v>2353351</v>
      </c>
      <c r="S29" s="18">
        <v>474</v>
      </c>
      <c r="T29" s="18">
        <v>22883</v>
      </c>
      <c r="U29" s="18">
        <v>90762</v>
      </c>
      <c r="V29" s="18">
        <v>345</v>
      </c>
      <c r="W29" s="18">
        <v>704856</v>
      </c>
      <c r="X29" s="18">
        <v>2444113</v>
      </c>
      <c r="Y29" s="18">
        <v>468</v>
      </c>
      <c r="Z29" s="18">
        <v>269357</v>
      </c>
      <c r="AA29" s="18">
        <v>1002932</v>
      </c>
      <c r="AB29" s="18">
        <v>55787</v>
      </c>
      <c r="AC29" s="18">
        <v>47202</v>
      </c>
    </row>
    <row r="30" spans="2:29" ht="32.1" customHeight="1">
      <c r="B30" s="35">
        <v>62</v>
      </c>
      <c r="C30" s="109">
        <v>98.91</v>
      </c>
      <c r="D30" s="18">
        <v>4994962</v>
      </c>
      <c r="E30" s="18">
        <v>259119</v>
      </c>
      <c r="F30" s="18">
        <v>5254081</v>
      </c>
      <c r="G30" s="18">
        <v>8590</v>
      </c>
      <c r="H30" s="18">
        <v>5262671</v>
      </c>
      <c r="I30" s="18">
        <v>5873</v>
      </c>
      <c r="J30" s="18">
        <v>75</v>
      </c>
      <c r="K30" s="18">
        <v>302</v>
      </c>
      <c r="L30" s="18">
        <v>377</v>
      </c>
      <c r="M30" s="18">
        <v>120</v>
      </c>
      <c r="N30" s="18">
        <v>497</v>
      </c>
      <c r="O30" s="18">
        <v>5</v>
      </c>
      <c r="P30" s="18">
        <v>257</v>
      </c>
      <c r="Q30" s="18">
        <v>690412</v>
      </c>
      <c r="R30" s="18">
        <v>2306278</v>
      </c>
      <c r="S30" s="18">
        <v>462</v>
      </c>
      <c r="T30" s="18">
        <v>23819</v>
      </c>
      <c r="U30" s="18">
        <v>88348</v>
      </c>
      <c r="V30" s="18">
        <v>341</v>
      </c>
      <c r="W30" s="18">
        <v>714231</v>
      </c>
      <c r="X30" s="18">
        <v>2394626</v>
      </c>
      <c r="Y30" s="18">
        <v>456</v>
      </c>
      <c r="Z30" s="18">
        <v>278976</v>
      </c>
      <c r="AA30" s="18">
        <v>1009054</v>
      </c>
      <c r="AB30" s="18">
        <v>50320</v>
      </c>
      <c r="AC30" s="18">
        <v>46866</v>
      </c>
    </row>
    <row r="31" spans="2:29" ht="32.1" customHeight="1">
      <c r="B31" s="35">
        <v>63</v>
      </c>
      <c r="C31" s="109">
        <v>99.03</v>
      </c>
      <c r="D31" s="18">
        <v>5026027</v>
      </c>
      <c r="E31" s="18">
        <v>262186</v>
      </c>
      <c r="F31" s="18">
        <v>5288213</v>
      </c>
      <c r="G31" s="18">
        <v>7396</v>
      </c>
      <c r="H31" s="18">
        <v>5295609</v>
      </c>
      <c r="I31" s="18">
        <v>5373</v>
      </c>
      <c r="J31" s="18">
        <v>75</v>
      </c>
      <c r="K31" s="18">
        <v>295</v>
      </c>
      <c r="L31" s="18">
        <v>370</v>
      </c>
      <c r="M31" s="18">
        <v>117</v>
      </c>
      <c r="N31" s="18">
        <v>487</v>
      </c>
      <c r="O31" s="18">
        <v>5</v>
      </c>
      <c r="P31" s="18">
        <v>247</v>
      </c>
      <c r="Q31" s="18">
        <v>699123</v>
      </c>
      <c r="R31" s="18">
        <v>2316924</v>
      </c>
      <c r="S31" s="18">
        <v>461</v>
      </c>
      <c r="T31" s="18">
        <v>23984</v>
      </c>
      <c r="U31" s="18">
        <v>92495</v>
      </c>
      <c r="V31" s="18">
        <v>353</v>
      </c>
      <c r="W31" s="18">
        <v>723107</v>
      </c>
      <c r="X31" s="18">
        <v>2409419</v>
      </c>
      <c r="Y31" s="18">
        <v>456</v>
      </c>
      <c r="Z31" s="18">
        <v>285500</v>
      </c>
      <c r="AA31" s="18">
        <v>1019877</v>
      </c>
      <c r="AB31" s="18">
        <v>46120</v>
      </c>
      <c r="AC31" s="18">
        <v>49930</v>
      </c>
    </row>
    <row r="32" spans="2:29" ht="32.1" customHeight="1">
      <c r="B32" s="35" t="s">
        <v>1019</v>
      </c>
      <c r="C32" s="109">
        <v>99.05</v>
      </c>
      <c r="D32" s="18">
        <v>5063904</v>
      </c>
      <c r="E32" s="18">
        <v>259628</v>
      </c>
      <c r="F32" s="18">
        <v>5323532</v>
      </c>
      <c r="G32" s="18">
        <v>7512</v>
      </c>
      <c r="H32" s="18">
        <v>5331044</v>
      </c>
      <c r="I32" s="18">
        <v>4922</v>
      </c>
      <c r="J32" s="18">
        <v>75</v>
      </c>
      <c r="K32" s="18">
        <v>293</v>
      </c>
      <c r="L32" s="18">
        <v>368</v>
      </c>
      <c r="M32" s="18">
        <v>118</v>
      </c>
      <c r="N32" s="18">
        <v>486</v>
      </c>
      <c r="O32" s="18">
        <v>5</v>
      </c>
      <c r="P32" s="18">
        <v>239</v>
      </c>
      <c r="Q32" s="18">
        <v>718791</v>
      </c>
      <c r="R32" s="18">
        <v>2388771</v>
      </c>
      <c r="S32" s="18">
        <v>472</v>
      </c>
      <c r="T32" s="18">
        <v>25659</v>
      </c>
      <c r="U32" s="18">
        <v>101446</v>
      </c>
      <c r="V32" s="18">
        <v>391</v>
      </c>
      <c r="W32" s="18">
        <v>744450</v>
      </c>
      <c r="X32" s="18">
        <v>2490217</v>
      </c>
      <c r="Y32" s="18">
        <v>468</v>
      </c>
      <c r="Z32" s="18">
        <v>298267</v>
      </c>
      <c r="AA32" s="18">
        <v>1074390</v>
      </c>
      <c r="AB32" s="18">
        <v>42274</v>
      </c>
      <c r="AC32" s="18">
        <v>57484</v>
      </c>
    </row>
    <row r="33" spans="2:29" ht="32.1" customHeight="1">
      <c r="B33" s="35">
        <v>2</v>
      </c>
      <c r="C33" s="109">
        <v>99.19</v>
      </c>
      <c r="D33" s="18">
        <v>5096221</v>
      </c>
      <c r="E33" s="18">
        <v>257271</v>
      </c>
      <c r="F33" s="18">
        <v>5353492</v>
      </c>
      <c r="G33" s="18">
        <v>5567</v>
      </c>
      <c r="H33" s="18">
        <v>5359059</v>
      </c>
      <c r="I33" s="18">
        <v>4678</v>
      </c>
      <c r="J33" s="18">
        <v>75</v>
      </c>
      <c r="K33" s="18">
        <v>276</v>
      </c>
      <c r="L33" s="18">
        <v>351</v>
      </c>
      <c r="M33" s="18">
        <v>114</v>
      </c>
      <c r="N33" s="18">
        <v>465</v>
      </c>
      <c r="O33" s="18">
        <v>5</v>
      </c>
      <c r="P33" s="18">
        <v>231</v>
      </c>
      <c r="Q33" s="18">
        <v>738123</v>
      </c>
      <c r="R33" s="18">
        <v>2481058</v>
      </c>
      <c r="S33" s="18">
        <v>487</v>
      </c>
      <c r="T33" s="18">
        <v>25851</v>
      </c>
      <c r="U33" s="18">
        <v>102857</v>
      </c>
      <c r="V33" s="18">
        <v>400</v>
      </c>
      <c r="W33" s="18">
        <v>763974</v>
      </c>
      <c r="X33" s="18">
        <v>2583915</v>
      </c>
      <c r="Y33" s="18">
        <v>483</v>
      </c>
      <c r="Z33" s="18">
        <v>306732</v>
      </c>
      <c r="AA33" s="18">
        <v>1122105</v>
      </c>
      <c r="AB33" s="18">
        <v>41675</v>
      </c>
      <c r="AC33" s="18">
        <v>58013</v>
      </c>
    </row>
    <row r="34" spans="2:29" ht="32.1" customHeight="1">
      <c r="B34" s="35">
        <v>3</v>
      </c>
      <c r="C34" s="109">
        <v>99.26</v>
      </c>
      <c r="D34" s="18">
        <v>5134495</v>
      </c>
      <c r="E34" s="18">
        <v>256702</v>
      </c>
      <c r="F34" s="18">
        <v>5391197</v>
      </c>
      <c r="G34" s="18">
        <v>5136</v>
      </c>
      <c r="H34" s="18">
        <v>5396333</v>
      </c>
      <c r="I34" s="18">
        <v>4264</v>
      </c>
      <c r="J34" s="18">
        <v>75</v>
      </c>
      <c r="K34" s="18">
        <v>263</v>
      </c>
      <c r="L34" s="18">
        <v>338</v>
      </c>
      <c r="M34" s="18">
        <v>109</v>
      </c>
      <c r="N34" s="18">
        <v>447</v>
      </c>
      <c r="O34" s="18">
        <v>5</v>
      </c>
      <c r="P34" s="18">
        <v>230</v>
      </c>
      <c r="Q34" s="18">
        <v>740343</v>
      </c>
      <c r="R34" s="18">
        <v>2480327</v>
      </c>
      <c r="S34" s="18">
        <v>479</v>
      </c>
      <c r="T34" s="18">
        <v>26393</v>
      </c>
      <c r="U34" s="18">
        <v>103146</v>
      </c>
      <c r="V34" s="18">
        <v>402</v>
      </c>
      <c r="W34" s="18">
        <v>766736</v>
      </c>
      <c r="X34" s="18">
        <v>2583473</v>
      </c>
      <c r="Y34" s="18">
        <v>478</v>
      </c>
      <c r="Z34" s="18">
        <v>312969</v>
      </c>
      <c r="AA34" s="18">
        <v>1103701</v>
      </c>
      <c r="AB34" s="18">
        <v>40280</v>
      </c>
      <c r="AC34" s="18">
        <v>58323</v>
      </c>
    </row>
    <row r="35" spans="2:29" ht="32.1" customHeight="1">
      <c r="B35" s="35">
        <v>4</v>
      </c>
      <c r="C35" s="109">
        <v>99.31</v>
      </c>
      <c r="D35" s="18">
        <v>5167946</v>
      </c>
      <c r="E35" s="18">
        <v>253887</v>
      </c>
      <c r="F35" s="18">
        <v>5421833</v>
      </c>
      <c r="G35" s="18">
        <v>4453</v>
      </c>
      <c r="H35" s="18">
        <v>5426286</v>
      </c>
      <c r="I35" s="18">
        <v>4175</v>
      </c>
      <c r="J35" s="18">
        <v>75</v>
      </c>
      <c r="K35" s="18">
        <v>255</v>
      </c>
      <c r="L35" s="18">
        <v>330</v>
      </c>
      <c r="M35" s="18">
        <v>104</v>
      </c>
      <c r="N35" s="18">
        <v>434</v>
      </c>
      <c r="O35" s="18">
        <v>5</v>
      </c>
      <c r="P35" s="18">
        <v>215</v>
      </c>
      <c r="Q35" s="18">
        <v>746291</v>
      </c>
      <c r="R35" s="18">
        <v>2512300</v>
      </c>
      <c r="S35" s="18">
        <v>482</v>
      </c>
      <c r="T35" s="18">
        <v>26500</v>
      </c>
      <c r="U35" s="18">
        <v>103731</v>
      </c>
      <c r="V35" s="18">
        <v>409</v>
      </c>
      <c r="W35" s="18">
        <v>772791</v>
      </c>
      <c r="X35" s="18">
        <v>2616031</v>
      </c>
      <c r="Y35" s="18">
        <v>482.49936875591703</v>
      </c>
      <c r="Z35" s="18">
        <v>316724</v>
      </c>
      <c r="AA35" s="18">
        <v>1154657</v>
      </c>
      <c r="AB35" s="18">
        <v>39723</v>
      </c>
      <c r="AC35" s="18">
        <v>57716</v>
      </c>
    </row>
    <row r="36" spans="2:29" ht="32.1" customHeight="1">
      <c r="B36" s="35">
        <v>5</v>
      </c>
      <c r="C36" s="109">
        <v>99.31</v>
      </c>
      <c r="D36" s="18">
        <v>5203548</v>
      </c>
      <c r="E36" s="18">
        <v>249359</v>
      </c>
      <c r="F36" s="18">
        <v>5452907</v>
      </c>
      <c r="G36" s="18">
        <v>3234</v>
      </c>
      <c r="H36" s="18">
        <v>5456141</v>
      </c>
      <c r="I36" s="18">
        <v>4382</v>
      </c>
      <c r="J36" s="18">
        <v>75</v>
      </c>
      <c r="K36" s="18">
        <v>254</v>
      </c>
      <c r="L36" s="18">
        <v>329</v>
      </c>
      <c r="M36" s="18">
        <v>98</v>
      </c>
      <c r="N36" s="18">
        <v>427</v>
      </c>
      <c r="O36" s="18">
        <v>5</v>
      </c>
      <c r="P36" s="18">
        <v>206</v>
      </c>
      <c r="Q36" s="18">
        <v>743987</v>
      </c>
      <c r="R36" s="18">
        <v>2416696</v>
      </c>
      <c r="S36" s="18">
        <v>464</v>
      </c>
      <c r="T36" s="18">
        <v>26617</v>
      </c>
      <c r="U36" s="18">
        <v>107110</v>
      </c>
      <c r="V36" s="18">
        <v>430</v>
      </c>
      <c r="W36" s="18">
        <v>770604</v>
      </c>
      <c r="X36" s="18">
        <v>2523806</v>
      </c>
      <c r="Y36" s="18">
        <v>462.83679512597593</v>
      </c>
      <c r="Z36" s="18">
        <v>324141</v>
      </c>
      <c r="AA36" s="18">
        <v>1092999</v>
      </c>
      <c r="AB36" s="18">
        <v>18067</v>
      </c>
      <c r="AC36" s="18">
        <v>46751</v>
      </c>
    </row>
    <row r="37" spans="2:29" ht="32.1" customHeight="1">
      <c r="B37" s="35">
        <v>6</v>
      </c>
      <c r="C37" s="109">
        <v>99.38</v>
      </c>
      <c r="D37" s="18">
        <v>5179487</v>
      </c>
      <c r="E37" s="18">
        <v>249819</v>
      </c>
      <c r="F37" s="18">
        <v>5429306</v>
      </c>
      <c r="G37" s="18">
        <v>3289</v>
      </c>
      <c r="H37" s="18">
        <v>5432595</v>
      </c>
      <c r="I37" s="18">
        <v>4242</v>
      </c>
      <c r="J37" s="18">
        <v>75</v>
      </c>
      <c r="K37" s="18">
        <v>249</v>
      </c>
      <c r="L37" s="18">
        <v>324</v>
      </c>
      <c r="M37" s="18">
        <v>89</v>
      </c>
      <c r="N37" s="18">
        <v>413</v>
      </c>
      <c r="O37" s="18">
        <v>5</v>
      </c>
      <c r="P37" s="18">
        <v>203</v>
      </c>
      <c r="Q37" s="18">
        <v>754009</v>
      </c>
      <c r="R37" s="18">
        <v>2589947</v>
      </c>
      <c r="S37" s="18">
        <v>495</v>
      </c>
      <c r="T37" s="18">
        <v>27584.696</v>
      </c>
      <c r="U37" s="18">
        <v>108454</v>
      </c>
      <c r="V37" s="18">
        <v>434</v>
      </c>
      <c r="W37" s="18">
        <v>781593.696</v>
      </c>
      <c r="X37" s="18">
        <v>2698401</v>
      </c>
      <c r="Y37" s="18">
        <v>497.00661557849196</v>
      </c>
      <c r="Z37" s="18">
        <v>341246</v>
      </c>
      <c r="AA37" s="18">
        <v>1190582</v>
      </c>
      <c r="AB37" s="18">
        <v>13887</v>
      </c>
      <c r="AC37" s="18">
        <v>45456</v>
      </c>
    </row>
    <row r="38" spans="2:29" ht="32.1" customHeight="1">
      <c r="B38" s="35">
        <v>7</v>
      </c>
      <c r="C38" s="109">
        <v>99.36</v>
      </c>
      <c r="D38" s="18">
        <v>5104016</v>
      </c>
      <c r="E38" s="18">
        <v>249702</v>
      </c>
      <c r="F38" s="18">
        <v>5353718</v>
      </c>
      <c r="G38" s="18">
        <v>3372</v>
      </c>
      <c r="H38" s="18">
        <v>5357090</v>
      </c>
      <c r="I38" s="18">
        <v>4125</v>
      </c>
      <c r="J38" s="18">
        <v>74</v>
      </c>
      <c r="K38" s="18">
        <v>243</v>
      </c>
      <c r="L38" s="18">
        <v>317</v>
      </c>
      <c r="M38" s="18">
        <v>87</v>
      </c>
      <c r="N38" s="18">
        <v>404</v>
      </c>
      <c r="O38" s="18">
        <v>5</v>
      </c>
      <c r="P38" s="18">
        <v>193</v>
      </c>
      <c r="Q38" s="18">
        <v>737127</v>
      </c>
      <c r="R38" s="18">
        <v>2457173</v>
      </c>
      <c r="S38" s="18">
        <v>478</v>
      </c>
      <c r="T38" s="18">
        <v>28395.952000000001</v>
      </c>
      <c r="U38" s="18">
        <v>114674</v>
      </c>
      <c r="V38" s="18">
        <v>459</v>
      </c>
      <c r="W38" s="18">
        <v>765522.95200000005</v>
      </c>
      <c r="X38" s="18">
        <v>2571847</v>
      </c>
      <c r="Y38" s="18">
        <v>480.36666107553674</v>
      </c>
      <c r="Z38" s="18">
        <v>343275</v>
      </c>
      <c r="AA38" s="18">
        <v>1098771</v>
      </c>
      <c r="AB38" s="18">
        <v>13887</v>
      </c>
      <c r="AC38" s="18">
        <v>44827</v>
      </c>
    </row>
    <row r="39" spans="2:29" ht="32.1" customHeight="1">
      <c r="B39" s="35">
        <v>8</v>
      </c>
      <c r="C39" s="109">
        <v>99.42</v>
      </c>
      <c r="D39" s="18">
        <v>5139349</v>
      </c>
      <c r="E39" s="18">
        <v>242330</v>
      </c>
      <c r="F39" s="18">
        <v>5381679</v>
      </c>
      <c r="G39" s="18">
        <v>2901</v>
      </c>
      <c r="H39" s="18">
        <v>5384580</v>
      </c>
      <c r="I39" s="18">
        <v>3746</v>
      </c>
      <c r="J39" s="18">
        <v>74</v>
      </c>
      <c r="K39" s="18">
        <v>232</v>
      </c>
      <c r="L39" s="18">
        <v>306</v>
      </c>
      <c r="M39" s="18">
        <v>85</v>
      </c>
      <c r="N39" s="18">
        <v>391</v>
      </c>
      <c r="O39" s="18">
        <v>5</v>
      </c>
      <c r="P39" s="18">
        <v>191</v>
      </c>
      <c r="Q39" s="18">
        <v>745001</v>
      </c>
      <c r="R39" s="18">
        <v>2466237</v>
      </c>
      <c r="S39" s="18">
        <v>476.18501876404969</v>
      </c>
      <c r="T39" s="18">
        <v>27973.964</v>
      </c>
      <c r="U39" s="18">
        <v>110390</v>
      </c>
      <c r="V39" s="18">
        <v>455.53583955762798</v>
      </c>
      <c r="W39" s="18">
        <v>772974.96400000004</v>
      </c>
      <c r="X39" s="18">
        <v>2576627</v>
      </c>
      <c r="Y39" s="18">
        <v>478.7590601371802</v>
      </c>
      <c r="Z39" s="18">
        <v>339482</v>
      </c>
      <c r="AA39" s="18">
        <v>1159287</v>
      </c>
      <c r="AB39" s="18">
        <v>14013</v>
      </c>
      <c r="AC39" s="18">
        <v>45292</v>
      </c>
    </row>
    <row r="40" spans="2:29" ht="32.1" customHeight="1">
      <c r="B40" s="35">
        <v>9</v>
      </c>
      <c r="C40" s="109">
        <v>99.47</v>
      </c>
      <c r="D40" s="18">
        <v>5182307</v>
      </c>
      <c r="E40" s="18">
        <v>230577</v>
      </c>
      <c r="F40" s="18">
        <v>5412884</v>
      </c>
      <c r="G40" s="18">
        <v>2968</v>
      </c>
      <c r="H40" s="18">
        <v>5415852</v>
      </c>
      <c r="I40" s="18">
        <v>3979</v>
      </c>
      <c r="J40" s="18">
        <v>74</v>
      </c>
      <c r="K40" s="18">
        <v>221</v>
      </c>
      <c r="L40" s="18">
        <v>295</v>
      </c>
      <c r="M40" s="18">
        <v>86</v>
      </c>
      <c r="N40" s="18">
        <v>381</v>
      </c>
      <c r="O40" s="18">
        <v>5</v>
      </c>
      <c r="P40" s="18">
        <v>193</v>
      </c>
      <c r="Q40" s="18">
        <v>747056</v>
      </c>
      <c r="R40" s="18">
        <v>2438296</v>
      </c>
      <c r="S40" s="18">
        <v>467</v>
      </c>
      <c r="T40" s="18">
        <v>27122</v>
      </c>
      <c r="U40" s="18">
        <v>102846</v>
      </c>
      <c r="V40" s="18">
        <v>446</v>
      </c>
      <c r="W40" s="18">
        <v>774178</v>
      </c>
      <c r="X40" s="18">
        <v>2541142</v>
      </c>
      <c r="Y40" s="18">
        <v>469.44337436383262</v>
      </c>
      <c r="Z40" s="18">
        <v>353319</v>
      </c>
      <c r="AA40" s="18">
        <v>1170052</v>
      </c>
      <c r="AB40" s="18">
        <v>13821</v>
      </c>
      <c r="AC40" s="18">
        <v>46254</v>
      </c>
    </row>
    <row r="41" spans="2:29" ht="32.1" customHeight="1">
      <c r="B41" s="35">
        <v>10</v>
      </c>
      <c r="C41" s="109">
        <v>99.52</v>
      </c>
      <c r="D41" s="18">
        <v>5213808</v>
      </c>
      <c r="E41" s="18">
        <v>228134</v>
      </c>
      <c r="F41" s="18">
        <v>5441942</v>
      </c>
      <c r="G41" s="18">
        <v>3092</v>
      </c>
      <c r="H41" s="18">
        <v>5445034</v>
      </c>
      <c r="I41" s="18">
        <v>3625</v>
      </c>
      <c r="J41" s="18">
        <v>74</v>
      </c>
      <c r="K41" s="18">
        <v>211</v>
      </c>
      <c r="L41" s="18">
        <v>285</v>
      </c>
      <c r="M41" s="18">
        <v>84</v>
      </c>
      <c r="N41" s="18">
        <v>369</v>
      </c>
      <c r="O41" s="18">
        <v>5</v>
      </c>
      <c r="P41" s="18">
        <v>188</v>
      </c>
      <c r="Q41" s="18">
        <v>747747</v>
      </c>
      <c r="R41" s="18">
        <v>2459317</v>
      </c>
      <c r="S41" s="18">
        <v>468</v>
      </c>
      <c r="T41" s="18">
        <v>27667</v>
      </c>
      <c r="U41" s="18">
        <v>106380</v>
      </c>
      <c r="V41" s="18">
        <v>466</v>
      </c>
      <c r="W41" s="18">
        <v>775414</v>
      </c>
      <c r="X41" s="18">
        <v>2565697</v>
      </c>
      <c r="Y41" s="18">
        <f t="shared" ref="Y41:Y48" si="0" xml:space="preserve"> X41*1000/F41</f>
        <v>471.46717109443648</v>
      </c>
      <c r="Z41" s="18">
        <v>361494</v>
      </c>
      <c r="AA41" s="18">
        <v>1181289</v>
      </c>
      <c r="AB41" s="18">
        <v>13227</v>
      </c>
      <c r="AC41" s="18">
        <v>46189</v>
      </c>
    </row>
    <row r="42" spans="2:29" ht="32.1" customHeight="1">
      <c r="B42" s="35">
        <v>11</v>
      </c>
      <c r="C42" s="109">
        <v>99.59</v>
      </c>
      <c r="D42" s="18">
        <v>5247674</v>
      </c>
      <c r="E42" s="18">
        <v>219257</v>
      </c>
      <c r="F42" s="18">
        <v>5466931</v>
      </c>
      <c r="G42" s="18">
        <v>2628</v>
      </c>
      <c r="H42" s="18">
        <v>5469559</v>
      </c>
      <c r="I42" s="18">
        <v>2945</v>
      </c>
      <c r="J42" s="18">
        <v>74</v>
      </c>
      <c r="K42" s="18">
        <v>203</v>
      </c>
      <c r="L42" s="18">
        <v>277</v>
      </c>
      <c r="M42" s="18">
        <v>80</v>
      </c>
      <c r="N42" s="18">
        <v>357</v>
      </c>
      <c r="O42" s="18">
        <v>5</v>
      </c>
      <c r="P42" s="18">
        <v>178</v>
      </c>
      <c r="Q42" s="18">
        <v>741330</v>
      </c>
      <c r="R42" s="18">
        <v>2455467</v>
      </c>
      <c r="S42" s="18">
        <v>463</v>
      </c>
      <c r="T42" s="18">
        <v>26730</v>
      </c>
      <c r="U42" s="18">
        <v>103047</v>
      </c>
      <c r="V42" s="18">
        <v>470</v>
      </c>
      <c r="W42" s="18">
        <v>768060</v>
      </c>
      <c r="X42" s="18">
        <v>2558514</v>
      </c>
      <c r="Y42" s="18">
        <f t="shared" si="0"/>
        <v>467.99822423220633</v>
      </c>
      <c r="Z42" s="18">
        <v>366247</v>
      </c>
      <c r="AA42" s="18">
        <v>1228450</v>
      </c>
      <c r="AB42" s="18">
        <v>8008</v>
      </c>
      <c r="AC42" s="18">
        <v>45181</v>
      </c>
    </row>
    <row r="43" spans="2:29" ht="32.1" customHeight="1">
      <c r="B43" s="35">
        <v>12</v>
      </c>
      <c r="C43" s="109">
        <v>99.64</v>
      </c>
      <c r="D43" s="18">
        <v>5317942</v>
      </c>
      <c r="E43" s="18">
        <v>208331</v>
      </c>
      <c r="F43" s="18">
        <f t="shared" ref="F43:F48" si="1">SUM(D43:E43)</f>
        <v>5526273</v>
      </c>
      <c r="G43" s="18">
        <v>2462</v>
      </c>
      <c r="H43" s="18">
        <f t="shared" ref="H43:H48" si="2">F43+G43</f>
        <v>5528735</v>
      </c>
      <c r="I43" s="18">
        <v>2473</v>
      </c>
      <c r="J43" s="18">
        <v>74</v>
      </c>
      <c r="K43" s="18">
        <v>197</v>
      </c>
      <c r="L43" s="18">
        <f t="shared" ref="L43:L48" si="3">SUM(J43:K43)</f>
        <v>271</v>
      </c>
      <c r="M43" s="18">
        <v>81</v>
      </c>
      <c r="N43" s="18">
        <f t="shared" ref="N43:N48" si="4">L43+M43</f>
        <v>352</v>
      </c>
      <c r="O43" s="18">
        <v>5</v>
      </c>
      <c r="P43" s="18">
        <v>167</v>
      </c>
      <c r="Q43" s="18">
        <v>738179</v>
      </c>
      <c r="R43" s="18">
        <v>2394070</v>
      </c>
      <c r="S43" s="18">
        <v>450</v>
      </c>
      <c r="T43" s="18">
        <v>25928</v>
      </c>
      <c r="U43" s="18">
        <v>105264</v>
      </c>
      <c r="V43" s="18">
        <v>505</v>
      </c>
      <c r="W43" s="18">
        <f t="shared" ref="W43:X48" si="5">Q43+T43</f>
        <v>764107</v>
      </c>
      <c r="X43" s="18">
        <f t="shared" si="5"/>
        <v>2499334</v>
      </c>
      <c r="Y43" s="18">
        <f t="shared" si="0"/>
        <v>452.26393991031568</v>
      </c>
      <c r="Z43" s="18">
        <v>374039</v>
      </c>
      <c r="AA43" s="18">
        <v>1247588</v>
      </c>
      <c r="AB43" s="18">
        <v>5969</v>
      </c>
      <c r="AC43" s="18">
        <v>46845</v>
      </c>
    </row>
    <row r="44" spans="2:29" ht="32.1" customHeight="1">
      <c r="B44" s="35">
        <v>13</v>
      </c>
      <c r="C44" s="109">
        <v>99.69</v>
      </c>
      <c r="D44" s="18">
        <v>5335551</v>
      </c>
      <c r="E44" s="18">
        <v>208063</v>
      </c>
      <c r="F44" s="18">
        <f t="shared" si="1"/>
        <v>5543614</v>
      </c>
      <c r="G44" s="18">
        <v>2370</v>
      </c>
      <c r="H44" s="18">
        <f t="shared" si="2"/>
        <v>5545984</v>
      </c>
      <c r="I44" s="18">
        <v>2195</v>
      </c>
      <c r="J44" s="18">
        <v>73</v>
      </c>
      <c r="K44" s="18">
        <v>184</v>
      </c>
      <c r="L44" s="18">
        <f t="shared" si="3"/>
        <v>257</v>
      </c>
      <c r="M44" s="18">
        <v>79</v>
      </c>
      <c r="N44" s="18">
        <f t="shared" si="4"/>
        <v>336</v>
      </c>
      <c r="O44" s="18">
        <v>5</v>
      </c>
      <c r="P44" s="18">
        <v>163</v>
      </c>
      <c r="Q44" s="18">
        <v>729926</v>
      </c>
      <c r="R44" s="18">
        <v>2394738</v>
      </c>
      <c r="S44" s="18">
        <v>449</v>
      </c>
      <c r="T44" s="18">
        <v>26488</v>
      </c>
      <c r="U44" s="18">
        <v>103512</v>
      </c>
      <c r="V44" s="18">
        <v>498</v>
      </c>
      <c r="W44" s="18">
        <f t="shared" si="5"/>
        <v>756414</v>
      </c>
      <c r="X44" s="18">
        <f t="shared" si="5"/>
        <v>2498250</v>
      </c>
      <c r="Y44" s="18">
        <f t="shared" si="0"/>
        <v>450.65367105285469</v>
      </c>
      <c r="Z44" s="18">
        <v>375009</v>
      </c>
      <c r="AA44" s="18">
        <v>1255277</v>
      </c>
      <c r="AB44" s="18">
        <v>7520</v>
      </c>
      <c r="AC44" s="18">
        <v>46396</v>
      </c>
    </row>
    <row r="45" spans="2:29" ht="32.1" customHeight="1">
      <c r="B45" s="35">
        <v>14</v>
      </c>
      <c r="C45" s="109">
        <v>99.72</v>
      </c>
      <c r="D45" s="18">
        <v>5353404</v>
      </c>
      <c r="E45" s="18">
        <v>202794</v>
      </c>
      <c r="F45" s="18">
        <f t="shared" si="1"/>
        <v>5556198</v>
      </c>
      <c r="G45" s="18">
        <v>2840</v>
      </c>
      <c r="H45" s="18">
        <f t="shared" si="2"/>
        <v>5559038</v>
      </c>
      <c r="I45" s="18">
        <v>1689</v>
      </c>
      <c r="J45" s="18">
        <v>73</v>
      </c>
      <c r="K45" s="18">
        <v>176</v>
      </c>
      <c r="L45" s="18">
        <f t="shared" si="3"/>
        <v>249</v>
      </c>
      <c r="M45" s="18">
        <v>128</v>
      </c>
      <c r="N45" s="18">
        <f t="shared" si="4"/>
        <v>377</v>
      </c>
      <c r="O45" s="18">
        <v>5</v>
      </c>
      <c r="P45" s="18">
        <v>115</v>
      </c>
      <c r="Q45" s="18">
        <v>723852</v>
      </c>
      <c r="R45" s="18">
        <v>2357506</v>
      </c>
      <c r="S45" s="18">
        <v>440</v>
      </c>
      <c r="T45" s="18">
        <v>25517</v>
      </c>
      <c r="U45" s="18">
        <v>100207</v>
      </c>
      <c r="V45" s="18">
        <v>494</v>
      </c>
      <c r="W45" s="18">
        <f t="shared" si="5"/>
        <v>749369</v>
      </c>
      <c r="X45" s="18">
        <f t="shared" si="5"/>
        <v>2457713</v>
      </c>
      <c r="Y45" s="18">
        <f t="shared" si="0"/>
        <v>442.3371881275649</v>
      </c>
      <c r="Z45" s="18">
        <v>376726</v>
      </c>
      <c r="AA45" s="18">
        <v>1266821</v>
      </c>
      <c r="AB45" s="18">
        <v>110953</v>
      </c>
      <c r="AC45" s="18">
        <v>56662</v>
      </c>
    </row>
    <row r="46" spans="2:29" ht="32.1" customHeight="1">
      <c r="B46" s="35">
        <v>15</v>
      </c>
      <c r="C46" s="109">
        <v>99.71</v>
      </c>
      <c r="D46" s="18">
        <v>5367817</v>
      </c>
      <c r="E46" s="18">
        <v>193929</v>
      </c>
      <c r="F46" s="18">
        <f t="shared" si="1"/>
        <v>5561746</v>
      </c>
      <c r="G46" s="18">
        <v>2872</v>
      </c>
      <c r="H46" s="18">
        <f t="shared" si="2"/>
        <v>5564618</v>
      </c>
      <c r="I46" s="18">
        <v>1660</v>
      </c>
      <c r="J46" s="18">
        <v>73</v>
      </c>
      <c r="K46" s="18">
        <v>169</v>
      </c>
      <c r="L46" s="18">
        <f t="shared" si="3"/>
        <v>242</v>
      </c>
      <c r="M46" s="18">
        <v>139</v>
      </c>
      <c r="N46" s="18">
        <f t="shared" si="4"/>
        <v>381</v>
      </c>
      <c r="O46" s="18">
        <v>5</v>
      </c>
      <c r="P46" s="18">
        <v>112</v>
      </c>
      <c r="Q46" s="18">
        <v>711214</v>
      </c>
      <c r="R46" s="18">
        <v>2279132</v>
      </c>
      <c r="S46" s="18">
        <v>425</v>
      </c>
      <c r="T46" s="18">
        <v>24523</v>
      </c>
      <c r="U46" s="18">
        <v>96302</v>
      </c>
      <c r="V46" s="18">
        <v>497</v>
      </c>
      <c r="W46" s="18">
        <f t="shared" si="5"/>
        <v>735737</v>
      </c>
      <c r="X46" s="18">
        <f t="shared" si="5"/>
        <v>2375434</v>
      </c>
      <c r="Y46" s="18">
        <f t="shared" si="0"/>
        <v>427.10220855105575</v>
      </c>
      <c r="Z46" s="18">
        <v>377725</v>
      </c>
      <c r="AA46" s="18">
        <v>1215055</v>
      </c>
      <c r="AB46" s="18">
        <v>112517</v>
      </c>
      <c r="AC46" s="18">
        <v>58907</v>
      </c>
    </row>
    <row r="47" spans="2:29" ht="32.1" customHeight="1">
      <c r="B47" s="35">
        <v>16</v>
      </c>
      <c r="C47" s="109">
        <v>99.74</v>
      </c>
      <c r="D47" s="18">
        <v>5377964</v>
      </c>
      <c r="E47" s="18">
        <v>188649</v>
      </c>
      <c r="F47" s="18">
        <f t="shared" si="1"/>
        <v>5566613</v>
      </c>
      <c r="G47" s="18">
        <v>2525</v>
      </c>
      <c r="H47" s="18">
        <f t="shared" si="2"/>
        <v>5569138</v>
      </c>
      <c r="I47" s="18">
        <v>1411</v>
      </c>
      <c r="J47" s="18">
        <v>69</v>
      </c>
      <c r="K47" s="18">
        <v>162</v>
      </c>
      <c r="L47" s="18">
        <f t="shared" si="3"/>
        <v>231</v>
      </c>
      <c r="M47" s="18">
        <v>141</v>
      </c>
      <c r="N47" s="18">
        <f t="shared" si="4"/>
        <v>372</v>
      </c>
      <c r="O47" s="18">
        <v>5</v>
      </c>
      <c r="P47" s="18">
        <v>110</v>
      </c>
      <c r="Q47" s="18">
        <v>711260</v>
      </c>
      <c r="R47" s="18">
        <v>2300175</v>
      </c>
      <c r="S47" s="18">
        <v>428</v>
      </c>
      <c r="T47" s="18">
        <v>23560</v>
      </c>
      <c r="U47" s="18">
        <v>95017</v>
      </c>
      <c r="V47" s="18">
        <v>504</v>
      </c>
      <c r="W47" s="18">
        <f t="shared" si="5"/>
        <v>734820</v>
      </c>
      <c r="X47" s="18">
        <f t="shared" si="5"/>
        <v>2395192</v>
      </c>
      <c r="Y47" s="18">
        <f t="shared" si="0"/>
        <v>430.27816016669379</v>
      </c>
      <c r="Z47" s="18">
        <v>376537</v>
      </c>
      <c r="AA47" s="18">
        <v>1188458</v>
      </c>
      <c r="AB47" s="18">
        <v>122254</v>
      </c>
      <c r="AC47" s="18">
        <v>59126</v>
      </c>
    </row>
    <row r="48" spans="2:29" ht="32.1" customHeight="1">
      <c r="B48" s="35">
        <v>17</v>
      </c>
      <c r="C48" s="109">
        <v>99.74</v>
      </c>
      <c r="D48" s="18">
        <v>5393385</v>
      </c>
      <c r="E48" s="18">
        <v>172217</v>
      </c>
      <c r="F48" s="18">
        <f t="shared" si="1"/>
        <v>5565602</v>
      </c>
      <c r="G48" s="18">
        <v>2252</v>
      </c>
      <c r="H48" s="18">
        <f t="shared" si="2"/>
        <v>5567854</v>
      </c>
      <c r="I48" s="18">
        <v>1383</v>
      </c>
      <c r="J48" s="18">
        <v>53</v>
      </c>
      <c r="K48" s="18">
        <v>152</v>
      </c>
      <c r="L48" s="18">
        <f t="shared" si="3"/>
        <v>205</v>
      </c>
      <c r="M48" s="18">
        <v>140</v>
      </c>
      <c r="N48" s="18">
        <f t="shared" si="4"/>
        <v>345</v>
      </c>
      <c r="O48" s="18">
        <v>5</v>
      </c>
      <c r="P48" s="18">
        <v>106</v>
      </c>
      <c r="Q48" s="18">
        <v>707826</v>
      </c>
      <c r="R48" s="18">
        <v>2245178</v>
      </c>
      <c r="S48" s="18">
        <v>416</v>
      </c>
      <c r="T48" s="18">
        <v>22031</v>
      </c>
      <c r="U48" s="18">
        <v>92072</v>
      </c>
      <c r="V48" s="18">
        <v>535</v>
      </c>
      <c r="W48" s="18">
        <f t="shared" si="5"/>
        <v>729857</v>
      </c>
      <c r="X48" s="18">
        <f t="shared" si="5"/>
        <v>2337250</v>
      </c>
      <c r="Y48" s="18">
        <f t="shared" si="0"/>
        <v>419.94558719793474</v>
      </c>
      <c r="Z48" s="18">
        <v>378532</v>
      </c>
      <c r="AA48" s="18">
        <v>1210147</v>
      </c>
      <c r="AB48" s="18">
        <v>120903</v>
      </c>
      <c r="AC48" s="18">
        <v>57889</v>
      </c>
    </row>
    <row r="49" spans="2:29" ht="32.1" customHeight="1">
      <c r="B49" s="35">
        <v>18</v>
      </c>
      <c r="C49" s="109">
        <v>99.74</v>
      </c>
      <c r="D49" s="18">
        <v>5399225</v>
      </c>
      <c r="E49" s="18">
        <v>167962</v>
      </c>
      <c r="F49" s="18">
        <f t="shared" ref="F49:F54" si="6">SUM(D49:E49)</f>
        <v>5567187</v>
      </c>
      <c r="G49" s="18">
        <v>2273</v>
      </c>
      <c r="H49" s="18">
        <f t="shared" ref="H49:H54" si="7">F49+G49</f>
        <v>5569460</v>
      </c>
      <c r="I49" s="18">
        <v>1208</v>
      </c>
      <c r="J49" s="18">
        <v>53</v>
      </c>
      <c r="K49" s="18">
        <v>149</v>
      </c>
      <c r="L49" s="18">
        <f t="shared" ref="L49:L54" si="8">SUM(J49:K49)</f>
        <v>202</v>
      </c>
      <c r="M49" s="18">
        <v>146</v>
      </c>
      <c r="N49" s="18">
        <f t="shared" ref="N49:N54" si="9">L49+M49</f>
        <v>348</v>
      </c>
      <c r="O49" s="18">
        <v>5</v>
      </c>
      <c r="P49" s="18">
        <v>104</v>
      </c>
      <c r="Q49" s="18">
        <v>703694</v>
      </c>
      <c r="R49" s="18">
        <v>2240325</v>
      </c>
      <c r="S49" s="18">
        <v>415</v>
      </c>
      <c r="T49" s="18">
        <v>21671</v>
      </c>
      <c r="U49" s="18">
        <v>87251</v>
      </c>
      <c r="V49" s="18">
        <v>519.46868934639974</v>
      </c>
      <c r="W49" s="18">
        <f t="shared" ref="W49:X51" si="10">Q49+T49</f>
        <v>725365</v>
      </c>
      <c r="X49" s="18">
        <f t="shared" si="10"/>
        <v>2327576</v>
      </c>
      <c r="Y49" s="18">
        <f t="shared" ref="Y49:Y54" si="11" xml:space="preserve"> X49*1000/F49</f>
        <v>418.08834515528218</v>
      </c>
      <c r="Z49" s="18">
        <v>377127</v>
      </c>
      <c r="AA49" s="18">
        <v>1214179</v>
      </c>
      <c r="AB49" s="18">
        <v>121063</v>
      </c>
      <c r="AC49" s="18">
        <v>61271</v>
      </c>
    </row>
    <row r="50" spans="2:29" ht="32.1" customHeight="1">
      <c r="B50" s="35">
        <v>19</v>
      </c>
      <c r="C50" s="109">
        <v>99.78</v>
      </c>
      <c r="D50" s="18">
        <v>5420903</v>
      </c>
      <c r="E50" s="18">
        <v>150865</v>
      </c>
      <c r="F50" s="18">
        <f t="shared" si="6"/>
        <v>5571768</v>
      </c>
      <c r="G50" s="18">
        <v>2268</v>
      </c>
      <c r="H50" s="18">
        <f t="shared" si="7"/>
        <v>5574036</v>
      </c>
      <c r="I50" s="18">
        <v>1030</v>
      </c>
      <c r="J50" s="18">
        <v>49</v>
      </c>
      <c r="K50" s="18">
        <v>141</v>
      </c>
      <c r="L50" s="18">
        <f t="shared" si="8"/>
        <v>190</v>
      </c>
      <c r="M50" s="18">
        <v>152</v>
      </c>
      <c r="N50" s="18">
        <f t="shared" si="9"/>
        <v>342</v>
      </c>
      <c r="O50" s="18">
        <v>5</v>
      </c>
      <c r="P50" s="18">
        <v>100</v>
      </c>
      <c r="Q50" s="18">
        <v>703779</v>
      </c>
      <c r="R50" s="18">
        <v>2204488</v>
      </c>
      <c r="S50" s="18">
        <v>407</v>
      </c>
      <c r="T50" s="18">
        <v>19654</v>
      </c>
      <c r="U50" s="18">
        <v>76753</v>
      </c>
      <c r="V50" s="18">
        <v>509</v>
      </c>
      <c r="W50" s="18">
        <f t="shared" si="10"/>
        <v>723433</v>
      </c>
      <c r="X50" s="18">
        <f t="shared" si="10"/>
        <v>2281241</v>
      </c>
      <c r="Y50" s="18">
        <f t="shared" si="11"/>
        <v>409.42856917229864</v>
      </c>
      <c r="Z50" s="18">
        <v>380052</v>
      </c>
      <c r="AA50" s="18">
        <v>1219957</v>
      </c>
      <c r="AB50" s="18">
        <v>121549</v>
      </c>
      <c r="AC50" s="18">
        <v>60519</v>
      </c>
    </row>
    <row r="51" spans="2:29" ht="31.5" customHeight="1">
      <c r="B51" s="35">
        <v>20</v>
      </c>
      <c r="C51" s="109">
        <v>99.8</v>
      </c>
      <c r="D51" s="18">
        <v>5429557</v>
      </c>
      <c r="E51" s="18">
        <v>146525</v>
      </c>
      <c r="F51" s="18">
        <f t="shared" si="6"/>
        <v>5576082</v>
      </c>
      <c r="G51" s="18">
        <v>3485</v>
      </c>
      <c r="H51" s="18">
        <f t="shared" si="7"/>
        <v>5579567</v>
      </c>
      <c r="I51" s="18">
        <v>1018</v>
      </c>
      <c r="J51" s="18">
        <v>46</v>
      </c>
      <c r="K51" s="18">
        <v>139</v>
      </c>
      <c r="L51" s="18">
        <f t="shared" si="8"/>
        <v>185</v>
      </c>
      <c r="M51" s="18">
        <v>152</v>
      </c>
      <c r="N51" s="18">
        <f t="shared" si="9"/>
        <v>337</v>
      </c>
      <c r="O51" s="18">
        <v>5</v>
      </c>
      <c r="P51" s="18">
        <v>98</v>
      </c>
      <c r="Q51" s="18">
        <v>691350</v>
      </c>
      <c r="R51" s="18">
        <v>2200092</v>
      </c>
      <c r="S51" s="18">
        <v>405</v>
      </c>
      <c r="T51" s="18">
        <v>19077</v>
      </c>
      <c r="U51" s="18">
        <v>73385</v>
      </c>
      <c r="V51" s="18">
        <v>501</v>
      </c>
      <c r="W51" s="18">
        <f t="shared" si="10"/>
        <v>710427</v>
      </c>
      <c r="X51" s="18">
        <f t="shared" si="10"/>
        <v>2273477</v>
      </c>
      <c r="Y51" s="18">
        <f t="shared" si="11"/>
        <v>407.71943454203148</v>
      </c>
      <c r="Z51" s="18">
        <v>376949</v>
      </c>
      <c r="AA51" s="18">
        <v>1230164</v>
      </c>
      <c r="AB51" s="18">
        <v>121456</v>
      </c>
      <c r="AC51" s="18">
        <v>58906</v>
      </c>
    </row>
    <row r="52" spans="2:29" ht="31.5" customHeight="1">
      <c r="B52" s="35">
        <v>21</v>
      </c>
      <c r="C52" s="109">
        <v>99.8</v>
      </c>
      <c r="D52" s="18">
        <v>5435612</v>
      </c>
      <c r="E52" s="18">
        <v>140900</v>
      </c>
      <c r="F52" s="18">
        <f t="shared" si="6"/>
        <v>5576512</v>
      </c>
      <c r="G52" s="18">
        <v>2647</v>
      </c>
      <c r="H52" s="18">
        <f t="shared" si="7"/>
        <v>5579159</v>
      </c>
      <c r="I52" s="18">
        <v>955</v>
      </c>
      <c r="J52" s="18">
        <v>46</v>
      </c>
      <c r="K52" s="18">
        <v>131</v>
      </c>
      <c r="L52" s="18">
        <f t="shared" si="8"/>
        <v>177</v>
      </c>
      <c r="M52" s="18">
        <v>156</v>
      </c>
      <c r="N52" s="18">
        <f t="shared" si="9"/>
        <v>333</v>
      </c>
      <c r="O52" s="18">
        <v>5</v>
      </c>
      <c r="P52" s="18">
        <v>95</v>
      </c>
      <c r="Q52" s="18">
        <v>684914</v>
      </c>
      <c r="R52" s="18">
        <v>2137907</v>
      </c>
      <c r="S52" s="18">
        <v>393</v>
      </c>
      <c r="T52" s="18">
        <v>17877</v>
      </c>
      <c r="U52" s="18">
        <v>69960</v>
      </c>
      <c r="V52" s="18">
        <v>497</v>
      </c>
      <c r="W52" s="18">
        <f t="shared" ref="W52:X54" si="12">Q52+T52</f>
        <v>702791</v>
      </c>
      <c r="X52" s="18">
        <f t="shared" si="12"/>
        <v>2207867</v>
      </c>
      <c r="Y52" s="18">
        <f t="shared" si="11"/>
        <v>395.92257669310135</v>
      </c>
      <c r="Z52" s="18">
        <v>377555</v>
      </c>
      <c r="AA52" s="18">
        <v>1185185</v>
      </c>
      <c r="AB52" s="18">
        <v>117662</v>
      </c>
      <c r="AC52" s="18">
        <v>60792</v>
      </c>
    </row>
    <row r="53" spans="2:29" ht="31.5" customHeight="1">
      <c r="B53" s="35">
        <v>22</v>
      </c>
      <c r="C53" s="109">
        <v>99.81</v>
      </c>
      <c r="D53" s="18">
        <v>5437118</v>
      </c>
      <c r="E53" s="18">
        <v>128502</v>
      </c>
      <c r="F53" s="18">
        <f t="shared" si="6"/>
        <v>5565620</v>
      </c>
      <c r="G53" s="18">
        <v>2133</v>
      </c>
      <c r="H53" s="18">
        <f t="shared" si="7"/>
        <v>5567753</v>
      </c>
      <c r="I53" s="18">
        <v>699</v>
      </c>
      <c r="J53" s="18">
        <v>45</v>
      </c>
      <c r="K53" s="18">
        <v>123</v>
      </c>
      <c r="L53" s="18">
        <f t="shared" si="8"/>
        <v>168</v>
      </c>
      <c r="M53" s="18">
        <v>154</v>
      </c>
      <c r="N53" s="18">
        <f t="shared" si="9"/>
        <v>322</v>
      </c>
      <c r="O53" s="18">
        <v>4</v>
      </c>
      <c r="P53" s="18">
        <v>94</v>
      </c>
      <c r="Q53" s="18">
        <v>688473</v>
      </c>
      <c r="R53" s="18">
        <v>2100586</v>
      </c>
      <c r="S53" s="18">
        <v>386</v>
      </c>
      <c r="T53" s="18">
        <v>17129</v>
      </c>
      <c r="U53" s="18">
        <v>69077.2</v>
      </c>
      <c r="V53" s="18">
        <v>537.55739210284662</v>
      </c>
      <c r="W53" s="18">
        <f t="shared" si="12"/>
        <v>705602</v>
      </c>
      <c r="X53" s="18">
        <f t="shared" si="12"/>
        <v>2169663.2000000002</v>
      </c>
      <c r="Y53" s="18">
        <f t="shared" si="11"/>
        <v>389.83315425774668</v>
      </c>
      <c r="Z53" s="18">
        <v>380276</v>
      </c>
      <c r="AA53" s="18">
        <v>1195921</v>
      </c>
      <c r="AB53" s="18">
        <v>115172</v>
      </c>
      <c r="AC53" s="18">
        <v>63169</v>
      </c>
    </row>
    <row r="54" spans="2:29" ht="31.5" customHeight="1">
      <c r="B54" s="35">
        <v>23</v>
      </c>
      <c r="C54" s="109">
        <v>99.83</v>
      </c>
      <c r="D54" s="18">
        <v>5430248</v>
      </c>
      <c r="E54" s="18">
        <v>125533</v>
      </c>
      <c r="F54" s="18">
        <f t="shared" si="6"/>
        <v>5555781</v>
      </c>
      <c r="G54" s="18">
        <v>2984</v>
      </c>
      <c r="H54" s="18">
        <f t="shared" si="7"/>
        <v>5558765</v>
      </c>
      <c r="I54" s="18">
        <v>679</v>
      </c>
      <c r="J54" s="18">
        <v>45</v>
      </c>
      <c r="K54" s="18">
        <v>122</v>
      </c>
      <c r="L54" s="18">
        <f t="shared" si="8"/>
        <v>167</v>
      </c>
      <c r="M54" s="18">
        <v>168</v>
      </c>
      <c r="N54" s="18">
        <f t="shared" si="9"/>
        <v>335</v>
      </c>
      <c r="O54" s="18">
        <v>4</v>
      </c>
      <c r="P54" s="18">
        <v>94</v>
      </c>
      <c r="Q54" s="18">
        <v>679033</v>
      </c>
      <c r="R54" s="18">
        <v>2119737</v>
      </c>
      <c r="S54" s="18">
        <v>390</v>
      </c>
      <c r="T54" s="18">
        <v>16934</v>
      </c>
      <c r="U54" s="18">
        <v>65787</v>
      </c>
      <c r="V54" s="18">
        <v>524</v>
      </c>
      <c r="W54" s="18">
        <f t="shared" si="12"/>
        <v>695967</v>
      </c>
      <c r="X54" s="18">
        <f t="shared" si="12"/>
        <v>2185524</v>
      </c>
      <c r="Y54" s="18">
        <f t="shared" si="11"/>
        <v>393.37835670628488</v>
      </c>
      <c r="Z54" s="18">
        <v>383672</v>
      </c>
      <c r="AA54" s="18">
        <v>1162339</v>
      </c>
      <c r="AB54" s="18">
        <v>115859</v>
      </c>
      <c r="AC54" s="18">
        <v>65325.9</v>
      </c>
    </row>
    <row r="55" spans="2:29" ht="31.5" customHeight="1">
      <c r="B55" s="35">
        <v>24</v>
      </c>
      <c r="C55" s="109">
        <v>99.83</v>
      </c>
      <c r="D55" s="18">
        <v>5419982</v>
      </c>
      <c r="E55" s="18">
        <v>123297</v>
      </c>
      <c r="F55" s="18">
        <f>SUM(D55:E55)</f>
        <v>5543279</v>
      </c>
      <c r="G55" s="18">
        <v>2882</v>
      </c>
      <c r="H55" s="18">
        <f>F55+G55</f>
        <v>5546161</v>
      </c>
      <c r="I55" s="18">
        <v>715</v>
      </c>
      <c r="J55" s="18">
        <v>45</v>
      </c>
      <c r="K55" s="18">
        <v>121</v>
      </c>
      <c r="L55" s="18">
        <f>SUM(J55:K55)</f>
        <v>166</v>
      </c>
      <c r="M55" s="18">
        <v>175</v>
      </c>
      <c r="N55" s="18">
        <f>L55+M55</f>
        <v>341</v>
      </c>
      <c r="O55" s="18">
        <v>4</v>
      </c>
      <c r="P55" s="18">
        <v>88</v>
      </c>
      <c r="Q55" s="18">
        <v>673704</v>
      </c>
      <c r="R55" s="18">
        <v>2087756</v>
      </c>
      <c r="S55" s="18">
        <v>385</v>
      </c>
      <c r="T55" s="18">
        <v>16780</v>
      </c>
      <c r="U55" s="18">
        <v>61944</v>
      </c>
      <c r="V55" s="18">
        <v>502</v>
      </c>
      <c r="W55" s="18">
        <f>Q55+T55</f>
        <v>690484</v>
      </c>
      <c r="X55" s="18">
        <f>R55+U55</f>
        <v>2149700</v>
      </c>
      <c r="Y55" s="18">
        <f xml:space="preserve"> X55*1000/F55</f>
        <v>387.80295922323234</v>
      </c>
      <c r="Z55" s="18">
        <v>382634</v>
      </c>
      <c r="AA55" s="18">
        <v>1159818</v>
      </c>
      <c r="AB55" s="18">
        <v>113034</v>
      </c>
      <c r="AC55" s="450">
        <v>65684</v>
      </c>
    </row>
  </sheetData>
  <mergeCells count="33">
    <mergeCell ref="F3:F6"/>
    <mergeCell ref="G3:G6"/>
    <mergeCell ref="H3:H6"/>
    <mergeCell ref="I3:I6"/>
    <mergeCell ref="Q4:Q5"/>
    <mergeCell ref="Z3:AA3"/>
    <mergeCell ref="AA4:AA5"/>
    <mergeCell ref="L3:L6"/>
    <mergeCell ref="M3:M6"/>
    <mergeCell ref="V4:V6"/>
    <mergeCell ref="P3:P6"/>
    <mergeCell ref="AC3:AC5"/>
    <mergeCell ref="U4:U5"/>
    <mergeCell ref="B2:B6"/>
    <mergeCell ref="C2:C6"/>
    <mergeCell ref="D3:D6"/>
    <mergeCell ref="E3:E6"/>
    <mergeCell ref="D2:I2"/>
    <mergeCell ref="AB2:AC2"/>
    <mergeCell ref="J2:P2"/>
    <mergeCell ref="Q2:AA2"/>
    <mergeCell ref="W4:W5"/>
    <mergeCell ref="X4:X5"/>
    <mergeCell ref="AB3:AB5"/>
    <mergeCell ref="S4:S6"/>
    <mergeCell ref="J3:J6"/>
    <mergeCell ref="N3:N6"/>
    <mergeCell ref="O3:O6"/>
    <mergeCell ref="T4:T5"/>
    <mergeCell ref="Y4:Y6"/>
    <mergeCell ref="Z4:Z5"/>
    <mergeCell ref="R4:R5"/>
    <mergeCell ref="K3:K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56" fitToHeight="2" orientation="landscape" r:id="rId1"/>
  <headerFooter alignWithMargins="0">
    <oddFooter>&amp;C-  &amp;P -</oddFooter>
  </headerFooter>
  <rowBreaks count="1" manualBreakCount="1">
    <brk id="28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K13:M13"/>
  <sheetViews>
    <sheetView zoomScale="75" zoomScaleNormal="75" zoomScaleSheetLayoutView="100" workbookViewId="0">
      <selection activeCell="M54" sqref="M54"/>
    </sheetView>
  </sheetViews>
  <sheetFormatPr defaultRowHeight="13.5"/>
  <sheetData>
    <row r="13" spans="11:13">
      <c r="K13" s="2"/>
      <c r="L13" s="2"/>
      <c r="M13" s="2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Footer>&amp;C- 3 -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M54" sqref="M54"/>
    </sheetView>
  </sheetViews>
  <sheetFormatPr defaultRowHeight="13.5"/>
  <cols>
    <col min="1" max="16384" width="9" style="124"/>
  </cols>
  <sheetData/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&amp;C- 4 -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6"/>
  <sheetViews>
    <sheetView showZeros="0" view="pageBreakPreview" zoomScale="75" zoomScaleNormal="75" workbookViewId="0">
      <pane xSplit="2" ySplit="5" topLeftCell="C6" activePane="bottomRight" state="frozen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8" customHeight="1"/>
  <cols>
    <col min="1" max="1" width="7.25" style="34" customWidth="1"/>
    <col min="2" max="2" width="10.625" style="34" customWidth="1"/>
    <col min="3" max="4" width="9.375" style="34" bestFit="1" customWidth="1"/>
    <col min="5" max="5" width="4.625" style="218" customWidth="1"/>
    <col min="6" max="6" width="4.625" style="34" customWidth="1"/>
    <col min="7" max="8" width="9.375" style="34" bestFit="1" customWidth="1"/>
    <col min="9" max="10" width="4.625" style="34" customWidth="1"/>
    <col min="11" max="11" width="10.5" style="34" bestFit="1" customWidth="1"/>
    <col min="12" max="13" width="9.375" style="34" bestFit="1" customWidth="1"/>
    <col min="14" max="14" width="10.5" style="34" bestFit="1" customWidth="1"/>
    <col min="15" max="15" width="9.375" style="34" bestFit="1" customWidth="1"/>
    <col min="16" max="16" width="10.5" style="34" bestFit="1" customWidth="1"/>
    <col min="17" max="17" width="10.125" style="34" customWidth="1"/>
    <col min="18" max="18" width="9.25" style="34" bestFit="1" customWidth="1"/>
    <col min="19" max="16384" width="9" style="34"/>
  </cols>
  <sheetData>
    <row r="1" spans="1:18" ht="18" customHeight="1">
      <c r="A1" s="34" t="s">
        <v>1644</v>
      </c>
    </row>
    <row r="2" spans="1:18" ht="18" customHeight="1">
      <c r="A2" s="34" t="s">
        <v>1547</v>
      </c>
    </row>
    <row r="3" spans="1:18" ht="18" customHeight="1">
      <c r="A3" s="616" t="s">
        <v>1139</v>
      </c>
      <c r="B3" s="616" t="s">
        <v>1548</v>
      </c>
      <c r="C3" s="617" t="s">
        <v>1549</v>
      </c>
      <c r="D3" s="599"/>
      <c r="E3" s="599"/>
      <c r="F3" s="599"/>
      <c r="G3" s="599"/>
      <c r="H3" s="599"/>
      <c r="I3" s="599"/>
      <c r="J3" s="600"/>
      <c r="K3" s="617" t="s">
        <v>1550</v>
      </c>
      <c r="L3" s="603"/>
      <c r="M3" s="603"/>
      <c r="N3" s="602"/>
      <c r="O3" s="206" t="s">
        <v>1551</v>
      </c>
      <c r="P3" s="206" t="s">
        <v>1552</v>
      </c>
      <c r="Q3" s="341" t="s">
        <v>1553</v>
      </c>
      <c r="R3" s="206" t="s">
        <v>1554</v>
      </c>
    </row>
    <row r="4" spans="1:18" ht="18" customHeight="1">
      <c r="A4" s="590"/>
      <c r="B4" s="590"/>
      <c r="C4" s="616" t="s">
        <v>1032</v>
      </c>
      <c r="D4" s="607" t="s">
        <v>1555</v>
      </c>
      <c r="E4" s="612" t="s">
        <v>1033</v>
      </c>
      <c r="F4" s="613"/>
      <c r="G4" s="607" t="s">
        <v>1556</v>
      </c>
      <c r="H4" s="607" t="s">
        <v>1551</v>
      </c>
      <c r="I4" s="608" t="s">
        <v>1034</v>
      </c>
      <c r="J4" s="609"/>
      <c r="K4" s="616" t="s">
        <v>1032</v>
      </c>
      <c r="L4" s="616" t="s">
        <v>1033</v>
      </c>
      <c r="M4" s="607" t="s">
        <v>1556</v>
      </c>
      <c r="N4" s="206" t="s">
        <v>1034</v>
      </c>
      <c r="O4" s="264" t="s">
        <v>1557</v>
      </c>
      <c r="P4" s="264"/>
      <c r="Q4" s="342" t="s">
        <v>374</v>
      </c>
      <c r="R4" s="204" t="s">
        <v>1557</v>
      </c>
    </row>
    <row r="5" spans="1:18" s="219" customFormat="1" ht="18" customHeight="1">
      <c r="A5" s="591"/>
      <c r="B5" s="591" t="s">
        <v>395</v>
      </c>
      <c r="C5" s="591" t="s">
        <v>1032</v>
      </c>
      <c r="D5" s="591" t="s">
        <v>1558</v>
      </c>
      <c r="E5" s="614"/>
      <c r="F5" s="615"/>
      <c r="G5" s="591" t="s">
        <v>1556</v>
      </c>
      <c r="H5" s="591" t="s">
        <v>1551</v>
      </c>
      <c r="I5" s="610"/>
      <c r="J5" s="611"/>
      <c r="K5" s="591" t="s">
        <v>1032</v>
      </c>
      <c r="L5" s="591" t="s">
        <v>1033</v>
      </c>
      <c r="M5" s="591" t="s">
        <v>1556</v>
      </c>
      <c r="N5" s="205" t="s">
        <v>945</v>
      </c>
      <c r="O5" s="200" t="s">
        <v>1141</v>
      </c>
      <c r="P5" s="200" t="s">
        <v>1559</v>
      </c>
      <c r="Q5" s="343" t="s">
        <v>1679</v>
      </c>
      <c r="R5" s="200" t="s">
        <v>1560</v>
      </c>
    </row>
    <row r="6" spans="1:18" ht="18" customHeight="1">
      <c r="A6" s="35" t="s">
        <v>1278</v>
      </c>
      <c r="B6" s="35" t="s">
        <v>1561</v>
      </c>
      <c r="C6" s="18">
        <f>SUM('6'!C6)</f>
        <v>1</v>
      </c>
      <c r="D6" s="18">
        <f>SUM('6'!D6)</f>
        <v>0</v>
      </c>
      <c r="E6" s="265">
        <f>SUM('6'!E6)</f>
        <v>0</v>
      </c>
      <c r="F6" s="235">
        <f>SUM('6'!F6)</f>
        <v>0</v>
      </c>
      <c r="G6" s="18">
        <f>SUM('6'!G6)</f>
        <v>1</v>
      </c>
      <c r="H6" s="18">
        <f>SUM('6'!H6)</f>
        <v>0</v>
      </c>
      <c r="I6" s="234">
        <f>E6</f>
        <v>0</v>
      </c>
      <c r="J6" s="235">
        <f>SUM(C6:H6)-E6</f>
        <v>2</v>
      </c>
      <c r="K6" s="18">
        <f>SUM('6'!K6)</f>
        <v>94105</v>
      </c>
      <c r="L6" s="18">
        <f>SUM('6'!L6)</f>
        <v>0</v>
      </c>
      <c r="M6" s="18">
        <f>SUM('6'!M6)</f>
        <v>0</v>
      </c>
      <c r="N6" s="18">
        <f>SUM(K6:M6)</f>
        <v>94105</v>
      </c>
      <c r="O6" s="18">
        <f>SUM('6'!O6)</f>
        <v>0</v>
      </c>
      <c r="P6" s="18">
        <f>SUM('6'!P6)</f>
        <v>94105</v>
      </c>
      <c r="Q6" s="344">
        <f>(N6+R6)/P6*100</f>
        <v>100</v>
      </c>
      <c r="R6" s="18">
        <f>SUM('6'!R6)</f>
        <v>0</v>
      </c>
    </row>
    <row r="7" spans="1:18" ht="18" customHeight="1">
      <c r="A7" s="595" t="s">
        <v>1176</v>
      </c>
      <c r="B7" s="35" t="s">
        <v>1178</v>
      </c>
      <c r="C7" s="18">
        <f>SUM('6'!C10:C11)</f>
        <v>2</v>
      </c>
      <c r="D7" s="18">
        <f>SUM('6'!D10:D11)</f>
        <v>0</v>
      </c>
      <c r="E7" s="265">
        <f>SUM('6'!E10:E11)</f>
        <v>0</v>
      </c>
      <c r="F7" s="235">
        <f>SUM('6'!F10:F11)</f>
        <v>0</v>
      </c>
      <c r="G7" s="18">
        <f>SUM('6'!G10:G11)</f>
        <v>10</v>
      </c>
      <c r="H7" s="18">
        <f>SUM('6'!H10:H11)</f>
        <v>4</v>
      </c>
      <c r="I7" s="234">
        <f t="shared" ref="I7:I24" si="0">E7</f>
        <v>0</v>
      </c>
      <c r="J7" s="235">
        <f>SUM(C7:H7)-E7</f>
        <v>16</v>
      </c>
      <c r="K7" s="18">
        <f>SUM('6'!K10:K11)</f>
        <v>340711</v>
      </c>
      <c r="L7" s="18">
        <f>SUM('6'!L10:L11)</f>
        <v>0</v>
      </c>
      <c r="M7" s="18">
        <f>SUM('6'!M10:M11)</f>
        <v>270</v>
      </c>
      <c r="N7" s="18">
        <f t="shared" ref="N7:N24" si="1">SUM(K7:M7)</f>
        <v>340981</v>
      </c>
      <c r="O7" s="18">
        <f>SUM('6'!O10:O11)</f>
        <v>0</v>
      </c>
      <c r="P7" s="18">
        <f>SUM('6'!P10:P11)</f>
        <v>342276</v>
      </c>
      <c r="Q7" s="344">
        <f t="shared" ref="Q7:Q22" si="2">(N7+R7)/P7*100</f>
        <v>99.50799939230329</v>
      </c>
      <c r="R7" s="266">
        <f>SUM('6'!R10:R11)</f>
        <v>-389</v>
      </c>
    </row>
    <row r="8" spans="1:18" ht="18" customHeight="1">
      <c r="A8" s="591"/>
      <c r="B8" s="35" t="s">
        <v>1177</v>
      </c>
      <c r="C8" s="18">
        <f>SUM('6'!C7:C9)</f>
        <v>3</v>
      </c>
      <c r="D8" s="18">
        <f>SUM('6'!D7:D9)</f>
        <v>0</v>
      </c>
      <c r="E8" s="265">
        <f>SUM('6'!E7:E9)</f>
        <v>0</v>
      </c>
      <c r="F8" s="235">
        <f>SUM('6'!F7:F9)</f>
        <v>0</v>
      </c>
      <c r="G8" s="18">
        <f>SUM('6'!G7:G9)</f>
        <v>1</v>
      </c>
      <c r="H8" s="18">
        <f>SUM('6'!H7:H9)</f>
        <v>2</v>
      </c>
      <c r="I8" s="234">
        <f t="shared" si="0"/>
        <v>0</v>
      </c>
      <c r="J8" s="235">
        <f t="shared" ref="J8:J24" si="3">SUM(C8:H8)-E8</f>
        <v>6</v>
      </c>
      <c r="K8" s="18">
        <f>SUM('6'!K7:K9)</f>
        <v>384009</v>
      </c>
      <c r="L8" s="18">
        <f>SUM('6'!L7:L9)</f>
        <v>0</v>
      </c>
      <c r="M8" s="18">
        <f>SUM('6'!M7:M9)</f>
        <v>0</v>
      </c>
      <c r="N8" s="18">
        <f t="shared" si="1"/>
        <v>384009</v>
      </c>
      <c r="O8" s="18">
        <f>SUM('6'!O7:O9)</f>
        <v>0</v>
      </c>
      <c r="P8" s="18">
        <f>SUM('6'!P7:P9)</f>
        <v>384451</v>
      </c>
      <c r="Q8" s="344">
        <f t="shared" si="2"/>
        <v>99.986214107909717</v>
      </c>
      <c r="R8" s="18">
        <f>SUM('6'!R7:R9)</f>
        <v>389</v>
      </c>
    </row>
    <row r="9" spans="1:18" ht="18" customHeight="1">
      <c r="A9" s="595" t="s">
        <v>1179</v>
      </c>
      <c r="B9" s="35" t="s">
        <v>1181</v>
      </c>
      <c r="C9" s="18">
        <f>SUM('6'!C13:C16)</f>
        <v>4</v>
      </c>
      <c r="D9" s="18">
        <f>SUM('6'!D13:D16)</f>
        <v>0</v>
      </c>
      <c r="E9" s="234">
        <f>SUM('6'!E13:E16)</f>
        <v>4</v>
      </c>
      <c r="F9" s="235">
        <f>SUM('6'!F13:F16)</f>
        <v>4</v>
      </c>
      <c r="G9" s="18">
        <f>SUM('6'!G13:G16)</f>
        <v>13</v>
      </c>
      <c r="H9" s="18">
        <f>SUM('6'!H13:H16)</f>
        <v>2</v>
      </c>
      <c r="I9" s="234">
        <f t="shared" si="0"/>
        <v>4</v>
      </c>
      <c r="J9" s="235">
        <f t="shared" si="3"/>
        <v>23</v>
      </c>
      <c r="K9" s="18">
        <f>SUM('6'!K13:K16)</f>
        <v>421255</v>
      </c>
      <c r="L9" s="18">
        <f>SUM('6'!L13:L16)</f>
        <v>2998</v>
      </c>
      <c r="M9" s="18">
        <f>SUM('6'!M13:M16)</f>
        <v>542</v>
      </c>
      <c r="N9" s="18">
        <f t="shared" si="1"/>
        <v>424795</v>
      </c>
      <c r="O9" s="18">
        <f>SUM('6'!O13:O16)</f>
        <v>0</v>
      </c>
      <c r="P9" s="18">
        <f>SUM('6'!P13:P16)</f>
        <v>424795</v>
      </c>
      <c r="Q9" s="344">
        <f t="shared" si="2"/>
        <v>100</v>
      </c>
      <c r="R9" s="18">
        <f>SUM('6'!R13:R16)</f>
        <v>0</v>
      </c>
    </row>
    <row r="10" spans="1:18" ht="18" customHeight="1">
      <c r="A10" s="591"/>
      <c r="B10" s="35" t="s">
        <v>1180</v>
      </c>
      <c r="C10" s="18">
        <f>SUM('6'!C12)</f>
        <v>1</v>
      </c>
      <c r="D10" s="18">
        <f>SUM('6'!D12)</f>
        <v>0</v>
      </c>
      <c r="E10" s="265">
        <f>SUM('6'!E12)</f>
        <v>0</v>
      </c>
      <c r="F10" s="235">
        <f>SUM('6'!F12)</f>
        <v>0</v>
      </c>
      <c r="G10" s="18">
        <f>SUM('6'!G12)</f>
        <v>12</v>
      </c>
      <c r="H10" s="18">
        <f>SUM('6'!H12)</f>
        <v>0</v>
      </c>
      <c r="I10" s="234">
        <f t="shared" si="0"/>
        <v>0</v>
      </c>
      <c r="J10" s="235">
        <f t="shared" si="3"/>
        <v>13</v>
      </c>
      <c r="K10" s="18">
        <f>'6'!K12</f>
        <v>290305</v>
      </c>
      <c r="L10" s="18">
        <f>'6'!L12</f>
        <v>0</v>
      </c>
      <c r="M10" s="18">
        <f>'6'!M12</f>
        <v>14</v>
      </c>
      <c r="N10" s="18">
        <f t="shared" si="1"/>
        <v>290319</v>
      </c>
      <c r="O10" s="18">
        <f>'6'!O12</f>
        <v>0</v>
      </c>
      <c r="P10" s="18">
        <f>'6'!P12</f>
        <v>290349</v>
      </c>
      <c r="Q10" s="344">
        <f t="shared" si="2"/>
        <v>99.989667606914438</v>
      </c>
      <c r="R10" s="18">
        <f>'6'!R12</f>
        <v>0</v>
      </c>
    </row>
    <row r="11" spans="1:18" ht="18" customHeight="1">
      <c r="A11" s="35" t="s">
        <v>1182</v>
      </c>
      <c r="B11" s="35" t="s">
        <v>968</v>
      </c>
      <c r="C11" s="18">
        <f>SUM('6'!C17:C22)</f>
        <v>7</v>
      </c>
      <c r="D11" s="18">
        <f>SUM('6'!D17:D22)</f>
        <v>0</v>
      </c>
      <c r="E11" s="234">
        <f>SUM('6'!E17:E22)</f>
        <v>1</v>
      </c>
      <c r="F11" s="235">
        <f>SUM('6'!F17:F22)</f>
        <v>6</v>
      </c>
      <c r="G11" s="18">
        <f>SUM('6'!G17:G22)</f>
        <v>14</v>
      </c>
      <c r="H11" s="18">
        <f>SUM('6'!H17:H22)</f>
        <v>9</v>
      </c>
      <c r="I11" s="234">
        <f t="shared" si="0"/>
        <v>1</v>
      </c>
      <c r="J11" s="235">
        <f t="shared" si="3"/>
        <v>36</v>
      </c>
      <c r="K11" s="18">
        <f>SUM('6'!K17:K22)</f>
        <v>264008</v>
      </c>
      <c r="L11" s="18">
        <f>SUM('6'!L17:L22)</f>
        <v>13792</v>
      </c>
      <c r="M11" s="18">
        <f>SUM('6'!M17:M22)</f>
        <v>50</v>
      </c>
      <c r="N11" s="18">
        <f t="shared" si="1"/>
        <v>277850</v>
      </c>
      <c r="O11" s="18">
        <f>SUM('6'!O17:O22)</f>
        <v>21</v>
      </c>
      <c r="P11" s="18">
        <f>SUM('6'!P17:P22)</f>
        <v>279282</v>
      </c>
      <c r="Q11" s="344">
        <f t="shared" si="2"/>
        <v>99.493701706518863</v>
      </c>
      <c r="R11" s="18">
        <f>SUM('6'!R17:R22)</f>
        <v>18</v>
      </c>
    </row>
    <row r="12" spans="1:18" ht="18" customHeight="1">
      <c r="A12" s="35" t="s">
        <v>1183</v>
      </c>
      <c r="B12" s="35" t="s">
        <v>1183</v>
      </c>
      <c r="C12" s="18">
        <f>SUM('6'!C23:C25)</f>
        <v>3</v>
      </c>
      <c r="D12" s="18">
        <f>SUM('6'!D23:D25)</f>
        <v>1</v>
      </c>
      <c r="E12" s="265">
        <f>SUM('6'!E23:E25)</f>
        <v>0</v>
      </c>
      <c r="F12" s="235">
        <f>SUM('6'!F23:F25)</f>
        <v>6</v>
      </c>
      <c r="G12" s="18">
        <f>SUM('6'!G23:G25)</f>
        <v>1</v>
      </c>
      <c r="H12" s="18">
        <f>SUM('6'!H23:H25)</f>
        <v>3</v>
      </c>
      <c r="I12" s="234">
        <f t="shared" si="0"/>
        <v>0</v>
      </c>
      <c r="J12" s="235">
        <f t="shared" si="3"/>
        <v>14</v>
      </c>
      <c r="K12" s="18">
        <f>SUM('6'!K23:K25)</f>
        <v>37813</v>
      </c>
      <c r="L12" s="18">
        <f>SUM('6'!L23:L25)</f>
        <v>6276</v>
      </c>
      <c r="M12" s="18">
        <f>SUM('6'!M23:M25)</f>
        <v>0</v>
      </c>
      <c r="N12" s="18">
        <f t="shared" si="1"/>
        <v>44089</v>
      </c>
      <c r="O12" s="18">
        <f>SUM('6'!O23:O25)</f>
        <v>32</v>
      </c>
      <c r="P12" s="18">
        <f>SUM('6'!P23:P25)</f>
        <v>44307</v>
      </c>
      <c r="Q12" s="344">
        <f t="shared" si="2"/>
        <v>99.507978423273983</v>
      </c>
      <c r="R12" s="18">
        <f>SUM('6'!R23:R25)</f>
        <v>0</v>
      </c>
    </row>
    <row r="13" spans="1:18" ht="18" customHeight="1">
      <c r="A13" s="595" t="s">
        <v>1184</v>
      </c>
      <c r="B13" s="35" t="s">
        <v>1186</v>
      </c>
      <c r="C13" s="18">
        <f>SUM('6'!C26:C29)</f>
        <v>4</v>
      </c>
      <c r="D13" s="18">
        <f>SUM('6'!D26:D29)</f>
        <v>0</v>
      </c>
      <c r="E13" s="234">
        <f>SUM('6'!E26:E29)</f>
        <v>1</v>
      </c>
      <c r="F13" s="235">
        <f>SUM('6'!F26:F29)</f>
        <v>19</v>
      </c>
      <c r="G13" s="18">
        <f>SUM('6'!G26:G29)</f>
        <v>10</v>
      </c>
      <c r="H13" s="18">
        <f>SUM('6'!H26:H29)</f>
        <v>3</v>
      </c>
      <c r="I13" s="234">
        <f t="shared" si="0"/>
        <v>1</v>
      </c>
      <c r="J13" s="235">
        <f>SUM(C13:H13)-E13</f>
        <v>36</v>
      </c>
      <c r="K13" s="18">
        <f>SUM('6'!K26:K29)</f>
        <v>139240</v>
      </c>
      <c r="L13" s="18">
        <f>SUM('6'!L26:L29)</f>
        <v>30335</v>
      </c>
      <c r="M13" s="18">
        <f>SUM('6'!M26:M29)</f>
        <v>236</v>
      </c>
      <c r="N13" s="18">
        <f t="shared" si="1"/>
        <v>169811</v>
      </c>
      <c r="O13" s="18">
        <f>SUM('6'!O26:O29)</f>
        <v>30</v>
      </c>
      <c r="P13" s="18">
        <f>SUM('6'!P26:P29)</f>
        <v>170766</v>
      </c>
      <c r="Q13" s="344">
        <f t="shared" si="2"/>
        <v>99.440755185458457</v>
      </c>
      <c r="R13" s="18">
        <f>SUM('6'!R26:R29)</f>
        <v>0</v>
      </c>
    </row>
    <row r="14" spans="1:18" ht="18" customHeight="1">
      <c r="A14" s="591"/>
      <c r="B14" s="35" t="s">
        <v>1185</v>
      </c>
      <c r="C14" s="18">
        <f>SUM('6'!C30:C32)</f>
        <v>5</v>
      </c>
      <c r="D14" s="18">
        <f>SUM('6'!D30:D32)</f>
        <v>1</v>
      </c>
      <c r="E14" s="265">
        <f>SUM('6'!E30:E32)</f>
        <v>0</v>
      </c>
      <c r="F14" s="235">
        <f>SUM('6'!F30:F32)</f>
        <v>0</v>
      </c>
      <c r="G14" s="18">
        <f>SUM('6'!G30:G32)</f>
        <v>2</v>
      </c>
      <c r="H14" s="18">
        <f>SUM('6'!H30:H32)</f>
        <v>6</v>
      </c>
      <c r="I14" s="234">
        <f t="shared" si="0"/>
        <v>0</v>
      </c>
      <c r="J14" s="235">
        <f t="shared" si="3"/>
        <v>14</v>
      </c>
      <c r="K14" s="18">
        <f>SUM('6'!K30:K32)</f>
        <v>95711</v>
      </c>
      <c r="L14" s="18">
        <f>SUM('6'!L30:L32)</f>
        <v>0</v>
      </c>
      <c r="M14" s="18">
        <f>SUM('6'!M30:M32)</f>
        <v>0</v>
      </c>
      <c r="N14" s="18">
        <f t="shared" si="1"/>
        <v>95711</v>
      </c>
      <c r="O14" s="18">
        <f>SUM('6'!O30:O32)</f>
        <v>89</v>
      </c>
      <c r="P14" s="18">
        <f>SUM('6'!P30:P32)</f>
        <v>96007</v>
      </c>
      <c r="Q14" s="344">
        <f t="shared" si="2"/>
        <v>99.691689147666324</v>
      </c>
      <c r="R14" s="18">
        <f>SUM('6'!R30:R32)</f>
        <v>0</v>
      </c>
    </row>
    <row r="15" spans="1:18" ht="18" customHeight="1">
      <c r="A15" s="595" t="s">
        <v>1562</v>
      </c>
      <c r="B15" s="35" t="s">
        <v>1188</v>
      </c>
      <c r="C15" s="18">
        <f>SUM('6'!C33:C35)</f>
        <v>3</v>
      </c>
      <c r="D15" s="18">
        <f>SUM('6'!D33:D35)</f>
        <v>0</v>
      </c>
      <c r="E15" s="234">
        <f>SUM('6'!E33:E35)</f>
        <v>32</v>
      </c>
      <c r="F15" s="235">
        <f>SUM('6'!F33:F35)</f>
        <v>44</v>
      </c>
      <c r="G15" s="18">
        <f>SUM('6'!G33:G35)</f>
        <v>4</v>
      </c>
      <c r="H15" s="18">
        <f>SUM('6'!H33:H35)</f>
        <v>13</v>
      </c>
      <c r="I15" s="234">
        <f t="shared" si="0"/>
        <v>32</v>
      </c>
      <c r="J15" s="235">
        <f t="shared" si="3"/>
        <v>64</v>
      </c>
      <c r="K15" s="18">
        <f>SUM('6'!K33:K35)</f>
        <v>81699</v>
      </c>
      <c r="L15" s="18">
        <f>SUM('6'!L33:L35)</f>
        <v>35349</v>
      </c>
      <c r="M15" s="18">
        <f>SUM('6'!M33:M35)</f>
        <v>60</v>
      </c>
      <c r="N15" s="18">
        <f t="shared" si="1"/>
        <v>117108</v>
      </c>
      <c r="O15" s="18">
        <f>SUM('6'!O33:O35)</f>
        <v>294</v>
      </c>
      <c r="P15" s="18">
        <f>SUM('6'!P33:P35)</f>
        <v>117594</v>
      </c>
      <c r="Q15" s="344">
        <f t="shared" si="2"/>
        <v>99.586713607837126</v>
      </c>
      <c r="R15" s="18">
        <f>SUM('6'!R33:R35)</f>
        <v>0</v>
      </c>
    </row>
    <row r="16" spans="1:18" ht="18" customHeight="1">
      <c r="A16" s="591"/>
      <c r="B16" s="35" t="s">
        <v>967</v>
      </c>
      <c r="C16" s="18">
        <f>SUM('6'!C36:C37)</f>
        <v>2</v>
      </c>
      <c r="D16" s="18">
        <f>SUM('6'!D36:D37)</f>
        <v>0</v>
      </c>
      <c r="E16" s="234">
        <f>SUM('6'!E36:E37)</f>
        <v>1</v>
      </c>
      <c r="F16" s="235">
        <f>SUM('6'!F36:F37)</f>
        <v>24</v>
      </c>
      <c r="G16" s="18">
        <f>SUM('6'!G36:G37)</f>
        <v>4</v>
      </c>
      <c r="H16" s="18">
        <f>SUM('6'!H36:H37)</f>
        <v>4</v>
      </c>
      <c r="I16" s="234">
        <f t="shared" si="0"/>
        <v>1</v>
      </c>
      <c r="J16" s="235">
        <f t="shared" si="3"/>
        <v>34</v>
      </c>
      <c r="K16" s="18">
        <f>SUM('6'!K36:K37)</f>
        <v>38161</v>
      </c>
      <c r="L16" s="18">
        <f>SUM('6'!L36:L37)</f>
        <v>18304</v>
      </c>
      <c r="M16" s="18">
        <f>SUM('6'!M36:M37)</f>
        <v>32</v>
      </c>
      <c r="N16" s="18">
        <f t="shared" si="1"/>
        <v>56497</v>
      </c>
      <c r="O16" s="18">
        <f>SUM('6'!O36:O37)</f>
        <v>99</v>
      </c>
      <c r="P16" s="18">
        <f>SUM('6'!P36:P37)</f>
        <v>57005</v>
      </c>
      <c r="Q16" s="344">
        <f t="shared" si="2"/>
        <v>99.108850100868338</v>
      </c>
      <c r="R16" s="18">
        <f>SUM('6'!R36:R37)</f>
        <v>0</v>
      </c>
    </row>
    <row r="17" spans="1:18" ht="18" customHeight="1">
      <c r="A17" s="35" t="s">
        <v>1563</v>
      </c>
      <c r="B17" s="35" t="s">
        <v>1233</v>
      </c>
      <c r="C17" s="18">
        <f>SUM('6'!C38:C39)</f>
        <v>4</v>
      </c>
      <c r="D17" s="18">
        <f>SUM('6'!D38:D39)</f>
        <v>0</v>
      </c>
      <c r="E17" s="265">
        <f>SUM('6'!E38:E39)</f>
        <v>0</v>
      </c>
      <c r="F17" s="235">
        <f>SUM('6'!F38:F39)</f>
        <v>5</v>
      </c>
      <c r="G17" s="18">
        <f>SUM('6'!G38:G39)</f>
        <v>3</v>
      </c>
      <c r="H17" s="18">
        <f>SUM('6'!H38:H39)</f>
        <v>7</v>
      </c>
      <c r="I17" s="234">
        <f t="shared" si="0"/>
        <v>0</v>
      </c>
      <c r="J17" s="235">
        <f t="shared" si="3"/>
        <v>19</v>
      </c>
      <c r="K17" s="18">
        <f>SUM('6'!K38:K39)</f>
        <v>98656</v>
      </c>
      <c r="L17" s="18">
        <f>SUM('6'!L38:L39)</f>
        <v>9366</v>
      </c>
      <c r="M17" s="18">
        <f>SUM('6'!M38:M39)</f>
        <v>51</v>
      </c>
      <c r="N17" s="18">
        <f t="shared" si="1"/>
        <v>108073</v>
      </c>
      <c r="O17" s="18">
        <f>SUM('6'!O38:O39)</f>
        <v>0</v>
      </c>
      <c r="P17" s="18">
        <f>SUM('6'!P38:P39)</f>
        <v>108495</v>
      </c>
      <c r="Q17" s="344">
        <f t="shared" si="2"/>
        <v>99.594451357205401</v>
      </c>
      <c r="R17" s="266">
        <f>SUM('6'!R38:R39)</f>
        <v>-18</v>
      </c>
    </row>
    <row r="18" spans="1:18" ht="18" customHeight="1">
      <c r="A18" s="35" t="s">
        <v>1564</v>
      </c>
      <c r="B18" s="202" t="s">
        <v>1235</v>
      </c>
      <c r="C18" s="18">
        <f>SUM('6'!C40:C42)</f>
        <v>1</v>
      </c>
      <c r="D18" s="18">
        <f>SUM('6'!D40:D42)</f>
        <v>0</v>
      </c>
      <c r="E18" s="234">
        <f>SUM('6'!E40:E42)</f>
        <v>5</v>
      </c>
      <c r="F18" s="235">
        <f>SUM('6'!F40:F42)</f>
        <v>5</v>
      </c>
      <c r="G18" s="18">
        <f>SUM('6'!G40:G42)</f>
        <v>8</v>
      </c>
      <c r="H18" s="18">
        <f>SUM('6'!H40:H42)</f>
        <v>2</v>
      </c>
      <c r="I18" s="234">
        <f t="shared" si="0"/>
        <v>5</v>
      </c>
      <c r="J18" s="235">
        <f>SUM(C18:H18)-E18</f>
        <v>16</v>
      </c>
      <c r="K18" s="18">
        <f>SUM('6'!K40:K42)</f>
        <v>133258</v>
      </c>
      <c r="L18" s="18">
        <f>SUM('6'!L40:L42)</f>
        <v>4923</v>
      </c>
      <c r="M18" s="18">
        <f>SUM('6'!M40:M42)</f>
        <v>0</v>
      </c>
      <c r="N18" s="18">
        <f t="shared" si="1"/>
        <v>138181</v>
      </c>
      <c r="O18" s="18">
        <f>SUM('6'!O40:O42)</f>
        <v>0</v>
      </c>
      <c r="P18" s="18">
        <f>SUM('6'!P40:P42)</f>
        <v>138957</v>
      </c>
      <c r="Q18" s="344">
        <f t="shared" si="2"/>
        <v>99.441553861986094</v>
      </c>
      <c r="R18" s="18">
        <f>SUM('6'!R40:R42)</f>
        <v>0</v>
      </c>
    </row>
    <row r="19" spans="1:18" ht="18" customHeight="1">
      <c r="A19" s="212" t="s">
        <v>410</v>
      </c>
      <c r="B19" s="35" t="s">
        <v>1542</v>
      </c>
      <c r="C19" s="18">
        <f>SUM('6'!C43)</f>
        <v>2</v>
      </c>
      <c r="D19" s="18"/>
      <c r="E19" s="234">
        <f>SUM('6'!E43)</f>
        <v>8</v>
      </c>
      <c r="F19" s="235">
        <f>SUM('6'!F43)</f>
        <v>8</v>
      </c>
      <c r="G19" s="18">
        <f>SUM('6'!G43)</f>
        <v>49</v>
      </c>
      <c r="H19" s="18">
        <f>SUM('6'!H43)</f>
        <v>20</v>
      </c>
      <c r="I19" s="234">
        <f t="shared" si="0"/>
        <v>8</v>
      </c>
      <c r="J19" s="235">
        <f t="shared" si="3"/>
        <v>79</v>
      </c>
      <c r="K19" s="18">
        <f>'6'!K43</f>
        <v>1534251</v>
      </c>
      <c r="L19" s="18">
        <f>'6'!L43</f>
        <v>1954</v>
      </c>
      <c r="M19" s="18">
        <f>'6'!M43</f>
        <v>1404</v>
      </c>
      <c r="N19" s="18">
        <f t="shared" si="1"/>
        <v>1537609</v>
      </c>
      <c r="O19" s="18">
        <f>'6'!O43</f>
        <v>0</v>
      </c>
      <c r="P19" s="18">
        <f>'6'!P43</f>
        <v>1538047</v>
      </c>
      <c r="Q19" s="344">
        <f t="shared" si="2"/>
        <v>99.971522326690931</v>
      </c>
      <c r="R19" s="18">
        <f>'6'!R43</f>
        <v>0</v>
      </c>
    </row>
    <row r="20" spans="1:18" ht="18" customHeight="1">
      <c r="A20" s="212" t="s">
        <v>398</v>
      </c>
      <c r="B20" s="35" t="s">
        <v>1543</v>
      </c>
      <c r="C20" s="18">
        <f>SUM('6'!C44)</f>
        <v>1</v>
      </c>
      <c r="D20" s="18">
        <f>SUM('6'!D44)</f>
        <v>0</v>
      </c>
      <c r="E20" s="265">
        <f>SUM('6'!E44)</f>
        <v>0</v>
      </c>
      <c r="F20" s="235">
        <f>SUM('6'!F44)</f>
        <v>0</v>
      </c>
      <c r="G20" s="18">
        <f>SUM('6'!G44)</f>
        <v>18</v>
      </c>
      <c r="H20" s="18">
        <f>SUM('6'!H44)</f>
        <v>9</v>
      </c>
      <c r="I20" s="234">
        <f t="shared" si="0"/>
        <v>0</v>
      </c>
      <c r="J20" s="235">
        <f t="shared" si="3"/>
        <v>28</v>
      </c>
      <c r="K20" s="18">
        <f>'6'!K44</f>
        <v>533261</v>
      </c>
      <c r="L20" s="18">
        <f>'6'!L44</f>
        <v>0</v>
      </c>
      <c r="M20" s="18">
        <f>'6'!M44</f>
        <v>125</v>
      </c>
      <c r="N20" s="18">
        <f t="shared" si="1"/>
        <v>533386</v>
      </c>
      <c r="O20" s="18">
        <f>'6'!O44</f>
        <v>150</v>
      </c>
      <c r="P20" s="18">
        <f>'6'!P44</f>
        <v>535448</v>
      </c>
      <c r="Q20" s="344">
        <f t="shared" si="2"/>
        <v>99.614901913911353</v>
      </c>
      <c r="R20" s="18">
        <f>'6'!R44</f>
        <v>0</v>
      </c>
    </row>
    <row r="21" spans="1:18" ht="18" customHeight="1">
      <c r="A21" s="212" t="s">
        <v>399</v>
      </c>
      <c r="B21" s="35" t="s">
        <v>1544</v>
      </c>
      <c r="C21" s="18">
        <f>SUM('6'!C45)</f>
        <v>1</v>
      </c>
      <c r="D21" s="18">
        <f>SUM('6'!D45)</f>
        <v>0</v>
      </c>
      <c r="E21" s="265">
        <f>SUM('6'!E45)</f>
        <v>0</v>
      </c>
      <c r="F21" s="235">
        <f>SUM('6'!F45)</f>
        <v>0</v>
      </c>
      <c r="G21" s="18">
        <f>SUM('6'!G45)</f>
        <v>3</v>
      </c>
      <c r="H21" s="18">
        <f>SUM('6'!H45)</f>
        <v>1</v>
      </c>
      <c r="I21" s="234">
        <f t="shared" si="0"/>
        <v>0</v>
      </c>
      <c r="J21" s="235">
        <f t="shared" si="3"/>
        <v>5</v>
      </c>
      <c r="K21" s="18">
        <f>'6'!K45</f>
        <v>449234</v>
      </c>
      <c r="L21" s="18">
        <f>'6'!L45</f>
        <v>0</v>
      </c>
      <c r="M21" s="18">
        <f>'6'!M45</f>
        <v>0</v>
      </c>
      <c r="N21" s="18">
        <f t="shared" si="1"/>
        <v>449234</v>
      </c>
      <c r="O21" s="18">
        <f>'6'!O45</f>
        <v>0</v>
      </c>
      <c r="P21" s="18">
        <f>'6'!P45</f>
        <v>449236</v>
      </c>
      <c r="Q21" s="344">
        <f t="shared" si="2"/>
        <v>99.999554799704384</v>
      </c>
      <c r="R21" s="18">
        <f>'6'!R45</f>
        <v>0</v>
      </c>
    </row>
    <row r="22" spans="1:18" ht="18" customHeight="1">
      <c r="A22" s="212" t="s">
        <v>400</v>
      </c>
      <c r="B22" s="35" t="s">
        <v>1545</v>
      </c>
      <c r="C22" s="18">
        <f>SUM('6'!C46)</f>
        <v>1</v>
      </c>
      <c r="D22" s="18">
        <f>SUM('6'!D46)</f>
        <v>0</v>
      </c>
      <c r="E22" s="265">
        <f>SUM('6'!E46)</f>
        <v>0</v>
      </c>
      <c r="F22" s="235">
        <f>SUM('6'!F46)</f>
        <v>0</v>
      </c>
      <c r="G22" s="18">
        <f>SUM('6'!G46)</f>
        <v>22</v>
      </c>
      <c r="H22" s="18">
        <f>SUM('6'!H46)</f>
        <v>3</v>
      </c>
      <c r="I22" s="234">
        <f t="shared" si="0"/>
        <v>0</v>
      </c>
      <c r="J22" s="235">
        <f t="shared" si="3"/>
        <v>26</v>
      </c>
      <c r="K22" s="18">
        <f>'6'!K46</f>
        <v>484305</v>
      </c>
      <c r="L22" s="18">
        <f>'6'!L46</f>
        <v>0</v>
      </c>
      <c r="M22" s="18">
        <f>'6'!M46</f>
        <v>98</v>
      </c>
      <c r="N22" s="18">
        <f t="shared" si="1"/>
        <v>484403</v>
      </c>
      <c r="O22" s="18">
        <f>'6'!O46</f>
        <v>0</v>
      </c>
      <c r="P22" s="18">
        <f>'6'!P46</f>
        <v>484516</v>
      </c>
      <c r="Q22" s="344">
        <f t="shared" si="2"/>
        <v>99.976677756771707</v>
      </c>
      <c r="R22" s="18">
        <f>'6'!R46</f>
        <v>0</v>
      </c>
    </row>
    <row r="23" spans="1:18" ht="18" customHeight="1">
      <c r="A23" s="230"/>
      <c r="B23" s="267" t="s">
        <v>1565</v>
      </c>
      <c r="C23" s="18"/>
      <c r="D23" s="18">
        <v>1</v>
      </c>
      <c r="E23" s="232"/>
      <c r="F23" s="235"/>
      <c r="G23" s="18"/>
      <c r="H23" s="18"/>
      <c r="I23" s="234">
        <f t="shared" si="0"/>
        <v>0</v>
      </c>
      <c r="J23" s="235">
        <f>SUM(C23:H23)-E23</f>
        <v>1</v>
      </c>
      <c r="K23" s="18"/>
      <c r="L23" s="244"/>
      <c r="M23" s="18"/>
      <c r="N23" s="18">
        <f t="shared" si="1"/>
        <v>0</v>
      </c>
      <c r="O23" s="18"/>
      <c r="P23" s="18"/>
      <c r="Q23" s="345"/>
      <c r="R23" s="18"/>
    </row>
    <row r="24" spans="1:18" ht="18" customHeight="1" thickBot="1">
      <c r="A24" s="268"/>
      <c r="B24" s="269" t="s">
        <v>1566</v>
      </c>
      <c r="C24" s="241"/>
      <c r="D24" s="241">
        <v>1</v>
      </c>
      <c r="E24" s="270"/>
      <c r="F24" s="240"/>
      <c r="G24" s="241"/>
      <c r="H24" s="241"/>
      <c r="I24" s="234">
        <f t="shared" si="0"/>
        <v>0</v>
      </c>
      <c r="J24" s="240">
        <f t="shared" si="3"/>
        <v>1</v>
      </c>
      <c r="K24" s="241"/>
      <c r="L24" s="241"/>
      <c r="M24" s="241"/>
      <c r="N24" s="241">
        <f t="shared" si="1"/>
        <v>0</v>
      </c>
      <c r="O24" s="241"/>
      <c r="P24" s="241"/>
      <c r="Q24" s="346"/>
      <c r="R24" s="241"/>
    </row>
    <row r="25" spans="1:18" ht="18" customHeight="1" thickTop="1">
      <c r="A25" s="271"/>
      <c r="B25" s="236" t="s">
        <v>1546</v>
      </c>
      <c r="C25" s="244">
        <f>SUM(C6:C24)</f>
        <v>45</v>
      </c>
      <c r="D25" s="244">
        <f>SUM(D6:D24)</f>
        <v>4</v>
      </c>
      <c r="E25" s="272">
        <f t="shared" ref="E25:R25" si="4">SUM(E6:E24)</f>
        <v>52</v>
      </c>
      <c r="F25" s="233">
        <f t="shared" si="4"/>
        <v>121</v>
      </c>
      <c r="G25" s="244">
        <f t="shared" si="4"/>
        <v>175</v>
      </c>
      <c r="H25" s="244">
        <f t="shared" si="4"/>
        <v>88</v>
      </c>
      <c r="I25" s="272">
        <f>SUM(I6:I24)</f>
        <v>52</v>
      </c>
      <c r="J25" s="233">
        <f>SUM(J6:J24)</f>
        <v>433</v>
      </c>
      <c r="K25" s="244">
        <f t="shared" si="4"/>
        <v>5419982</v>
      </c>
      <c r="L25" s="244">
        <f t="shared" si="4"/>
        <v>123297</v>
      </c>
      <c r="M25" s="244">
        <f t="shared" si="4"/>
        <v>2882</v>
      </c>
      <c r="N25" s="244">
        <f>SUM(N6:N24)</f>
        <v>5546161</v>
      </c>
      <c r="O25" s="244">
        <f>SUM(O6:O24)</f>
        <v>715</v>
      </c>
      <c r="P25" s="244">
        <f t="shared" si="4"/>
        <v>5555636</v>
      </c>
      <c r="Q25" s="344">
        <f>(N25+R25)/P25*100</f>
        <v>99.829452469528249</v>
      </c>
      <c r="R25" s="244">
        <f t="shared" si="4"/>
        <v>0</v>
      </c>
    </row>
    <row r="26" spans="1:18" ht="18" customHeight="1">
      <c r="A26" s="273" t="s">
        <v>1567</v>
      </c>
    </row>
  </sheetData>
  <mergeCells count="17">
    <mergeCell ref="K4:K5"/>
    <mergeCell ref="K3:N3"/>
    <mergeCell ref="L4:L5"/>
    <mergeCell ref="M4:M5"/>
    <mergeCell ref="A3:A5"/>
    <mergeCell ref="B3:B5"/>
    <mergeCell ref="C4:C5"/>
    <mergeCell ref="D4:D5"/>
    <mergeCell ref="C3:J3"/>
    <mergeCell ref="G4:G5"/>
    <mergeCell ref="A15:A16"/>
    <mergeCell ref="H4:H5"/>
    <mergeCell ref="I4:J5"/>
    <mergeCell ref="E4:F5"/>
    <mergeCell ref="A7:A8"/>
    <mergeCell ref="A9:A10"/>
    <mergeCell ref="A13:A1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6" orientation="landscape" r:id="rId1"/>
  <headerFooter alignWithMargins="0">
    <oddFooter>&amp;C- 5 -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48"/>
  <sheetViews>
    <sheetView showZeros="0" view="pageBreakPreview" zoomScale="60" zoomScaleNormal="100" workbookViewId="0">
      <pane xSplit="2" ySplit="5" topLeftCell="C36" activePane="bottomRight" state="frozen"/>
      <selection activeCell="M54" sqref="M54"/>
      <selection pane="topRight" activeCell="M54" sqref="M54"/>
      <selection pane="bottomLeft" activeCell="M54" sqref="M54"/>
      <selection pane="bottomRight" activeCell="M54" sqref="M54"/>
    </sheetView>
  </sheetViews>
  <sheetFormatPr defaultRowHeight="27.95" customHeight="1"/>
  <cols>
    <col min="1" max="1" width="9" style="44"/>
    <col min="2" max="2" width="12.625" style="44" bestFit="1" customWidth="1"/>
    <col min="3" max="3" width="8.625" style="41" customWidth="1"/>
    <col min="4" max="4" width="6.375" style="41" customWidth="1"/>
    <col min="5" max="5" width="5.75" style="53" customWidth="1"/>
    <col min="6" max="6" width="5.5" style="53" customWidth="1"/>
    <col min="7" max="8" width="6.625" style="41" customWidth="1"/>
    <col min="9" max="9" width="5.75" style="53" bestFit="1" customWidth="1"/>
    <col min="10" max="10" width="5.5" style="53" bestFit="1" customWidth="1"/>
    <col min="11" max="11" width="11" style="41" bestFit="1" customWidth="1"/>
    <col min="12" max="12" width="9.125" style="4" bestFit="1" customWidth="1"/>
    <col min="13" max="13" width="8.25" style="41" customWidth="1"/>
    <col min="14" max="14" width="11" style="41" bestFit="1" customWidth="1"/>
    <col min="15" max="15" width="10.75" style="41" bestFit="1" customWidth="1"/>
    <col min="16" max="16" width="11" style="41" bestFit="1" customWidth="1"/>
    <col min="17" max="17" width="13" style="41" customWidth="1"/>
    <col min="18" max="18" width="10.75" style="41" bestFit="1" customWidth="1"/>
    <col min="19" max="16384" width="9" style="41"/>
  </cols>
  <sheetData>
    <row r="1" spans="1:18" s="38" customFormat="1" ht="27.95" customHeight="1">
      <c r="A1" s="36" t="s">
        <v>1573</v>
      </c>
      <c r="B1" s="37"/>
      <c r="E1" s="39"/>
      <c r="F1" s="39"/>
      <c r="I1" s="39"/>
      <c r="J1" s="39"/>
      <c r="L1" s="36"/>
    </row>
    <row r="2" spans="1:18" s="38" customFormat="1" ht="27.95" customHeight="1">
      <c r="A2" s="36"/>
      <c r="B2" s="37"/>
      <c r="E2" s="39"/>
      <c r="F2" s="39"/>
      <c r="I2" s="39"/>
      <c r="J2" s="39"/>
      <c r="L2" s="36"/>
    </row>
    <row r="3" spans="1:18" ht="27.95" customHeight="1">
      <c r="A3" s="624" t="s">
        <v>1139</v>
      </c>
      <c r="B3" s="624" t="s">
        <v>1574</v>
      </c>
      <c r="C3" s="627" t="s">
        <v>1575</v>
      </c>
      <c r="D3" s="628"/>
      <c r="E3" s="628"/>
      <c r="F3" s="628"/>
      <c r="G3" s="628"/>
      <c r="H3" s="628"/>
      <c r="I3" s="628"/>
      <c r="J3" s="629"/>
      <c r="K3" s="627" t="s">
        <v>1550</v>
      </c>
      <c r="L3" s="628"/>
      <c r="M3" s="628"/>
      <c r="N3" s="629"/>
      <c r="O3" s="40" t="s">
        <v>1551</v>
      </c>
      <c r="P3" s="40" t="s">
        <v>1552</v>
      </c>
      <c r="Q3" s="347" t="s">
        <v>1553</v>
      </c>
      <c r="R3" s="40" t="s">
        <v>1554</v>
      </c>
    </row>
    <row r="4" spans="1:18" ht="27.95" customHeight="1">
      <c r="A4" s="619"/>
      <c r="B4" s="619"/>
      <c r="C4" s="624" t="s">
        <v>1032</v>
      </c>
      <c r="D4" s="618" t="s">
        <v>1576</v>
      </c>
      <c r="E4" s="626" t="s">
        <v>1577</v>
      </c>
      <c r="F4" s="621"/>
      <c r="G4" s="618" t="s">
        <v>1578</v>
      </c>
      <c r="H4" s="618" t="s">
        <v>1031</v>
      </c>
      <c r="I4" s="620" t="s">
        <v>1034</v>
      </c>
      <c r="J4" s="621"/>
      <c r="K4" s="624" t="s">
        <v>1032</v>
      </c>
      <c r="L4" s="618" t="s">
        <v>1577</v>
      </c>
      <c r="M4" s="618" t="s">
        <v>1578</v>
      </c>
      <c r="N4" s="40" t="s">
        <v>1034</v>
      </c>
      <c r="O4" s="186" t="s">
        <v>1557</v>
      </c>
      <c r="P4" s="186"/>
      <c r="Q4" s="348" t="s">
        <v>374</v>
      </c>
      <c r="R4" s="42" t="s">
        <v>1557</v>
      </c>
    </row>
    <row r="5" spans="1:18" s="44" customFormat="1" ht="27.95" customHeight="1">
      <c r="A5" s="625"/>
      <c r="B5" s="625" t="s">
        <v>395</v>
      </c>
      <c r="C5" s="619" t="s">
        <v>1032</v>
      </c>
      <c r="D5" s="619" t="s">
        <v>1558</v>
      </c>
      <c r="E5" s="622"/>
      <c r="F5" s="623"/>
      <c r="G5" s="619" t="s">
        <v>1556</v>
      </c>
      <c r="H5" s="619" t="s">
        <v>1551</v>
      </c>
      <c r="I5" s="622"/>
      <c r="J5" s="623"/>
      <c r="K5" s="619" t="s">
        <v>1032</v>
      </c>
      <c r="L5" s="625"/>
      <c r="M5" s="619" t="s">
        <v>1556</v>
      </c>
      <c r="N5" s="171" t="s">
        <v>945</v>
      </c>
      <c r="O5" s="43" t="s">
        <v>1141</v>
      </c>
      <c r="P5" s="43" t="s">
        <v>1559</v>
      </c>
      <c r="Q5" s="349" t="s">
        <v>1679</v>
      </c>
      <c r="R5" s="43" t="s">
        <v>1560</v>
      </c>
    </row>
    <row r="6" spans="1:18" ht="27.95" customHeight="1">
      <c r="A6" s="42" t="s">
        <v>1145</v>
      </c>
      <c r="B6" s="45" t="s">
        <v>1579</v>
      </c>
      <c r="C6" s="188">
        <v>1</v>
      </c>
      <c r="D6" s="188"/>
      <c r="E6" s="46"/>
      <c r="F6" s="47">
        <v>0</v>
      </c>
      <c r="G6" s="188">
        <v>1</v>
      </c>
      <c r="H6" s="405"/>
      <c r="I6" s="48">
        <f>E6</f>
        <v>0</v>
      </c>
      <c r="J6" s="47">
        <f>C6+D6+F6+G6+H6</f>
        <v>2</v>
      </c>
      <c r="K6" s="187">
        <v>94105</v>
      </c>
      <c r="L6" s="187"/>
      <c r="M6" s="188"/>
      <c r="N6" s="188">
        <f>SUM(K6:M6)</f>
        <v>94105</v>
      </c>
      <c r="O6" s="188"/>
      <c r="P6" s="188">
        <v>94105</v>
      </c>
      <c r="Q6" s="350">
        <f>(N6+R6)/P6*100</f>
        <v>100</v>
      </c>
      <c r="R6" s="420"/>
    </row>
    <row r="7" spans="1:18" ht="27.95" customHeight="1">
      <c r="A7" s="40" t="s">
        <v>1176</v>
      </c>
      <c r="B7" s="45" t="s">
        <v>1580</v>
      </c>
      <c r="C7" s="188">
        <v>1</v>
      </c>
      <c r="D7" s="188"/>
      <c r="E7" s="46"/>
      <c r="F7" s="47">
        <v>0</v>
      </c>
      <c r="G7" s="188">
        <v>1</v>
      </c>
      <c r="H7" s="405"/>
      <c r="I7" s="48">
        <f t="shared" ref="I7:I46" si="0">E7</f>
        <v>0</v>
      </c>
      <c r="J7" s="47">
        <f>C7+D7+F7+G7+H7</f>
        <v>2</v>
      </c>
      <c r="K7" s="187">
        <v>197160</v>
      </c>
      <c r="L7" s="187"/>
      <c r="M7" s="188"/>
      <c r="N7" s="188">
        <f t="shared" ref="N7:N45" si="1">SUM(K7:M7)</f>
        <v>197160</v>
      </c>
      <c r="O7" s="188"/>
      <c r="P7" s="188">
        <v>197160</v>
      </c>
      <c r="Q7" s="350">
        <f t="shared" ref="Q7:Q45" si="2">(N7+R7)/P7*100</f>
        <v>100</v>
      </c>
      <c r="R7" s="420"/>
    </row>
    <row r="8" spans="1:18" ht="27.95" customHeight="1">
      <c r="A8" s="42"/>
      <c r="B8" s="45" t="s">
        <v>1582</v>
      </c>
      <c r="C8" s="188">
        <v>1</v>
      </c>
      <c r="D8" s="188"/>
      <c r="E8" s="46"/>
      <c r="F8" s="47">
        <v>0</v>
      </c>
      <c r="G8" s="188">
        <v>0</v>
      </c>
      <c r="H8" s="405">
        <v>2</v>
      </c>
      <c r="I8" s="48">
        <f t="shared" si="0"/>
        <v>0</v>
      </c>
      <c r="J8" s="47">
        <f>C8+D8+F8+G8+H8</f>
        <v>3</v>
      </c>
      <c r="K8" s="187">
        <v>155597</v>
      </c>
      <c r="L8" s="187"/>
      <c r="M8" s="188"/>
      <c r="N8" s="188">
        <f t="shared" si="1"/>
        <v>155597</v>
      </c>
      <c r="O8" s="188">
        <v>0</v>
      </c>
      <c r="P8" s="188">
        <v>156035</v>
      </c>
      <c r="Q8" s="350">
        <f t="shared" si="2"/>
        <v>99.968596789181916</v>
      </c>
      <c r="R8" s="420">
        <v>389</v>
      </c>
    </row>
    <row r="9" spans="1:18" ht="27.95" customHeight="1">
      <c r="A9" s="42"/>
      <c r="B9" s="45" t="s">
        <v>1584</v>
      </c>
      <c r="C9" s="188">
        <v>1</v>
      </c>
      <c r="D9" s="188"/>
      <c r="E9" s="46"/>
      <c r="F9" s="47">
        <v>0</v>
      </c>
      <c r="G9" s="188">
        <v>0</v>
      </c>
      <c r="H9" s="405"/>
      <c r="I9" s="48">
        <f t="shared" si="0"/>
        <v>0</v>
      </c>
      <c r="J9" s="47">
        <f>C9+D9+F9+G9+H9</f>
        <v>1</v>
      </c>
      <c r="K9" s="187">
        <v>31252</v>
      </c>
      <c r="L9" s="187"/>
      <c r="M9" s="188"/>
      <c r="N9" s="188">
        <f t="shared" si="1"/>
        <v>31252</v>
      </c>
      <c r="O9" s="188"/>
      <c r="P9" s="188">
        <v>31256</v>
      </c>
      <c r="Q9" s="350">
        <f t="shared" si="2"/>
        <v>99.987202457128234</v>
      </c>
      <c r="R9" s="420"/>
    </row>
    <row r="10" spans="1:18" ht="27.95" customHeight="1">
      <c r="A10" s="42" t="s">
        <v>946</v>
      </c>
      <c r="B10" s="45" t="s">
        <v>1581</v>
      </c>
      <c r="C10" s="188">
        <v>1</v>
      </c>
      <c r="D10" s="188"/>
      <c r="E10" s="46"/>
      <c r="F10" s="47">
        <v>0</v>
      </c>
      <c r="G10" s="188">
        <v>6</v>
      </c>
      <c r="H10" s="405"/>
      <c r="I10" s="48">
        <f t="shared" si="0"/>
        <v>0</v>
      </c>
      <c r="J10" s="47">
        <f t="shared" ref="J10:J45" si="3">C10+D10+F10+G10+H10</f>
        <v>7</v>
      </c>
      <c r="K10" s="187">
        <v>228005</v>
      </c>
      <c r="L10" s="187"/>
      <c r="M10" s="188"/>
      <c r="N10" s="188">
        <f t="shared" si="1"/>
        <v>228005</v>
      </c>
      <c r="O10" s="188"/>
      <c r="P10" s="188">
        <v>228051</v>
      </c>
      <c r="Q10" s="350">
        <f t="shared" si="2"/>
        <v>99.80925319336464</v>
      </c>
      <c r="R10" s="420">
        <v>-389</v>
      </c>
    </row>
    <row r="11" spans="1:18" ht="27.95" customHeight="1">
      <c r="A11" s="43"/>
      <c r="B11" s="45" t="s">
        <v>1583</v>
      </c>
      <c r="C11" s="188">
        <v>1</v>
      </c>
      <c r="D11" s="188"/>
      <c r="E11" s="46"/>
      <c r="F11" s="47">
        <v>0</v>
      </c>
      <c r="G11" s="188">
        <v>4</v>
      </c>
      <c r="H11" s="405">
        <v>4</v>
      </c>
      <c r="I11" s="48">
        <f t="shared" si="0"/>
        <v>0</v>
      </c>
      <c r="J11" s="47">
        <f t="shared" si="3"/>
        <v>9</v>
      </c>
      <c r="K11" s="187">
        <v>112706</v>
      </c>
      <c r="L11" s="187"/>
      <c r="M11" s="188">
        <v>270</v>
      </c>
      <c r="N11" s="188">
        <f t="shared" si="1"/>
        <v>112976</v>
      </c>
      <c r="O11" s="188"/>
      <c r="P11" s="188">
        <v>114225</v>
      </c>
      <c r="Q11" s="350">
        <f t="shared" si="2"/>
        <v>98.906544101553948</v>
      </c>
      <c r="R11" s="420"/>
    </row>
    <row r="12" spans="1:18" ht="27.95" customHeight="1">
      <c r="A12" s="42" t="s">
        <v>1179</v>
      </c>
      <c r="B12" s="45" t="s">
        <v>1585</v>
      </c>
      <c r="C12" s="188">
        <v>1</v>
      </c>
      <c r="D12" s="188"/>
      <c r="E12" s="46"/>
      <c r="F12" s="47">
        <v>0</v>
      </c>
      <c r="G12" s="188">
        <v>12</v>
      </c>
      <c r="H12" s="405"/>
      <c r="I12" s="48">
        <f t="shared" si="0"/>
        <v>0</v>
      </c>
      <c r="J12" s="47">
        <f t="shared" si="3"/>
        <v>13</v>
      </c>
      <c r="K12" s="187">
        <v>290305</v>
      </c>
      <c r="L12" s="187"/>
      <c r="M12" s="188">
        <v>14</v>
      </c>
      <c r="N12" s="188">
        <f t="shared" si="1"/>
        <v>290319</v>
      </c>
      <c r="O12" s="188"/>
      <c r="P12" s="188">
        <v>290349</v>
      </c>
      <c r="Q12" s="350">
        <f t="shared" si="2"/>
        <v>99.989667606914438</v>
      </c>
      <c r="R12" s="420"/>
    </row>
    <row r="13" spans="1:18" ht="27.95" customHeight="1">
      <c r="A13" s="42" t="s">
        <v>400</v>
      </c>
      <c r="B13" s="45" t="s">
        <v>1586</v>
      </c>
      <c r="C13" s="188">
        <v>1</v>
      </c>
      <c r="D13" s="188"/>
      <c r="E13" s="48">
        <v>4</v>
      </c>
      <c r="F13" s="47">
        <v>4</v>
      </c>
      <c r="G13" s="188">
        <v>8</v>
      </c>
      <c r="H13" s="405">
        <v>2</v>
      </c>
      <c r="I13" s="48">
        <f t="shared" si="0"/>
        <v>4</v>
      </c>
      <c r="J13" s="47">
        <f>C13+D13+F13+G13+H13</f>
        <v>15</v>
      </c>
      <c r="K13" s="187">
        <v>259947</v>
      </c>
      <c r="L13" s="187">
        <v>2998</v>
      </c>
      <c r="M13" s="188">
        <v>542</v>
      </c>
      <c r="N13" s="188">
        <f t="shared" si="1"/>
        <v>263487</v>
      </c>
      <c r="O13" s="188">
        <v>0</v>
      </c>
      <c r="P13" s="188">
        <v>268001</v>
      </c>
      <c r="Q13" s="350">
        <f t="shared" si="2"/>
        <v>100</v>
      </c>
      <c r="R13" s="420">
        <v>4514</v>
      </c>
    </row>
    <row r="14" spans="1:18" ht="27.95" customHeight="1">
      <c r="A14" s="42"/>
      <c r="B14" s="45" t="s">
        <v>1587</v>
      </c>
      <c r="C14" s="188">
        <v>1</v>
      </c>
      <c r="D14" s="188"/>
      <c r="E14" s="46"/>
      <c r="F14" s="47">
        <v>0</v>
      </c>
      <c r="G14" s="188">
        <v>3</v>
      </c>
      <c r="H14" s="405"/>
      <c r="I14" s="48">
        <f t="shared" si="0"/>
        <v>0</v>
      </c>
      <c r="J14" s="47">
        <f t="shared" si="3"/>
        <v>4</v>
      </c>
      <c r="K14" s="187">
        <v>96628</v>
      </c>
      <c r="L14" s="187"/>
      <c r="M14" s="188"/>
      <c r="N14" s="188">
        <f t="shared" si="1"/>
        <v>96628</v>
      </c>
      <c r="O14" s="188"/>
      <c r="P14" s="188">
        <v>92114</v>
      </c>
      <c r="Q14" s="350">
        <f t="shared" si="2"/>
        <v>100</v>
      </c>
      <c r="R14" s="420">
        <v>-4514</v>
      </c>
    </row>
    <row r="15" spans="1:18" ht="27.95" customHeight="1">
      <c r="A15" s="42"/>
      <c r="B15" s="45" t="s">
        <v>1588</v>
      </c>
      <c r="C15" s="188">
        <v>1</v>
      </c>
      <c r="D15" s="188"/>
      <c r="E15" s="46"/>
      <c r="F15" s="47">
        <v>0</v>
      </c>
      <c r="G15" s="188">
        <v>2</v>
      </c>
      <c r="H15" s="405"/>
      <c r="I15" s="48">
        <f t="shared" si="0"/>
        <v>0</v>
      </c>
      <c r="J15" s="47">
        <f t="shared" si="3"/>
        <v>3</v>
      </c>
      <c r="K15" s="187">
        <v>30905</v>
      </c>
      <c r="L15" s="187"/>
      <c r="M15" s="188"/>
      <c r="N15" s="188">
        <f t="shared" si="1"/>
        <v>30905</v>
      </c>
      <c r="O15" s="188"/>
      <c r="P15" s="188">
        <v>30905</v>
      </c>
      <c r="Q15" s="350">
        <f t="shared" si="2"/>
        <v>100</v>
      </c>
      <c r="R15" s="420"/>
    </row>
    <row r="16" spans="1:18" ht="27.95" customHeight="1">
      <c r="A16" s="43"/>
      <c r="B16" s="45" t="s">
        <v>1589</v>
      </c>
      <c r="C16" s="188">
        <v>1</v>
      </c>
      <c r="D16" s="188"/>
      <c r="E16" s="46"/>
      <c r="F16" s="47">
        <v>0</v>
      </c>
      <c r="G16" s="188">
        <v>0</v>
      </c>
      <c r="H16" s="405"/>
      <c r="I16" s="48">
        <f t="shared" si="0"/>
        <v>0</v>
      </c>
      <c r="J16" s="47">
        <f t="shared" si="3"/>
        <v>1</v>
      </c>
      <c r="K16" s="187">
        <v>33775</v>
      </c>
      <c r="L16" s="187"/>
      <c r="M16" s="188"/>
      <c r="N16" s="188">
        <f t="shared" si="1"/>
        <v>33775</v>
      </c>
      <c r="O16" s="188"/>
      <c r="P16" s="188">
        <v>33775</v>
      </c>
      <c r="Q16" s="350">
        <f t="shared" si="2"/>
        <v>100</v>
      </c>
      <c r="R16" s="420"/>
    </row>
    <row r="17" spans="1:18" ht="27.95" customHeight="1">
      <c r="A17" s="42" t="s">
        <v>1182</v>
      </c>
      <c r="B17" s="45" t="s">
        <v>1590</v>
      </c>
      <c r="C17" s="188">
        <v>2</v>
      </c>
      <c r="D17" s="188"/>
      <c r="E17" s="48">
        <v>1</v>
      </c>
      <c r="F17" s="47">
        <v>1</v>
      </c>
      <c r="G17" s="188">
        <v>1</v>
      </c>
      <c r="H17" s="405"/>
      <c r="I17" s="48">
        <f t="shared" si="0"/>
        <v>1</v>
      </c>
      <c r="J17" s="47">
        <f t="shared" si="3"/>
        <v>4</v>
      </c>
      <c r="K17" s="187">
        <v>39707</v>
      </c>
      <c r="L17" s="187">
        <v>2021</v>
      </c>
      <c r="M17" s="188"/>
      <c r="N17" s="188">
        <f t="shared" si="1"/>
        <v>41728</v>
      </c>
      <c r="O17" s="188"/>
      <c r="P17" s="188">
        <v>41785</v>
      </c>
      <c r="Q17" s="350">
        <f t="shared" si="2"/>
        <v>99.863587411750629</v>
      </c>
      <c r="R17" s="420"/>
    </row>
    <row r="18" spans="1:18" ht="27.95" customHeight="1">
      <c r="A18" s="42"/>
      <c r="B18" s="45" t="s">
        <v>1591</v>
      </c>
      <c r="C18" s="188">
        <v>1</v>
      </c>
      <c r="D18" s="188"/>
      <c r="E18" s="46"/>
      <c r="F18" s="47">
        <v>0</v>
      </c>
      <c r="G18" s="188">
        <v>6</v>
      </c>
      <c r="H18" s="405">
        <v>5</v>
      </c>
      <c r="I18" s="48">
        <f t="shared" si="0"/>
        <v>0</v>
      </c>
      <c r="J18" s="47">
        <f>C18+D18+F18+G18+H18</f>
        <v>12</v>
      </c>
      <c r="K18" s="187">
        <v>79241</v>
      </c>
      <c r="L18" s="187"/>
      <c r="M18" s="188"/>
      <c r="N18" s="188">
        <f t="shared" si="1"/>
        <v>79241</v>
      </c>
      <c r="O18" s="188"/>
      <c r="P18" s="188">
        <v>79413</v>
      </c>
      <c r="Q18" s="350">
        <f t="shared" si="2"/>
        <v>99.905557024668497</v>
      </c>
      <c r="R18" s="420">
        <v>97</v>
      </c>
    </row>
    <row r="19" spans="1:18" ht="27.95" customHeight="1">
      <c r="A19" s="42" t="s">
        <v>947</v>
      </c>
      <c r="B19" s="45" t="s">
        <v>1592</v>
      </c>
      <c r="C19" s="188">
        <v>1</v>
      </c>
      <c r="D19" s="188"/>
      <c r="E19" s="46"/>
      <c r="F19" s="47">
        <v>0</v>
      </c>
      <c r="G19" s="188">
        <v>0</v>
      </c>
      <c r="H19" s="405">
        <v>1</v>
      </c>
      <c r="I19" s="48">
        <f t="shared" si="0"/>
        <v>0</v>
      </c>
      <c r="J19" s="47">
        <f t="shared" si="3"/>
        <v>2</v>
      </c>
      <c r="K19" s="187">
        <v>49462</v>
      </c>
      <c r="L19" s="187"/>
      <c r="M19" s="188"/>
      <c r="N19" s="188">
        <f t="shared" si="1"/>
        <v>49462</v>
      </c>
      <c r="O19" s="188"/>
      <c r="P19" s="188">
        <v>49365</v>
      </c>
      <c r="Q19" s="350">
        <f t="shared" si="2"/>
        <v>100</v>
      </c>
      <c r="R19" s="420">
        <v>-97</v>
      </c>
    </row>
    <row r="20" spans="1:18" ht="27.95" customHeight="1">
      <c r="A20" s="42"/>
      <c r="B20" s="45" t="s">
        <v>1593</v>
      </c>
      <c r="C20" s="188">
        <v>1</v>
      </c>
      <c r="D20" s="188"/>
      <c r="E20" s="46"/>
      <c r="F20" s="47">
        <v>0</v>
      </c>
      <c r="G20" s="188">
        <v>1</v>
      </c>
      <c r="H20" s="405">
        <v>1</v>
      </c>
      <c r="I20" s="48">
        <f t="shared" si="0"/>
        <v>0</v>
      </c>
      <c r="J20" s="47">
        <f t="shared" si="3"/>
        <v>3</v>
      </c>
      <c r="K20" s="187">
        <v>45810</v>
      </c>
      <c r="L20" s="187"/>
      <c r="M20" s="188"/>
      <c r="N20" s="188">
        <f t="shared" si="1"/>
        <v>45810</v>
      </c>
      <c r="O20" s="188"/>
      <c r="P20" s="188">
        <v>46584</v>
      </c>
      <c r="Q20" s="350">
        <f t="shared" si="2"/>
        <v>98.338485316846985</v>
      </c>
      <c r="R20" s="420"/>
    </row>
    <row r="21" spans="1:18" ht="27.95" customHeight="1">
      <c r="A21" s="42"/>
      <c r="B21" s="45" t="s">
        <v>1594</v>
      </c>
      <c r="C21" s="188">
        <v>1</v>
      </c>
      <c r="D21" s="188"/>
      <c r="E21" s="46"/>
      <c r="F21" s="47">
        <v>0</v>
      </c>
      <c r="G21" s="188">
        <v>6</v>
      </c>
      <c r="H21" s="405">
        <v>2</v>
      </c>
      <c r="I21" s="48">
        <f t="shared" si="0"/>
        <v>0</v>
      </c>
      <c r="J21" s="47">
        <f t="shared" si="3"/>
        <v>9</v>
      </c>
      <c r="K21" s="187">
        <v>39724</v>
      </c>
      <c r="L21" s="187"/>
      <c r="M21" s="188">
        <v>50</v>
      </c>
      <c r="N21" s="188">
        <f t="shared" si="1"/>
        <v>39774</v>
      </c>
      <c r="O21" s="188">
        <v>21</v>
      </c>
      <c r="P21" s="188">
        <v>39914</v>
      </c>
      <c r="Q21" s="350">
        <f t="shared" si="2"/>
        <v>99.694342837099768</v>
      </c>
      <c r="R21" s="420">
        <v>18</v>
      </c>
    </row>
    <row r="22" spans="1:18" ht="27.95" customHeight="1">
      <c r="A22" s="43"/>
      <c r="B22" s="45" t="s">
        <v>1595</v>
      </c>
      <c r="C22" s="188">
        <v>1</v>
      </c>
      <c r="D22" s="188"/>
      <c r="E22" s="46"/>
      <c r="F22" s="47">
        <v>5</v>
      </c>
      <c r="G22" s="188">
        <v>0</v>
      </c>
      <c r="H22" s="405"/>
      <c r="I22" s="48">
        <f t="shared" si="0"/>
        <v>0</v>
      </c>
      <c r="J22" s="47">
        <f t="shared" si="3"/>
        <v>6</v>
      </c>
      <c r="K22" s="187">
        <v>10064</v>
      </c>
      <c r="L22" s="187">
        <v>11771</v>
      </c>
      <c r="M22" s="188"/>
      <c r="N22" s="188">
        <f t="shared" si="1"/>
        <v>21835</v>
      </c>
      <c r="O22" s="188"/>
      <c r="P22" s="188">
        <v>22221</v>
      </c>
      <c r="Q22" s="350">
        <f t="shared" si="2"/>
        <v>98.262904459745286</v>
      </c>
      <c r="R22" s="420"/>
    </row>
    <row r="23" spans="1:18" ht="27.95" customHeight="1">
      <c r="A23" s="42" t="s">
        <v>1183</v>
      </c>
      <c r="B23" s="45" t="s">
        <v>1596</v>
      </c>
      <c r="C23" s="188">
        <v>1</v>
      </c>
      <c r="D23" s="188">
        <v>1</v>
      </c>
      <c r="E23" s="46"/>
      <c r="F23" s="47">
        <v>0</v>
      </c>
      <c r="G23" s="188">
        <v>0</v>
      </c>
      <c r="H23" s="405"/>
      <c r="I23" s="48">
        <f t="shared" si="0"/>
        <v>0</v>
      </c>
      <c r="J23" s="47">
        <f t="shared" si="3"/>
        <v>2</v>
      </c>
      <c r="K23" s="187">
        <v>12745</v>
      </c>
      <c r="L23" s="187"/>
      <c r="M23" s="188"/>
      <c r="N23" s="188">
        <f t="shared" si="1"/>
        <v>12745</v>
      </c>
      <c r="O23" s="188"/>
      <c r="P23" s="188">
        <v>12771</v>
      </c>
      <c r="Q23" s="350">
        <f t="shared" si="2"/>
        <v>99.796413749902129</v>
      </c>
      <c r="R23" s="420"/>
    </row>
    <row r="24" spans="1:18" ht="27.95" customHeight="1">
      <c r="A24" s="42"/>
      <c r="B24" s="45" t="s">
        <v>1597</v>
      </c>
      <c r="C24" s="188">
        <v>1</v>
      </c>
      <c r="D24" s="188"/>
      <c r="E24" s="46"/>
      <c r="F24" s="47">
        <v>0</v>
      </c>
      <c r="G24" s="188">
        <v>1</v>
      </c>
      <c r="H24" s="405"/>
      <c r="I24" s="48">
        <f t="shared" si="0"/>
        <v>0</v>
      </c>
      <c r="J24" s="47">
        <f t="shared" si="3"/>
        <v>2</v>
      </c>
      <c r="K24" s="187">
        <v>19587</v>
      </c>
      <c r="L24" s="187"/>
      <c r="M24" s="188"/>
      <c r="N24" s="188">
        <f t="shared" si="1"/>
        <v>19587</v>
      </c>
      <c r="O24" s="188"/>
      <c r="P24" s="188">
        <v>19686</v>
      </c>
      <c r="Q24" s="350">
        <f t="shared" si="2"/>
        <v>99.497104541298384</v>
      </c>
      <c r="R24" s="420"/>
    </row>
    <row r="25" spans="1:18" ht="27.95" customHeight="1">
      <c r="A25" s="42"/>
      <c r="B25" s="45" t="s">
        <v>1598</v>
      </c>
      <c r="C25" s="188">
        <v>1</v>
      </c>
      <c r="D25" s="188"/>
      <c r="E25" s="46"/>
      <c r="F25" s="47">
        <v>6</v>
      </c>
      <c r="G25" s="188">
        <v>0</v>
      </c>
      <c r="H25" s="405">
        <v>3</v>
      </c>
      <c r="I25" s="48">
        <f t="shared" si="0"/>
        <v>0</v>
      </c>
      <c r="J25" s="47">
        <f t="shared" si="3"/>
        <v>10</v>
      </c>
      <c r="K25" s="187">
        <v>5481</v>
      </c>
      <c r="L25" s="187">
        <v>6276</v>
      </c>
      <c r="M25" s="188"/>
      <c r="N25" s="188">
        <f t="shared" si="1"/>
        <v>11757</v>
      </c>
      <c r="O25" s="188">
        <v>32</v>
      </c>
      <c r="P25" s="188">
        <v>11850</v>
      </c>
      <c r="Q25" s="350">
        <f t="shared" si="2"/>
        <v>99.215189873417714</v>
      </c>
      <c r="R25" s="420"/>
    </row>
    <row r="26" spans="1:18" ht="27.95" customHeight="1">
      <c r="A26" s="40" t="s">
        <v>1184</v>
      </c>
      <c r="B26" s="45" t="s">
        <v>1602</v>
      </c>
      <c r="C26" s="188">
        <v>1</v>
      </c>
      <c r="D26" s="188"/>
      <c r="E26" s="46"/>
      <c r="F26" s="47">
        <v>0</v>
      </c>
      <c r="G26" s="188">
        <v>3</v>
      </c>
      <c r="H26" s="405">
        <v>1</v>
      </c>
      <c r="I26" s="48">
        <f t="shared" si="0"/>
        <v>0</v>
      </c>
      <c r="J26" s="47">
        <f t="shared" si="3"/>
        <v>5</v>
      </c>
      <c r="K26" s="187">
        <v>79123</v>
      </c>
      <c r="L26" s="187"/>
      <c r="M26" s="188">
        <v>30</v>
      </c>
      <c r="N26" s="188">
        <f t="shared" si="1"/>
        <v>79153</v>
      </c>
      <c r="O26" s="188"/>
      <c r="P26" s="188">
        <v>79178</v>
      </c>
      <c r="Q26" s="350">
        <f t="shared" si="2"/>
        <v>99.968425572760111</v>
      </c>
      <c r="R26" s="420"/>
    </row>
    <row r="27" spans="1:18" ht="27.95" customHeight="1">
      <c r="A27" s="42"/>
      <c r="B27" s="45" t="s">
        <v>1601</v>
      </c>
      <c r="C27" s="188">
        <v>1</v>
      </c>
      <c r="D27" s="188"/>
      <c r="E27" s="48">
        <v>1</v>
      </c>
      <c r="F27" s="47">
        <v>13</v>
      </c>
      <c r="G27" s="188">
        <v>6</v>
      </c>
      <c r="H27" s="405">
        <v>2</v>
      </c>
      <c r="I27" s="48">
        <f t="shared" si="0"/>
        <v>1</v>
      </c>
      <c r="J27" s="47">
        <f t="shared" si="3"/>
        <v>22</v>
      </c>
      <c r="K27" s="187">
        <v>22139</v>
      </c>
      <c r="L27" s="187">
        <v>16429</v>
      </c>
      <c r="M27" s="188">
        <v>206</v>
      </c>
      <c r="N27" s="188">
        <f t="shared" si="1"/>
        <v>38774</v>
      </c>
      <c r="O27" s="188">
        <v>30</v>
      </c>
      <c r="P27" s="188">
        <v>39390</v>
      </c>
      <c r="Q27" s="350">
        <f t="shared" si="2"/>
        <v>98.436151307438436</v>
      </c>
      <c r="R27" s="420"/>
    </row>
    <row r="28" spans="1:18" ht="27.95" customHeight="1">
      <c r="A28" s="42"/>
      <c r="B28" s="45" t="s">
        <v>1603</v>
      </c>
      <c r="C28" s="188">
        <v>1</v>
      </c>
      <c r="D28" s="188"/>
      <c r="E28" s="46"/>
      <c r="F28" s="47">
        <v>0</v>
      </c>
      <c r="G28" s="188">
        <v>0</v>
      </c>
      <c r="H28" s="405"/>
      <c r="I28" s="48">
        <f t="shared" si="0"/>
        <v>0</v>
      </c>
      <c r="J28" s="47">
        <f t="shared" si="3"/>
        <v>1</v>
      </c>
      <c r="K28" s="187">
        <v>33640</v>
      </c>
      <c r="L28" s="187"/>
      <c r="M28" s="188"/>
      <c r="N28" s="188">
        <f t="shared" si="1"/>
        <v>33640</v>
      </c>
      <c r="O28" s="188"/>
      <c r="P28" s="188">
        <v>33772</v>
      </c>
      <c r="Q28" s="350">
        <f t="shared" si="2"/>
        <v>99.609143669311862</v>
      </c>
      <c r="R28" s="420"/>
    </row>
    <row r="29" spans="1:18" ht="27.95" customHeight="1">
      <c r="A29" s="199"/>
      <c r="B29" s="45" t="s">
        <v>1605</v>
      </c>
      <c r="C29" s="188">
        <v>1</v>
      </c>
      <c r="D29" s="188"/>
      <c r="E29" s="48"/>
      <c r="F29" s="47">
        <v>6</v>
      </c>
      <c r="G29" s="188">
        <v>1</v>
      </c>
      <c r="H29" s="405"/>
      <c r="I29" s="48">
        <f t="shared" si="0"/>
        <v>0</v>
      </c>
      <c r="J29" s="47">
        <f t="shared" si="3"/>
        <v>8</v>
      </c>
      <c r="K29" s="187">
        <v>4338</v>
      </c>
      <c r="L29" s="187">
        <v>13906</v>
      </c>
      <c r="M29" s="188"/>
      <c r="N29" s="188">
        <f t="shared" si="1"/>
        <v>18244</v>
      </c>
      <c r="O29" s="188"/>
      <c r="P29" s="188">
        <v>18426</v>
      </c>
      <c r="Q29" s="350">
        <f t="shared" si="2"/>
        <v>99.012265277325511</v>
      </c>
      <c r="R29" s="420"/>
    </row>
    <row r="30" spans="1:18" ht="27.95" customHeight="1">
      <c r="A30" s="199"/>
      <c r="B30" s="45" t="s">
        <v>1599</v>
      </c>
      <c r="C30" s="188">
        <v>1</v>
      </c>
      <c r="D30" s="188"/>
      <c r="E30" s="46"/>
      <c r="F30" s="47">
        <v>0</v>
      </c>
      <c r="G30" s="188">
        <v>1</v>
      </c>
      <c r="H30" s="405"/>
      <c r="I30" s="48">
        <f t="shared" si="0"/>
        <v>0</v>
      </c>
      <c r="J30" s="47">
        <f t="shared" si="3"/>
        <v>2</v>
      </c>
      <c r="K30" s="187">
        <v>30450</v>
      </c>
      <c r="L30" s="187"/>
      <c r="M30" s="188"/>
      <c r="N30" s="188">
        <f t="shared" si="1"/>
        <v>30450</v>
      </c>
      <c r="O30" s="188"/>
      <c r="P30" s="188">
        <v>30450</v>
      </c>
      <c r="Q30" s="350">
        <f t="shared" si="2"/>
        <v>100</v>
      </c>
      <c r="R30" s="420"/>
    </row>
    <row r="31" spans="1:18" ht="27.95" customHeight="1">
      <c r="A31" s="42" t="s">
        <v>400</v>
      </c>
      <c r="B31" s="45" t="s">
        <v>1600</v>
      </c>
      <c r="C31" s="188">
        <v>2</v>
      </c>
      <c r="D31" s="188"/>
      <c r="E31" s="46"/>
      <c r="F31" s="47">
        <v>0</v>
      </c>
      <c r="G31" s="188">
        <v>0</v>
      </c>
      <c r="H31" s="405"/>
      <c r="I31" s="48">
        <f t="shared" si="0"/>
        <v>0</v>
      </c>
      <c r="J31" s="47">
        <f t="shared" si="3"/>
        <v>2</v>
      </c>
      <c r="K31" s="187">
        <v>49579</v>
      </c>
      <c r="L31" s="187"/>
      <c r="M31" s="188"/>
      <c r="N31" s="188">
        <f t="shared" si="1"/>
        <v>49579</v>
      </c>
      <c r="O31" s="188"/>
      <c r="P31" s="188">
        <v>49579</v>
      </c>
      <c r="Q31" s="350">
        <f t="shared" si="2"/>
        <v>100</v>
      </c>
      <c r="R31" s="420"/>
    </row>
    <row r="32" spans="1:18" ht="27.95" customHeight="1">
      <c r="A32" s="43"/>
      <c r="B32" s="45" t="s">
        <v>1604</v>
      </c>
      <c r="C32" s="188">
        <v>2</v>
      </c>
      <c r="D32" s="188">
        <v>1</v>
      </c>
      <c r="E32" s="48"/>
      <c r="F32" s="47"/>
      <c r="G32" s="188">
        <v>1</v>
      </c>
      <c r="H32" s="405">
        <v>6</v>
      </c>
      <c r="I32" s="48">
        <f t="shared" si="0"/>
        <v>0</v>
      </c>
      <c r="J32" s="47">
        <f t="shared" si="3"/>
        <v>10</v>
      </c>
      <c r="K32" s="187">
        <v>15682</v>
      </c>
      <c r="L32" s="187"/>
      <c r="M32" s="188"/>
      <c r="N32" s="188">
        <f t="shared" si="1"/>
        <v>15682</v>
      </c>
      <c r="O32" s="188">
        <v>89</v>
      </c>
      <c r="P32" s="188">
        <v>15978</v>
      </c>
      <c r="Q32" s="350">
        <f t="shared" si="2"/>
        <v>98.147452747527851</v>
      </c>
      <c r="R32" s="420"/>
    </row>
    <row r="33" spans="1:18" ht="27.95" customHeight="1">
      <c r="A33" s="42" t="s">
        <v>1562</v>
      </c>
      <c r="B33" s="45" t="s">
        <v>1606</v>
      </c>
      <c r="C33" s="188">
        <v>1</v>
      </c>
      <c r="D33" s="188"/>
      <c r="E33" s="48">
        <v>15</v>
      </c>
      <c r="F33" s="47">
        <v>15</v>
      </c>
      <c r="G33" s="188">
        <v>3</v>
      </c>
      <c r="H33" s="405">
        <v>3</v>
      </c>
      <c r="I33" s="48">
        <f t="shared" si="0"/>
        <v>15</v>
      </c>
      <c r="J33" s="47">
        <f t="shared" si="3"/>
        <v>22</v>
      </c>
      <c r="K33" s="187">
        <v>66353</v>
      </c>
      <c r="L33" s="187">
        <v>17074</v>
      </c>
      <c r="M33" s="188">
        <v>60</v>
      </c>
      <c r="N33" s="188">
        <f t="shared" si="1"/>
        <v>83487</v>
      </c>
      <c r="O33" s="188">
        <v>66</v>
      </c>
      <c r="P33" s="188">
        <v>83593</v>
      </c>
      <c r="Q33" s="350">
        <f t="shared" si="2"/>
        <v>99.873195123993639</v>
      </c>
      <c r="R33" s="420"/>
    </row>
    <row r="34" spans="1:18" ht="27.95" customHeight="1">
      <c r="A34" s="42" t="s">
        <v>948</v>
      </c>
      <c r="B34" s="45" t="s">
        <v>1609</v>
      </c>
      <c r="C34" s="188">
        <v>1</v>
      </c>
      <c r="D34" s="188"/>
      <c r="E34" s="48">
        <v>17</v>
      </c>
      <c r="F34" s="47">
        <v>17</v>
      </c>
      <c r="G34" s="188">
        <v>1</v>
      </c>
      <c r="H34" s="405">
        <v>6</v>
      </c>
      <c r="I34" s="48">
        <f t="shared" si="0"/>
        <v>17</v>
      </c>
      <c r="J34" s="47">
        <f>C34+D34+F34+G34+H34</f>
        <v>25</v>
      </c>
      <c r="K34" s="187">
        <v>8021</v>
      </c>
      <c r="L34" s="187">
        <v>10498</v>
      </c>
      <c r="M34" s="188">
        <v>0</v>
      </c>
      <c r="N34" s="188">
        <f t="shared" si="1"/>
        <v>18519</v>
      </c>
      <c r="O34" s="188">
        <v>141</v>
      </c>
      <c r="P34" s="188">
        <v>18748</v>
      </c>
      <c r="Q34" s="350">
        <f t="shared" si="2"/>
        <v>98.77853637721357</v>
      </c>
      <c r="R34" s="420"/>
    </row>
    <row r="35" spans="1:18" ht="27.95" customHeight="1">
      <c r="A35" s="42" t="s">
        <v>414</v>
      </c>
      <c r="B35" s="45" t="s">
        <v>1610</v>
      </c>
      <c r="C35" s="188">
        <v>1</v>
      </c>
      <c r="D35" s="188"/>
      <c r="E35" s="46"/>
      <c r="F35" s="47">
        <v>12</v>
      </c>
      <c r="G35" s="188">
        <v>0</v>
      </c>
      <c r="H35" s="405">
        <v>4</v>
      </c>
      <c r="I35" s="48">
        <f t="shared" si="0"/>
        <v>0</v>
      </c>
      <c r="J35" s="47">
        <f t="shared" si="3"/>
        <v>17</v>
      </c>
      <c r="K35" s="187">
        <v>7325</v>
      </c>
      <c r="L35" s="187">
        <v>7777</v>
      </c>
      <c r="M35" s="188"/>
      <c r="N35" s="188">
        <f t="shared" si="1"/>
        <v>15102</v>
      </c>
      <c r="O35" s="188">
        <v>87</v>
      </c>
      <c r="P35" s="188">
        <v>15253</v>
      </c>
      <c r="Q35" s="350">
        <f t="shared" si="2"/>
        <v>99.010030813610442</v>
      </c>
      <c r="R35" s="420"/>
    </row>
    <row r="36" spans="1:18" ht="27.95" customHeight="1">
      <c r="A36" s="42" t="s">
        <v>397</v>
      </c>
      <c r="B36" s="45" t="s">
        <v>1607</v>
      </c>
      <c r="C36" s="188">
        <v>1</v>
      </c>
      <c r="D36" s="188"/>
      <c r="E36" s="48">
        <v>1</v>
      </c>
      <c r="F36" s="47">
        <v>21</v>
      </c>
      <c r="G36" s="188">
        <v>1</v>
      </c>
      <c r="H36" s="405">
        <v>1</v>
      </c>
      <c r="I36" s="48">
        <f t="shared" si="0"/>
        <v>1</v>
      </c>
      <c r="J36" s="47">
        <f t="shared" si="3"/>
        <v>24</v>
      </c>
      <c r="K36" s="187">
        <v>7305</v>
      </c>
      <c r="L36" s="187">
        <v>17767</v>
      </c>
      <c r="M36" s="188"/>
      <c r="N36" s="188">
        <f t="shared" si="1"/>
        <v>25072</v>
      </c>
      <c r="O36" s="188"/>
      <c r="P36" s="188">
        <v>25148</v>
      </c>
      <c r="Q36" s="350">
        <f t="shared" si="2"/>
        <v>99.697789088595513</v>
      </c>
      <c r="R36" s="420"/>
    </row>
    <row r="37" spans="1:18" ht="27.95" customHeight="1">
      <c r="A37" s="42" t="s">
        <v>949</v>
      </c>
      <c r="B37" s="45" t="s">
        <v>1608</v>
      </c>
      <c r="C37" s="188">
        <v>1</v>
      </c>
      <c r="D37" s="188"/>
      <c r="E37" s="46"/>
      <c r="F37" s="47">
        <v>3</v>
      </c>
      <c r="G37" s="188">
        <v>3</v>
      </c>
      <c r="H37" s="405">
        <v>3</v>
      </c>
      <c r="I37" s="48">
        <f t="shared" si="0"/>
        <v>0</v>
      </c>
      <c r="J37" s="47">
        <f t="shared" si="3"/>
        <v>10</v>
      </c>
      <c r="K37" s="187">
        <v>30856</v>
      </c>
      <c r="L37" s="187">
        <v>537</v>
      </c>
      <c r="M37" s="188">
        <v>32</v>
      </c>
      <c r="N37" s="188">
        <f t="shared" si="1"/>
        <v>31425</v>
      </c>
      <c r="O37" s="188">
        <v>99</v>
      </c>
      <c r="P37" s="188">
        <v>31857</v>
      </c>
      <c r="Q37" s="350">
        <f t="shared" si="2"/>
        <v>98.643940107354737</v>
      </c>
      <c r="R37" s="420"/>
    </row>
    <row r="38" spans="1:18" ht="27.95" customHeight="1">
      <c r="A38" s="40" t="s">
        <v>1563</v>
      </c>
      <c r="B38" s="45" t="s">
        <v>1611</v>
      </c>
      <c r="C38" s="188">
        <v>1</v>
      </c>
      <c r="D38" s="188"/>
      <c r="E38" s="46"/>
      <c r="F38" s="47">
        <v>5</v>
      </c>
      <c r="G38" s="188">
        <v>2</v>
      </c>
      <c r="H38" s="405">
        <v>4</v>
      </c>
      <c r="I38" s="48">
        <f t="shared" si="0"/>
        <v>0</v>
      </c>
      <c r="J38" s="47">
        <f t="shared" si="3"/>
        <v>12</v>
      </c>
      <c r="K38" s="187">
        <v>32966</v>
      </c>
      <c r="L38" s="187">
        <v>9366</v>
      </c>
      <c r="M38" s="188">
        <v>0</v>
      </c>
      <c r="N38" s="188">
        <f t="shared" si="1"/>
        <v>42332</v>
      </c>
      <c r="O38" s="188">
        <v>0</v>
      </c>
      <c r="P38" s="188">
        <v>42360</v>
      </c>
      <c r="Q38" s="350">
        <f t="shared" si="2"/>
        <v>99.891406987724267</v>
      </c>
      <c r="R38" s="420">
        <v>-18</v>
      </c>
    </row>
    <row r="39" spans="1:18" ht="27.95" customHeight="1">
      <c r="A39" s="42" t="s">
        <v>426</v>
      </c>
      <c r="B39" s="45" t="s">
        <v>1612</v>
      </c>
      <c r="C39" s="188">
        <v>3</v>
      </c>
      <c r="D39" s="188"/>
      <c r="E39" s="46"/>
      <c r="F39" s="47"/>
      <c r="G39" s="188">
        <v>1</v>
      </c>
      <c r="H39" s="405">
        <v>3</v>
      </c>
      <c r="I39" s="48">
        <f t="shared" si="0"/>
        <v>0</v>
      </c>
      <c r="J39" s="47">
        <f t="shared" si="3"/>
        <v>7</v>
      </c>
      <c r="K39" s="187">
        <v>65690</v>
      </c>
      <c r="L39" s="187"/>
      <c r="M39" s="188">
        <v>51</v>
      </c>
      <c r="N39" s="188">
        <f t="shared" si="1"/>
        <v>65741</v>
      </c>
      <c r="O39" s="188">
        <v>0</v>
      </c>
      <c r="P39" s="188">
        <v>66135</v>
      </c>
      <c r="Q39" s="350">
        <f t="shared" si="2"/>
        <v>99.404248884856727</v>
      </c>
      <c r="R39" s="420"/>
    </row>
    <row r="40" spans="1:18" ht="27.95" customHeight="1">
      <c r="A40" s="40" t="s">
        <v>1564</v>
      </c>
      <c r="B40" s="45" t="s">
        <v>1613</v>
      </c>
      <c r="C40" s="189" t="s">
        <v>1677</v>
      </c>
      <c r="D40" s="188"/>
      <c r="E40" s="48"/>
      <c r="F40" s="47"/>
      <c r="G40" s="188">
        <v>3</v>
      </c>
      <c r="H40" s="405">
        <v>1</v>
      </c>
      <c r="I40" s="48">
        <f t="shared" si="0"/>
        <v>0</v>
      </c>
      <c r="J40" s="47">
        <f>D40+F40+G40+H40</f>
        <v>4</v>
      </c>
      <c r="K40" s="187">
        <v>45594</v>
      </c>
      <c r="L40" s="187"/>
      <c r="M40" s="188"/>
      <c r="N40" s="188">
        <f>SUM(K40:M40)</f>
        <v>45594</v>
      </c>
      <c r="O40" s="188"/>
      <c r="P40" s="188">
        <v>45649</v>
      </c>
      <c r="Q40" s="350">
        <f t="shared" si="2"/>
        <v>99.879515432977712</v>
      </c>
      <c r="R40" s="420"/>
    </row>
    <row r="41" spans="1:18" ht="27.95" customHeight="1">
      <c r="A41" s="199"/>
      <c r="B41" s="45" t="s">
        <v>1615</v>
      </c>
      <c r="C41" s="189" t="s">
        <v>1678</v>
      </c>
      <c r="D41" s="188"/>
      <c r="E41" s="48">
        <v>5</v>
      </c>
      <c r="F41" s="47">
        <v>5</v>
      </c>
      <c r="G41" s="188">
        <v>4</v>
      </c>
      <c r="H41" s="405"/>
      <c r="I41" s="48">
        <f t="shared" si="0"/>
        <v>5</v>
      </c>
      <c r="J41" s="47">
        <f>D41+F41+G41+H41</f>
        <v>9</v>
      </c>
      <c r="K41" s="187">
        <v>39313</v>
      </c>
      <c r="L41" s="187">
        <v>4923</v>
      </c>
      <c r="M41" s="188"/>
      <c r="N41" s="188">
        <f t="shared" si="1"/>
        <v>44236</v>
      </c>
      <c r="O41" s="188"/>
      <c r="P41" s="188">
        <v>44868</v>
      </c>
      <c r="Q41" s="350">
        <f t="shared" si="2"/>
        <v>98.591423731835604</v>
      </c>
      <c r="R41" s="420"/>
    </row>
    <row r="42" spans="1:18" ht="27.95" customHeight="1">
      <c r="A42" s="43" t="s">
        <v>400</v>
      </c>
      <c r="B42" s="45" t="s">
        <v>1614</v>
      </c>
      <c r="C42" s="188">
        <v>1</v>
      </c>
      <c r="D42" s="188"/>
      <c r="E42" s="46"/>
      <c r="F42" s="47">
        <v>0</v>
      </c>
      <c r="G42" s="188">
        <v>1</v>
      </c>
      <c r="H42" s="405">
        <v>1</v>
      </c>
      <c r="I42" s="48">
        <f t="shared" si="0"/>
        <v>0</v>
      </c>
      <c r="J42" s="47">
        <f t="shared" si="3"/>
        <v>3</v>
      </c>
      <c r="K42" s="187">
        <v>48351</v>
      </c>
      <c r="L42" s="187"/>
      <c r="M42" s="188"/>
      <c r="N42" s="188">
        <f t="shared" si="1"/>
        <v>48351</v>
      </c>
      <c r="O42" s="188"/>
      <c r="P42" s="188">
        <v>48440</v>
      </c>
      <c r="Q42" s="350">
        <f t="shared" si="2"/>
        <v>99.816267547481416</v>
      </c>
      <c r="R42" s="420"/>
    </row>
    <row r="43" spans="1:18" ht="27.95" customHeight="1">
      <c r="A43" s="42"/>
      <c r="B43" s="45" t="s">
        <v>1542</v>
      </c>
      <c r="C43" s="188">
        <v>2</v>
      </c>
      <c r="D43" s="188">
        <v>2</v>
      </c>
      <c r="E43" s="48">
        <v>8</v>
      </c>
      <c r="F43" s="47">
        <v>8</v>
      </c>
      <c r="G43" s="188">
        <v>49</v>
      </c>
      <c r="H43" s="405">
        <v>20</v>
      </c>
      <c r="I43" s="48">
        <f t="shared" si="0"/>
        <v>8</v>
      </c>
      <c r="J43" s="47">
        <f>C43+D43+F43+G43+H43</f>
        <v>81</v>
      </c>
      <c r="K43" s="187">
        <v>1534251</v>
      </c>
      <c r="L43" s="187">
        <v>1954</v>
      </c>
      <c r="M43" s="188">
        <v>1404</v>
      </c>
      <c r="N43" s="188">
        <f t="shared" si="1"/>
        <v>1537609</v>
      </c>
      <c r="O43" s="188"/>
      <c r="P43" s="188">
        <v>1538047</v>
      </c>
      <c r="Q43" s="350">
        <f t="shared" si="2"/>
        <v>99.971522326690931</v>
      </c>
      <c r="R43" s="420"/>
    </row>
    <row r="44" spans="1:18" ht="27.95" customHeight="1">
      <c r="A44" s="42" t="s">
        <v>398</v>
      </c>
      <c r="B44" s="45" t="s">
        <v>1267</v>
      </c>
      <c r="C44" s="188">
        <v>1</v>
      </c>
      <c r="D44" s="188"/>
      <c r="E44" s="46"/>
      <c r="F44" s="47"/>
      <c r="G44" s="188">
        <v>18</v>
      </c>
      <c r="H44" s="405">
        <v>9</v>
      </c>
      <c r="I44" s="48">
        <f t="shared" si="0"/>
        <v>0</v>
      </c>
      <c r="J44" s="47">
        <f t="shared" si="3"/>
        <v>28</v>
      </c>
      <c r="K44" s="187">
        <v>533261</v>
      </c>
      <c r="L44" s="187"/>
      <c r="M44" s="188">
        <v>125</v>
      </c>
      <c r="N44" s="188">
        <f t="shared" si="1"/>
        <v>533386</v>
      </c>
      <c r="O44" s="188">
        <v>150</v>
      </c>
      <c r="P44" s="188">
        <v>535448</v>
      </c>
      <c r="Q44" s="350">
        <f t="shared" si="2"/>
        <v>99.614901913911353</v>
      </c>
      <c r="R44" s="420"/>
    </row>
    <row r="45" spans="1:18" ht="27.95" customHeight="1">
      <c r="A45" s="42" t="s">
        <v>399</v>
      </c>
      <c r="B45" s="45" t="s">
        <v>1616</v>
      </c>
      <c r="C45" s="188">
        <v>1</v>
      </c>
      <c r="D45" s="188"/>
      <c r="E45" s="46"/>
      <c r="F45" s="47">
        <v>0</v>
      </c>
      <c r="G45" s="188">
        <v>3</v>
      </c>
      <c r="H45" s="405">
        <v>1</v>
      </c>
      <c r="I45" s="48">
        <f t="shared" si="0"/>
        <v>0</v>
      </c>
      <c r="J45" s="47">
        <f t="shared" si="3"/>
        <v>5</v>
      </c>
      <c r="K45" s="187">
        <v>449234</v>
      </c>
      <c r="L45" s="187"/>
      <c r="M45" s="188"/>
      <c r="N45" s="188">
        <f t="shared" si="1"/>
        <v>449234</v>
      </c>
      <c r="O45" s="188"/>
      <c r="P45" s="188">
        <v>449236</v>
      </c>
      <c r="Q45" s="350">
        <f t="shared" si="2"/>
        <v>99.999554799704384</v>
      </c>
      <c r="R45" s="420"/>
    </row>
    <row r="46" spans="1:18" ht="27.95" customHeight="1" thickBot="1">
      <c r="A46" s="42" t="s">
        <v>400</v>
      </c>
      <c r="B46" s="40" t="s">
        <v>1269</v>
      </c>
      <c r="C46" s="190">
        <v>1</v>
      </c>
      <c r="D46" s="190"/>
      <c r="E46" s="49"/>
      <c r="F46" s="191">
        <v>0</v>
      </c>
      <c r="G46" s="188">
        <v>22</v>
      </c>
      <c r="H46" s="406">
        <v>3</v>
      </c>
      <c r="I46" s="48">
        <f t="shared" si="0"/>
        <v>0</v>
      </c>
      <c r="J46" s="47">
        <f>C46+D46+F46+G46+H46</f>
        <v>26</v>
      </c>
      <c r="K46" s="187">
        <v>484305</v>
      </c>
      <c r="L46" s="187"/>
      <c r="M46" s="188">
        <v>98</v>
      </c>
      <c r="N46" s="188">
        <f>SUM(K46:M46)</f>
        <v>484403</v>
      </c>
      <c r="O46" s="188"/>
      <c r="P46" s="188">
        <v>484516</v>
      </c>
      <c r="Q46" s="350">
        <f>(N46+R46)/P46*100</f>
        <v>99.976677756771707</v>
      </c>
      <c r="R46" s="420"/>
    </row>
    <row r="47" spans="1:18" ht="27.95" customHeight="1" thickTop="1">
      <c r="A47" s="50" t="s">
        <v>1270</v>
      </c>
      <c r="B47" s="50" t="s">
        <v>1645</v>
      </c>
      <c r="C47" s="51">
        <f>SUM(C6:C46)</f>
        <v>45</v>
      </c>
      <c r="D47" s="51">
        <f>SUM(D6:D46)</f>
        <v>4</v>
      </c>
      <c r="E47" s="418">
        <f>SUM(E6:E46)</f>
        <v>52</v>
      </c>
      <c r="F47" s="419">
        <f>SUM(F6:F46)</f>
        <v>121</v>
      </c>
      <c r="G47" s="51">
        <f>SUM(G6:G46)</f>
        <v>175</v>
      </c>
      <c r="H47" s="51">
        <f t="shared" ref="H47:M47" si="4">SUM(H6:H46)</f>
        <v>88</v>
      </c>
      <c r="I47" s="418">
        <f t="shared" si="4"/>
        <v>52</v>
      </c>
      <c r="J47" s="419">
        <f>C47+D47+F47+G47+H47</f>
        <v>433</v>
      </c>
      <c r="K47" s="52">
        <f>SUM(K6:K46)</f>
        <v>5419982</v>
      </c>
      <c r="L47" s="52">
        <f t="shared" si="4"/>
        <v>123297</v>
      </c>
      <c r="M47" s="52">
        <f t="shared" si="4"/>
        <v>2882</v>
      </c>
      <c r="N47" s="51">
        <f>SUM(K47:M47)</f>
        <v>5546161</v>
      </c>
      <c r="O47" s="52">
        <f>SUM(O6:O46)</f>
        <v>715</v>
      </c>
      <c r="P47" s="52">
        <f>SUM(P6:P46)</f>
        <v>5555636</v>
      </c>
      <c r="Q47" s="351">
        <f>(N47+R47)/P47*100</f>
        <v>99.829452469528249</v>
      </c>
      <c r="R47" s="52">
        <f>SUM(R6:R46)</f>
        <v>0</v>
      </c>
    </row>
    <row r="48" spans="1:18" ht="27.95" customHeight="1">
      <c r="B48" s="197" t="s">
        <v>416</v>
      </c>
    </row>
  </sheetData>
  <mergeCells count="13">
    <mergeCell ref="G4:G5"/>
    <mergeCell ref="K4:K5"/>
    <mergeCell ref="L4:L5"/>
    <mergeCell ref="M4:M5"/>
    <mergeCell ref="H4:H5"/>
    <mergeCell ref="I4:J5"/>
    <mergeCell ref="A3:A5"/>
    <mergeCell ref="B3:B5"/>
    <mergeCell ref="C4:C5"/>
    <mergeCell ref="D4:D5"/>
    <mergeCell ref="E4:F5"/>
    <mergeCell ref="K3:N3"/>
    <mergeCell ref="C3:J3"/>
  </mergeCells>
  <phoneticPr fontId="2"/>
  <printOptions horizontalCentered="1"/>
  <pageMargins left="0.59055118110236227" right="0.59055118110236227" top="0.98425196850393704" bottom="0.78740157480314965" header="0.47244094488188981" footer="0.39370078740157483"/>
  <pageSetup paperSize="9" scale="54" orientation="portrait" r:id="rId1"/>
  <headerFooter alignWithMargins="0">
    <oddFooter>&amp;C&amp;14- 6 -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50"/>
  <sheetViews>
    <sheetView showZeros="0" view="pageBreakPreview" zoomScale="75" zoomScaleNormal="75" workbookViewId="0">
      <pane xSplit="1" ySplit="6" topLeftCell="B7" activePane="bottomRight" state="frozen"/>
      <selection activeCell="M54" sqref="M54"/>
      <selection pane="topRight" activeCell="M54" sqref="M54"/>
      <selection pane="bottomLeft" activeCell="M54" sqref="M54"/>
      <selection pane="bottomRight" sqref="A1:J1"/>
    </sheetView>
  </sheetViews>
  <sheetFormatPr defaultRowHeight="18" customHeight="1"/>
  <cols>
    <col min="1" max="1" width="11" style="61" bestFit="1" customWidth="1"/>
    <col min="2" max="2" width="10.125" style="60" customWidth="1"/>
    <col min="3" max="3" width="4.75" style="60" customWidth="1"/>
    <col min="4" max="4" width="10.625" style="60" customWidth="1"/>
    <col min="5" max="6" width="10.375" style="60" customWidth="1"/>
    <col min="7" max="7" width="4.625" style="64" customWidth="1"/>
    <col min="8" max="8" width="5.25" style="64" customWidth="1"/>
    <col min="9" max="9" width="9.625" style="60" customWidth="1"/>
    <col min="10" max="10" width="10.625" style="60" customWidth="1"/>
    <col min="11" max="12" width="4.625" style="64" customWidth="1"/>
    <col min="13" max="13" width="9.625" style="60" customWidth="1"/>
    <col min="14" max="14" width="10.625" style="60" customWidth="1"/>
    <col min="15" max="15" width="4.625" style="60" customWidth="1"/>
    <col min="16" max="17" width="10.625" style="60" customWidth="1"/>
    <col min="18" max="18" width="5.125" style="60" customWidth="1"/>
    <col min="19" max="20" width="10.625" style="60" customWidth="1"/>
    <col min="21" max="21" width="5.25" style="64" customWidth="1"/>
    <col min="22" max="22" width="5.25" style="65" customWidth="1"/>
    <col min="23" max="24" width="10.625" style="60" customWidth="1"/>
    <col min="25" max="25" width="10.125" style="60" customWidth="1"/>
    <col min="26" max="26" width="7.5" style="117" customWidth="1"/>
    <col min="27" max="27" width="5.125" style="60" bestFit="1" customWidth="1"/>
    <col min="28" max="28" width="7.625" style="60" customWidth="1"/>
    <col min="29" max="29" width="5.125" style="60" bestFit="1" customWidth="1"/>
    <col min="30" max="30" width="5.5" style="60" bestFit="1" customWidth="1"/>
    <col min="31" max="16384" width="9" style="60"/>
  </cols>
  <sheetData>
    <row r="1" spans="1:32" s="55" customFormat="1" ht="18.75">
      <c r="A1" s="651" t="s">
        <v>1617</v>
      </c>
      <c r="B1" s="652"/>
      <c r="C1" s="652"/>
      <c r="D1" s="652"/>
      <c r="E1" s="652"/>
      <c r="F1" s="652"/>
      <c r="G1" s="652"/>
      <c r="H1" s="652"/>
      <c r="I1" s="652"/>
      <c r="J1" s="652"/>
      <c r="K1" s="54"/>
      <c r="L1" s="54"/>
      <c r="U1" s="54"/>
      <c r="V1" s="56"/>
      <c r="Z1" s="114"/>
    </row>
    <row r="2" spans="1:32" ht="18.95" customHeight="1">
      <c r="A2" s="635" t="s">
        <v>1618</v>
      </c>
      <c r="B2" s="632" t="s">
        <v>1619</v>
      </c>
      <c r="C2" s="639" t="s">
        <v>981</v>
      </c>
      <c r="D2" s="640"/>
      <c r="E2" s="640"/>
      <c r="F2" s="662"/>
      <c r="G2" s="648" t="s">
        <v>1620</v>
      </c>
      <c r="H2" s="649"/>
      <c r="I2" s="649"/>
      <c r="J2" s="649"/>
      <c r="K2" s="649"/>
      <c r="L2" s="649"/>
      <c r="M2" s="649"/>
      <c r="N2" s="650"/>
      <c r="O2" s="648" t="s">
        <v>1621</v>
      </c>
      <c r="P2" s="649"/>
      <c r="Q2" s="649"/>
      <c r="R2" s="649"/>
      <c r="S2" s="649"/>
      <c r="T2" s="650"/>
      <c r="U2" s="639" t="s">
        <v>1622</v>
      </c>
      <c r="V2" s="640"/>
      <c r="W2" s="640"/>
      <c r="X2" s="641"/>
      <c r="Y2" s="635" t="s">
        <v>1026</v>
      </c>
      <c r="Z2" s="632" t="s">
        <v>1623</v>
      </c>
      <c r="AA2" s="648" t="s">
        <v>1624</v>
      </c>
      <c r="AB2" s="649"/>
      <c r="AC2" s="649"/>
      <c r="AD2" s="650"/>
    </row>
    <row r="3" spans="1:32" ht="18.95" customHeight="1">
      <c r="A3" s="633"/>
      <c r="B3" s="633" t="s">
        <v>1625</v>
      </c>
      <c r="C3" s="642"/>
      <c r="D3" s="643"/>
      <c r="E3" s="643"/>
      <c r="F3" s="663"/>
      <c r="G3" s="59"/>
      <c r="H3" s="6"/>
      <c r="I3" s="6" t="s">
        <v>1626</v>
      </c>
      <c r="J3" s="7"/>
      <c r="K3" s="57"/>
      <c r="L3" s="58"/>
      <c r="M3" s="6" t="s">
        <v>1627</v>
      </c>
      <c r="N3" s="7"/>
      <c r="O3" s="648" t="s">
        <v>1628</v>
      </c>
      <c r="P3" s="649"/>
      <c r="Q3" s="650"/>
      <c r="R3" s="648" t="s">
        <v>1629</v>
      </c>
      <c r="S3" s="649"/>
      <c r="T3" s="650"/>
      <c r="U3" s="642"/>
      <c r="V3" s="643"/>
      <c r="W3" s="643"/>
      <c r="X3" s="644"/>
      <c r="Y3" s="633"/>
      <c r="Z3" s="633"/>
      <c r="AA3" s="648" t="s">
        <v>1630</v>
      </c>
      <c r="AB3" s="650"/>
      <c r="AC3" s="648" t="s">
        <v>1125</v>
      </c>
      <c r="AD3" s="650"/>
    </row>
    <row r="4" spans="1:32" ht="18.95" customHeight="1">
      <c r="A4" s="633"/>
      <c r="B4" s="633" t="s">
        <v>943</v>
      </c>
      <c r="C4" s="659" t="s">
        <v>962</v>
      </c>
      <c r="D4" s="632" t="s">
        <v>1632</v>
      </c>
      <c r="E4" s="632" t="s">
        <v>1633</v>
      </c>
      <c r="F4" s="184" t="s">
        <v>1675</v>
      </c>
      <c r="G4" s="653" t="s">
        <v>1631</v>
      </c>
      <c r="H4" s="654"/>
      <c r="I4" s="632" t="s">
        <v>1632</v>
      </c>
      <c r="J4" s="632" t="s">
        <v>1634</v>
      </c>
      <c r="K4" s="653" t="s">
        <v>1631</v>
      </c>
      <c r="L4" s="654"/>
      <c r="M4" s="632" t="s">
        <v>1632</v>
      </c>
      <c r="N4" s="632" t="s">
        <v>1745</v>
      </c>
      <c r="O4" s="635" t="s">
        <v>1631</v>
      </c>
      <c r="P4" s="632" t="s">
        <v>1747</v>
      </c>
      <c r="Q4" s="632" t="s">
        <v>1748</v>
      </c>
      <c r="R4" s="635" t="s">
        <v>1631</v>
      </c>
      <c r="S4" s="632" t="s">
        <v>1747</v>
      </c>
      <c r="T4" s="632" t="s">
        <v>1749</v>
      </c>
      <c r="U4" s="645" t="s">
        <v>944</v>
      </c>
      <c r="V4" s="636" t="s">
        <v>1631</v>
      </c>
      <c r="W4" s="632" t="s">
        <v>1632</v>
      </c>
      <c r="X4" s="632" t="s">
        <v>1750</v>
      </c>
      <c r="Y4" s="633"/>
      <c r="Z4" s="633"/>
      <c r="AA4" s="635" t="s">
        <v>1631</v>
      </c>
      <c r="AB4" s="632" t="s">
        <v>1751</v>
      </c>
      <c r="AC4" s="635" t="s">
        <v>1631</v>
      </c>
      <c r="AD4" s="632" t="s">
        <v>1751</v>
      </c>
    </row>
    <row r="5" spans="1:32" ht="18.95" customHeight="1">
      <c r="A5" s="633"/>
      <c r="B5" s="633"/>
      <c r="C5" s="660"/>
      <c r="D5" s="633"/>
      <c r="E5" s="633"/>
      <c r="F5" s="185" t="s">
        <v>11</v>
      </c>
      <c r="G5" s="655"/>
      <c r="H5" s="656"/>
      <c r="I5" s="633"/>
      <c r="J5" s="633"/>
      <c r="K5" s="655"/>
      <c r="L5" s="656"/>
      <c r="M5" s="633"/>
      <c r="N5" s="633"/>
      <c r="O5" s="633"/>
      <c r="P5" s="633"/>
      <c r="Q5" s="633"/>
      <c r="R5" s="633"/>
      <c r="S5" s="633"/>
      <c r="T5" s="633"/>
      <c r="U5" s="646"/>
      <c r="V5" s="637"/>
      <c r="W5" s="633"/>
      <c r="X5" s="633"/>
      <c r="Y5" s="633"/>
      <c r="Z5" s="633"/>
      <c r="AA5" s="633"/>
      <c r="AB5" s="633"/>
      <c r="AC5" s="633"/>
      <c r="AD5" s="633"/>
    </row>
    <row r="6" spans="1:32" s="61" customFormat="1" ht="18.95" customHeight="1">
      <c r="A6" s="634"/>
      <c r="B6" s="634" t="s">
        <v>1141</v>
      </c>
      <c r="C6" s="661"/>
      <c r="D6" s="634"/>
      <c r="E6" s="634"/>
      <c r="F6" s="161" t="s">
        <v>1557</v>
      </c>
      <c r="G6" s="657"/>
      <c r="H6" s="658"/>
      <c r="I6" s="634"/>
      <c r="J6" s="634"/>
      <c r="K6" s="657"/>
      <c r="L6" s="658"/>
      <c r="M6" s="634"/>
      <c r="N6" s="634"/>
      <c r="O6" s="634"/>
      <c r="P6" s="634"/>
      <c r="Q6" s="634"/>
      <c r="R6" s="634"/>
      <c r="S6" s="634"/>
      <c r="T6" s="634"/>
      <c r="U6" s="647"/>
      <c r="V6" s="638"/>
      <c r="W6" s="634"/>
      <c r="X6" s="634"/>
      <c r="Y6" s="634"/>
      <c r="Z6" s="634"/>
      <c r="AA6" s="634"/>
      <c r="AB6" s="634"/>
      <c r="AC6" s="634"/>
      <c r="AD6" s="634"/>
    </row>
    <row r="7" spans="1:32" s="41" customFormat="1" ht="18.95" customHeight="1">
      <c r="A7" s="302" t="s">
        <v>1579</v>
      </c>
      <c r="B7" s="446">
        <v>94105</v>
      </c>
      <c r="C7" s="62">
        <v>1</v>
      </c>
      <c r="D7" s="16">
        <v>98600</v>
      </c>
      <c r="E7" s="447">
        <v>94105</v>
      </c>
      <c r="F7" s="303"/>
      <c r="G7" s="26"/>
      <c r="H7" s="25">
        <v>0</v>
      </c>
      <c r="I7" s="16">
        <v>0</v>
      </c>
      <c r="J7" s="16">
        <v>0</v>
      </c>
      <c r="K7" s="26">
        <v>0</v>
      </c>
      <c r="L7" s="25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1</v>
      </c>
      <c r="S7" s="16">
        <v>12000</v>
      </c>
      <c r="T7" s="16">
        <v>11000</v>
      </c>
      <c r="U7" s="26">
        <f>G7+K7</f>
        <v>0</v>
      </c>
      <c r="V7" s="304">
        <f>C7+H7+L7+O7+R7</f>
        <v>2</v>
      </c>
      <c r="W7" s="305">
        <f t="shared" ref="W7:X12" si="0">D7+I7+M7+P7</f>
        <v>98600</v>
      </c>
      <c r="X7" s="305">
        <f t="shared" si="0"/>
        <v>94105</v>
      </c>
      <c r="Y7" s="306">
        <f t="shared" ref="Y7:Y48" si="1">X7/B7*100</f>
        <v>100</v>
      </c>
      <c r="Z7" s="303"/>
      <c r="AA7" s="115">
        <v>0</v>
      </c>
      <c r="AB7" s="115">
        <v>0</v>
      </c>
      <c r="AC7" s="115">
        <v>0</v>
      </c>
      <c r="AD7" s="116">
        <v>0</v>
      </c>
      <c r="AE7" s="307"/>
      <c r="AF7" s="308"/>
    </row>
    <row r="8" spans="1:32" s="41" customFormat="1" ht="18.95" customHeight="1">
      <c r="A8" s="302" t="s">
        <v>1580</v>
      </c>
      <c r="B8" s="446">
        <v>197160</v>
      </c>
      <c r="C8" s="62">
        <v>1</v>
      </c>
      <c r="D8" s="16">
        <v>204000</v>
      </c>
      <c r="E8" s="447">
        <v>197160</v>
      </c>
      <c r="F8" s="303"/>
      <c r="G8" s="26"/>
      <c r="H8" s="25">
        <v>0</v>
      </c>
      <c r="I8" s="16">
        <v>0</v>
      </c>
      <c r="J8" s="16">
        <v>0</v>
      </c>
      <c r="K8" s="26">
        <v>0</v>
      </c>
      <c r="L8" s="25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16">
        <v>0</v>
      </c>
      <c r="U8" s="26">
        <f t="shared" ref="U8:U47" si="2">G8+K8</f>
        <v>0</v>
      </c>
      <c r="V8" s="304">
        <f t="shared" ref="V8:V46" si="3">C8+H8+L8+O8+R8</f>
        <v>2</v>
      </c>
      <c r="W8" s="305">
        <f t="shared" si="0"/>
        <v>204000</v>
      </c>
      <c r="X8" s="305">
        <f t="shared" si="0"/>
        <v>197160</v>
      </c>
      <c r="Y8" s="306">
        <f t="shared" si="1"/>
        <v>100</v>
      </c>
      <c r="Z8" s="303"/>
      <c r="AA8" s="309">
        <v>0</v>
      </c>
      <c r="AB8" s="309">
        <v>0</v>
      </c>
      <c r="AC8" s="309">
        <v>0</v>
      </c>
      <c r="AD8" s="309">
        <v>0</v>
      </c>
      <c r="AE8" s="307"/>
      <c r="AF8" s="308"/>
    </row>
    <row r="9" spans="1:32" s="41" customFormat="1" ht="18.95" customHeight="1">
      <c r="A9" s="302" t="s">
        <v>1582</v>
      </c>
      <c r="B9" s="446">
        <v>156035</v>
      </c>
      <c r="C9" s="62">
        <v>1</v>
      </c>
      <c r="D9" s="16">
        <v>185400</v>
      </c>
      <c r="E9" s="447">
        <v>155986</v>
      </c>
      <c r="F9" s="303">
        <v>389</v>
      </c>
      <c r="G9" s="26"/>
      <c r="H9" s="25">
        <v>0</v>
      </c>
      <c r="I9" s="16">
        <v>0</v>
      </c>
      <c r="J9" s="16">
        <v>0</v>
      </c>
      <c r="K9" s="26">
        <v>0</v>
      </c>
      <c r="L9" s="25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26">
        <f t="shared" si="2"/>
        <v>0</v>
      </c>
      <c r="V9" s="304">
        <f>C9+H9+L9+O9+R9</f>
        <v>1</v>
      </c>
      <c r="W9" s="305">
        <f t="shared" si="0"/>
        <v>185400</v>
      </c>
      <c r="X9" s="305">
        <f t="shared" si="0"/>
        <v>155986</v>
      </c>
      <c r="Y9" s="306">
        <f t="shared" si="1"/>
        <v>99.968596789181916</v>
      </c>
      <c r="Z9" s="303">
        <v>389</v>
      </c>
      <c r="AA9" s="309">
        <v>0</v>
      </c>
      <c r="AB9" s="309">
        <v>0</v>
      </c>
      <c r="AC9" s="309">
        <v>2</v>
      </c>
      <c r="AD9" s="309">
        <v>0</v>
      </c>
      <c r="AE9" s="307"/>
      <c r="AF9" s="308"/>
    </row>
    <row r="10" spans="1:32" s="41" customFormat="1" ht="18.95" customHeight="1">
      <c r="A10" s="302" t="s">
        <v>1584</v>
      </c>
      <c r="B10" s="446">
        <v>31256</v>
      </c>
      <c r="C10" s="62">
        <v>1</v>
      </c>
      <c r="D10" s="16">
        <v>39500</v>
      </c>
      <c r="E10" s="447">
        <v>31252</v>
      </c>
      <c r="F10" s="303"/>
      <c r="G10" s="26"/>
      <c r="H10" s="25">
        <v>0</v>
      </c>
      <c r="I10" s="16">
        <v>0</v>
      </c>
      <c r="J10" s="16">
        <v>0</v>
      </c>
      <c r="K10" s="26">
        <v>0</v>
      </c>
      <c r="L10" s="25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26">
        <f t="shared" si="2"/>
        <v>0</v>
      </c>
      <c r="V10" s="304">
        <f>C10+H10+L10+O10+R10</f>
        <v>1</v>
      </c>
      <c r="W10" s="305">
        <f t="shared" si="0"/>
        <v>39500</v>
      </c>
      <c r="X10" s="305">
        <f t="shared" si="0"/>
        <v>31252</v>
      </c>
      <c r="Y10" s="306">
        <f t="shared" si="1"/>
        <v>99.987202457128234</v>
      </c>
      <c r="Z10" s="303"/>
      <c r="AA10" s="309">
        <v>0</v>
      </c>
      <c r="AB10" s="309">
        <v>0</v>
      </c>
      <c r="AC10" s="309">
        <v>0</v>
      </c>
      <c r="AD10" s="309">
        <v>0</v>
      </c>
      <c r="AE10" s="307"/>
      <c r="AF10" s="308"/>
    </row>
    <row r="11" spans="1:32" s="41" customFormat="1" ht="18.95" customHeight="1">
      <c r="A11" s="302" t="s">
        <v>1581</v>
      </c>
      <c r="B11" s="446">
        <v>228051</v>
      </c>
      <c r="C11" s="62">
        <v>1</v>
      </c>
      <c r="D11" s="16">
        <v>244600</v>
      </c>
      <c r="E11" s="447">
        <v>227616</v>
      </c>
      <c r="F11" s="303"/>
      <c r="G11" s="26"/>
      <c r="H11" s="25">
        <v>0</v>
      </c>
      <c r="I11" s="16">
        <v>0</v>
      </c>
      <c r="J11" s="16">
        <v>0</v>
      </c>
      <c r="K11" s="26">
        <v>0</v>
      </c>
      <c r="L11" s="25">
        <v>0</v>
      </c>
      <c r="M11" s="16">
        <v>0</v>
      </c>
      <c r="N11" s="16">
        <v>0</v>
      </c>
      <c r="O11" s="16">
        <v>5</v>
      </c>
      <c r="P11" s="16">
        <v>0</v>
      </c>
      <c r="Q11" s="16">
        <v>0</v>
      </c>
      <c r="R11" s="16">
        <v>1</v>
      </c>
      <c r="S11" s="16">
        <v>3375</v>
      </c>
      <c r="T11" s="16">
        <v>544</v>
      </c>
      <c r="U11" s="26">
        <f t="shared" si="2"/>
        <v>0</v>
      </c>
      <c r="V11" s="304">
        <f t="shared" si="3"/>
        <v>7</v>
      </c>
      <c r="W11" s="305">
        <f t="shared" si="0"/>
        <v>244600</v>
      </c>
      <c r="X11" s="305">
        <f t="shared" si="0"/>
        <v>227616</v>
      </c>
      <c r="Y11" s="306">
        <f t="shared" si="1"/>
        <v>99.80925319336464</v>
      </c>
      <c r="Z11" s="310">
        <v>-389</v>
      </c>
      <c r="AA11" s="309"/>
      <c r="AB11" s="309">
        <v>0</v>
      </c>
      <c r="AC11" s="309"/>
      <c r="AD11" s="309">
        <v>0</v>
      </c>
      <c r="AE11" s="307"/>
      <c r="AF11" s="308"/>
    </row>
    <row r="12" spans="1:32" s="41" customFormat="1" ht="18.95" customHeight="1">
      <c r="A12" s="302" t="s">
        <v>1583</v>
      </c>
      <c r="B12" s="446">
        <v>114225</v>
      </c>
      <c r="C12" s="62">
        <v>1</v>
      </c>
      <c r="D12" s="16">
        <v>151805</v>
      </c>
      <c r="E12" s="447">
        <v>112706</v>
      </c>
      <c r="F12" s="303">
        <v>0</v>
      </c>
      <c r="G12" s="26"/>
      <c r="H12" s="25">
        <v>0</v>
      </c>
      <c r="I12" s="16">
        <v>0</v>
      </c>
      <c r="J12" s="16">
        <v>0</v>
      </c>
      <c r="K12" s="26">
        <v>0</v>
      </c>
      <c r="L12" s="25">
        <v>0</v>
      </c>
      <c r="M12" s="16">
        <v>0</v>
      </c>
      <c r="N12" s="16">
        <v>0</v>
      </c>
      <c r="O12" s="16">
        <v>4</v>
      </c>
      <c r="P12" s="16">
        <v>1196</v>
      </c>
      <c r="Q12" s="16">
        <v>270</v>
      </c>
      <c r="R12" s="16">
        <v>0</v>
      </c>
      <c r="S12" s="16">
        <v>0</v>
      </c>
      <c r="T12" s="16">
        <v>0</v>
      </c>
      <c r="U12" s="26">
        <f t="shared" si="2"/>
        <v>0</v>
      </c>
      <c r="V12" s="304">
        <f t="shared" si="3"/>
        <v>5</v>
      </c>
      <c r="W12" s="305">
        <f t="shared" si="0"/>
        <v>153001</v>
      </c>
      <c r="X12" s="305">
        <f t="shared" si="0"/>
        <v>112976</v>
      </c>
      <c r="Y12" s="306">
        <f t="shared" si="1"/>
        <v>98.906544101553948</v>
      </c>
      <c r="Z12" s="303">
        <v>0</v>
      </c>
      <c r="AA12" s="309">
        <v>0</v>
      </c>
      <c r="AB12" s="309">
        <v>0</v>
      </c>
      <c r="AC12" s="309">
        <v>4</v>
      </c>
      <c r="AD12" s="309">
        <v>0</v>
      </c>
      <c r="AE12" s="307"/>
      <c r="AF12" s="308"/>
    </row>
    <row r="13" spans="1:32" s="41" customFormat="1" ht="18.95" customHeight="1">
      <c r="A13" s="302" t="s">
        <v>1585</v>
      </c>
      <c r="B13" s="446">
        <v>290349</v>
      </c>
      <c r="C13" s="62">
        <v>1</v>
      </c>
      <c r="D13" s="16">
        <v>300000</v>
      </c>
      <c r="E13" s="447">
        <v>290305</v>
      </c>
      <c r="F13" s="303"/>
      <c r="G13" s="26"/>
      <c r="H13" s="25">
        <v>0</v>
      </c>
      <c r="I13" s="16">
        <v>0</v>
      </c>
      <c r="J13" s="16">
        <v>0</v>
      </c>
      <c r="K13" s="26">
        <v>0</v>
      </c>
      <c r="L13" s="25">
        <v>0</v>
      </c>
      <c r="M13" s="16">
        <v>0</v>
      </c>
      <c r="N13" s="16">
        <v>0</v>
      </c>
      <c r="O13" s="16">
        <v>1</v>
      </c>
      <c r="P13" s="16">
        <v>95</v>
      </c>
      <c r="Q13" s="16">
        <v>14</v>
      </c>
      <c r="R13" s="16">
        <v>11</v>
      </c>
      <c r="S13" s="16">
        <v>17413</v>
      </c>
      <c r="T13" s="16">
        <v>8319</v>
      </c>
      <c r="U13" s="26">
        <f t="shared" si="2"/>
        <v>0</v>
      </c>
      <c r="V13" s="304">
        <f t="shared" si="3"/>
        <v>13</v>
      </c>
      <c r="W13" s="305">
        <f t="shared" ref="W13:W46" si="4">D13+I13+M13+P13</f>
        <v>300095</v>
      </c>
      <c r="X13" s="305">
        <f t="shared" ref="X13:X46" si="5">E13+J13+N13+Q13</f>
        <v>290319</v>
      </c>
      <c r="Y13" s="306">
        <f t="shared" si="1"/>
        <v>99.989667606914438</v>
      </c>
      <c r="Z13" s="303"/>
      <c r="AA13" s="309">
        <v>0</v>
      </c>
      <c r="AB13" s="309">
        <v>0</v>
      </c>
      <c r="AC13" s="309">
        <v>0</v>
      </c>
      <c r="AD13" s="309">
        <v>0</v>
      </c>
      <c r="AE13" s="307"/>
      <c r="AF13" s="308"/>
    </row>
    <row r="14" spans="1:32" s="41" customFormat="1" ht="18.95" customHeight="1">
      <c r="A14" s="302" t="s">
        <v>1586</v>
      </c>
      <c r="B14" s="446">
        <v>268001</v>
      </c>
      <c r="C14" s="62">
        <v>1</v>
      </c>
      <c r="D14" s="16">
        <v>272000</v>
      </c>
      <c r="E14" s="447">
        <v>264461</v>
      </c>
      <c r="F14" s="303">
        <v>4514</v>
      </c>
      <c r="G14" s="26">
        <v>2</v>
      </c>
      <c r="H14" s="25">
        <v>2</v>
      </c>
      <c r="I14" s="16">
        <v>0</v>
      </c>
      <c r="J14" s="16">
        <v>2050</v>
      </c>
      <c r="K14" s="26">
        <v>2</v>
      </c>
      <c r="L14" s="25">
        <v>2</v>
      </c>
      <c r="M14" s="16"/>
      <c r="N14" s="16">
        <v>948</v>
      </c>
      <c r="O14" s="16">
        <v>2</v>
      </c>
      <c r="P14" s="16">
        <v>3618</v>
      </c>
      <c r="Q14" s="16">
        <v>542</v>
      </c>
      <c r="R14" s="16">
        <v>6</v>
      </c>
      <c r="S14" s="16">
        <v>13280</v>
      </c>
      <c r="T14" s="16">
        <v>1194</v>
      </c>
      <c r="U14" s="26">
        <f t="shared" si="2"/>
        <v>4</v>
      </c>
      <c r="V14" s="304">
        <f>C14+H14+L14+O14+R14</f>
        <v>13</v>
      </c>
      <c r="W14" s="305">
        <f t="shared" si="4"/>
        <v>275618</v>
      </c>
      <c r="X14" s="305">
        <f>E14+J14+N14+Q14</f>
        <v>268001</v>
      </c>
      <c r="Y14" s="306">
        <f>X14/B14*100</f>
        <v>100</v>
      </c>
      <c r="Z14" s="303">
        <v>4514</v>
      </c>
      <c r="AA14" s="309">
        <v>0</v>
      </c>
      <c r="AB14" s="309">
        <v>0</v>
      </c>
      <c r="AC14" s="309">
        <v>2</v>
      </c>
      <c r="AD14" s="309">
        <v>0</v>
      </c>
      <c r="AE14" s="307"/>
      <c r="AF14" s="308"/>
    </row>
    <row r="15" spans="1:32" s="41" customFormat="1" ht="18.95" customHeight="1">
      <c r="A15" s="302" t="s">
        <v>1587</v>
      </c>
      <c r="B15" s="446">
        <v>92114</v>
      </c>
      <c r="C15" s="62">
        <v>1</v>
      </c>
      <c r="D15" s="16">
        <v>113000</v>
      </c>
      <c r="E15" s="447">
        <v>92114</v>
      </c>
      <c r="F15" s="303"/>
      <c r="G15" s="26"/>
      <c r="H15" s="25">
        <v>0</v>
      </c>
      <c r="I15" s="16">
        <v>0</v>
      </c>
      <c r="J15" s="16">
        <v>0</v>
      </c>
      <c r="K15" s="26">
        <v>0</v>
      </c>
      <c r="L15" s="25">
        <v>0</v>
      </c>
      <c r="M15" s="16">
        <v>0</v>
      </c>
      <c r="N15" s="16">
        <v>0</v>
      </c>
      <c r="O15" s="16">
        <v>2</v>
      </c>
      <c r="P15" s="16">
        <v>2200</v>
      </c>
      <c r="Q15" s="16">
        <v>0</v>
      </c>
      <c r="R15" s="16">
        <v>1</v>
      </c>
      <c r="S15" s="16">
        <v>4500</v>
      </c>
      <c r="T15" s="16">
        <v>0</v>
      </c>
      <c r="U15" s="26">
        <f t="shared" si="2"/>
        <v>0</v>
      </c>
      <c r="V15" s="304">
        <f t="shared" si="3"/>
        <v>4</v>
      </c>
      <c r="W15" s="305">
        <f t="shared" si="4"/>
        <v>115200</v>
      </c>
      <c r="X15" s="305">
        <f t="shared" si="5"/>
        <v>92114</v>
      </c>
      <c r="Y15" s="306">
        <f t="shared" si="1"/>
        <v>100</v>
      </c>
      <c r="Z15" s="310">
        <v>-4514</v>
      </c>
      <c r="AA15" s="309">
        <v>0</v>
      </c>
      <c r="AB15" s="309">
        <v>0</v>
      </c>
      <c r="AC15" s="309">
        <v>0</v>
      </c>
      <c r="AD15" s="309">
        <v>0</v>
      </c>
      <c r="AE15" s="307"/>
      <c r="AF15" s="308"/>
    </row>
    <row r="16" spans="1:32" s="41" customFormat="1" ht="18.95" customHeight="1">
      <c r="A16" s="302" t="s">
        <v>1588</v>
      </c>
      <c r="B16" s="446">
        <v>30905</v>
      </c>
      <c r="C16" s="62">
        <v>1</v>
      </c>
      <c r="D16" s="16">
        <v>34100</v>
      </c>
      <c r="E16" s="447">
        <v>30905</v>
      </c>
      <c r="F16" s="303"/>
      <c r="G16" s="26"/>
      <c r="H16" s="25">
        <v>0</v>
      </c>
      <c r="I16" s="16">
        <v>0</v>
      </c>
      <c r="J16" s="16">
        <v>0</v>
      </c>
      <c r="K16" s="26">
        <v>0</v>
      </c>
      <c r="L16" s="25">
        <v>0</v>
      </c>
      <c r="M16" s="16">
        <v>0</v>
      </c>
      <c r="N16" s="16">
        <v>0</v>
      </c>
      <c r="O16" s="16">
        <v>2</v>
      </c>
      <c r="P16" s="16">
        <v>1050</v>
      </c>
      <c r="Q16" s="16">
        <v>0</v>
      </c>
      <c r="R16" s="16">
        <v>0</v>
      </c>
      <c r="S16" s="16">
        <v>0</v>
      </c>
      <c r="T16" s="16">
        <v>0</v>
      </c>
      <c r="U16" s="26">
        <f t="shared" si="2"/>
        <v>0</v>
      </c>
      <c r="V16" s="304">
        <f t="shared" si="3"/>
        <v>3</v>
      </c>
      <c r="W16" s="305">
        <f t="shared" si="4"/>
        <v>35150</v>
      </c>
      <c r="X16" s="305">
        <f t="shared" si="5"/>
        <v>30905</v>
      </c>
      <c r="Y16" s="306">
        <f t="shared" si="1"/>
        <v>100</v>
      </c>
      <c r="Z16" s="303"/>
      <c r="AA16" s="309">
        <v>0</v>
      </c>
      <c r="AB16" s="309">
        <v>0</v>
      </c>
      <c r="AC16" s="309">
        <v>0</v>
      </c>
      <c r="AD16" s="309">
        <v>0</v>
      </c>
      <c r="AE16" s="307"/>
      <c r="AF16" s="308"/>
    </row>
    <row r="17" spans="1:32" s="41" customFormat="1" ht="18.95" customHeight="1">
      <c r="A17" s="302" t="s">
        <v>1589</v>
      </c>
      <c r="B17" s="446">
        <v>33775</v>
      </c>
      <c r="C17" s="62">
        <v>1</v>
      </c>
      <c r="D17" s="16">
        <v>39300</v>
      </c>
      <c r="E17" s="447">
        <v>33775</v>
      </c>
      <c r="F17" s="303"/>
      <c r="G17" s="26"/>
      <c r="H17" s="25">
        <v>0</v>
      </c>
      <c r="I17" s="16">
        <v>0</v>
      </c>
      <c r="J17" s="16">
        <v>0</v>
      </c>
      <c r="K17" s="26">
        <v>0</v>
      </c>
      <c r="L17" s="25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26">
        <f t="shared" si="2"/>
        <v>0</v>
      </c>
      <c r="V17" s="304">
        <f t="shared" si="3"/>
        <v>1</v>
      </c>
      <c r="W17" s="305">
        <f t="shared" si="4"/>
        <v>39300</v>
      </c>
      <c r="X17" s="305">
        <f t="shared" si="5"/>
        <v>33775</v>
      </c>
      <c r="Y17" s="306">
        <f t="shared" si="1"/>
        <v>100</v>
      </c>
      <c r="Z17" s="303"/>
      <c r="AA17" s="309">
        <v>0</v>
      </c>
      <c r="AB17" s="309">
        <v>0</v>
      </c>
      <c r="AC17" s="309">
        <v>0</v>
      </c>
      <c r="AD17" s="309">
        <v>0</v>
      </c>
      <c r="AE17" s="307"/>
      <c r="AF17" s="308"/>
    </row>
    <row r="18" spans="1:32" s="41" customFormat="1" ht="18.95" customHeight="1">
      <c r="A18" s="302" t="s">
        <v>1590</v>
      </c>
      <c r="B18" s="446">
        <v>41785</v>
      </c>
      <c r="C18" s="62">
        <v>2</v>
      </c>
      <c r="D18" s="16">
        <v>43120</v>
      </c>
      <c r="E18" s="447">
        <v>39707</v>
      </c>
      <c r="F18" s="303"/>
      <c r="G18" s="26">
        <v>1</v>
      </c>
      <c r="H18" s="25">
        <v>1</v>
      </c>
      <c r="I18" s="16">
        <v>0</v>
      </c>
      <c r="J18" s="16">
        <v>2021</v>
      </c>
      <c r="K18" s="26">
        <v>0</v>
      </c>
      <c r="L18" s="25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26">
        <f t="shared" si="2"/>
        <v>1</v>
      </c>
      <c r="V18" s="304">
        <f t="shared" si="3"/>
        <v>4</v>
      </c>
      <c r="W18" s="305">
        <f t="shared" si="4"/>
        <v>43120</v>
      </c>
      <c r="X18" s="305">
        <f t="shared" si="5"/>
        <v>41728</v>
      </c>
      <c r="Y18" s="306">
        <f t="shared" si="1"/>
        <v>99.863587411750629</v>
      </c>
      <c r="Z18" s="303"/>
      <c r="AA18" s="309">
        <v>0</v>
      </c>
      <c r="AB18" s="309">
        <v>0</v>
      </c>
      <c r="AC18" s="309">
        <v>0</v>
      </c>
      <c r="AD18" s="309">
        <v>0</v>
      </c>
      <c r="AE18" s="307"/>
      <c r="AF18" s="308"/>
    </row>
    <row r="19" spans="1:32" s="41" customFormat="1" ht="18.95" customHeight="1">
      <c r="A19" s="302" t="s">
        <v>1591</v>
      </c>
      <c r="B19" s="446">
        <v>79413</v>
      </c>
      <c r="C19" s="62">
        <v>1</v>
      </c>
      <c r="D19" s="16">
        <v>103797</v>
      </c>
      <c r="E19" s="447">
        <v>79338</v>
      </c>
      <c r="F19" s="303">
        <v>97</v>
      </c>
      <c r="G19" s="26"/>
      <c r="H19" s="25">
        <v>0</v>
      </c>
      <c r="I19" s="16">
        <v>0</v>
      </c>
      <c r="J19" s="16">
        <v>0</v>
      </c>
      <c r="K19" s="26">
        <v>0</v>
      </c>
      <c r="L19" s="25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6</v>
      </c>
      <c r="S19" s="16">
        <v>2060</v>
      </c>
      <c r="T19" s="16">
        <v>1254</v>
      </c>
      <c r="U19" s="26">
        <f t="shared" si="2"/>
        <v>0</v>
      </c>
      <c r="V19" s="304">
        <f t="shared" si="3"/>
        <v>7</v>
      </c>
      <c r="W19" s="305">
        <f t="shared" si="4"/>
        <v>103797</v>
      </c>
      <c r="X19" s="305">
        <f>E19+J19+N19+Q19</f>
        <v>79338</v>
      </c>
      <c r="Y19" s="306">
        <f t="shared" si="1"/>
        <v>99.905557024668497</v>
      </c>
      <c r="Z19" s="303">
        <v>97</v>
      </c>
      <c r="AA19" s="309">
        <v>0</v>
      </c>
      <c r="AB19" s="309">
        <v>0</v>
      </c>
      <c r="AC19" s="309">
        <v>5</v>
      </c>
      <c r="AD19" s="309">
        <v>0</v>
      </c>
      <c r="AE19" s="307"/>
      <c r="AF19" s="308"/>
    </row>
    <row r="20" spans="1:32" s="41" customFormat="1" ht="18.95" customHeight="1">
      <c r="A20" s="302" t="s">
        <v>1592</v>
      </c>
      <c r="B20" s="446">
        <v>49365</v>
      </c>
      <c r="C20" s="62">
        <v>1</v>
      </c>
      <c r="D20" s="16">
        <v>50703</v>
      </c>
      <c r="E20" s="447">
        <v>49365</v>
      </c>
      <c r="F20" s="303"/>
      <c r="G20" s="26"/>
      <c r="H20" s="25">
        <v>0</v>
      </c>
      <c r="I20" s="16">
        <v>0</v>
      </c>
      <c r="J20" s="16">
        <v>0</v>
      </c>
      <c r="K20" s="26">
        <v>0</v>
      </c>
      <c r="L20" s="25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26">
        <f t="shared" si="2"/>
        <v>0</v>
      </c>
      <c r="V20" s="304">
        <f t="shared" si="3"/>
        <v>1</v>
      </c>
      <c r="W20" s="305">
        <f>D20+I20+M20+P20</f>
        <v>50703</v>
      </c>
      <c r="X20" s="305">
        <f t="shared" si="5"/>
        <v>49365</v>
      </c>
      <c r="Y20" s="306">
        <f>X20/B20*100</f>
        <v>100</v>
      </c>
      <c r="Z20" s="310">
        <v>-97</v>
      </c>
      <c r="AA20" s="309">
        <v>0</v>
      </c>
      <c r="AB20" s="309">
        <v>0</v>
      </c>
      <c r="AC20" s="309">
        <v>1</v>
      </c>
      <c r="AD20" s="309">
        <v>0</v>
      </c>
      <c r="AE20" s="307"/>
      <c r="AF20" s="308"/>
    </row>
    <row r="21" spans="1:32" s="41" customFormat="1" ht="18.95" customHeight="1">
      <c r="A21" s="302" t="s">
        <v>1593</v>
      </c>
      <c r="B21" s="446">
        <v>46584</v>
      </c>
      <c r="C21" s="62">
        <v>1</v>
      </c>
      <c r="D21" s="16">
        <v>47600</v>
      </c>
      <c r="E21" s="447">
        <v>45810</v>
      </c>
      <c r="F21" s="303">
        <v>0</v>
      </c>
      <c r="G21" s="26"/>
      <c r="H21" s="25">
        <v>0</v>
      </c>
      <c r="I21" s="16">
        <v>0</v>
      </c>
      <c r="J21" s="16">
        <v>0</v>
      </c>
      <c r="K21" s="26">
        <v>0</v>
      </c>
      <c r="L21" s="25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1</v>
      </c>
      <c r="S21" s="16">
        <v>0</v>
      </c>
      <c r="T21" s="16">
        <v>0</v>
      </c>
      <c r="U21" s="26">
        <f t="shared" si="2"/>
        <v>0</v>
      </c>
      <c r="V21" s="304">
        <f t="shared" si="3"/>
        <v>2</v>
      </c>
      <c r="W21" s="305">
        <f>D21+I21+M21+P21</f>
        <v>47600</v>
      </c>
      <c r="X21" s="305">
        <f t="shared" si="5"/>
        <v>45810</v>
      </c>
      <c r="Y21" s="306">
        <f t="shared" si="1"/>
        <v>98.338485316846985</v>
      </c>
      <c r="Z21" s="303">
        <v>0</v>
      </c>
      <c r="AA21" s="309">
        <v>0</v>
      </c>
      <c r="AB21" s="309">
        <v>0</v>
      </c>
      <c r="AC21" s="309">
        <v>1</v>
      </c>
      <c r="AD21" s="309">
        <v>0</v>
      </c>
      <c r="AE21" s="307"/>
      <c r="AF21" s="308"/>
    </row>
    <row r="22" spans="1:32" s="41" customFormat="1" ht="18.95" customHeight="1">
      <c r="A22" s="302" t="s">
        <v>1594</v>
      </c>
      <c r="B22" s="446">
        <v>39914</v>
      </c>
      <c r="C22" s="62">
        <v>1</v>
      </c>
      <c r="D22" s="16">
        <v>39020</v>
      </c>
      <c r="E22" s="447">
        <v>39742</v>
      </c>
      <c r="F22" s="303">
        <v>18</v>
      </c>
      <c r="G22" s="26"/>
      <c r="H22" s="25">
        <v>0</v>
      </c>
      <c r="I22" s="16">
        <v>0</v>
      </c>
      <c r="J22" s="16">
        <v>0</v>
      </c>
      <c r="K22" s="26">
        <v>0</v>
      </c>
      <c r="L22" s="25">
        <v>0</v>
      </c>
      <c r="M22" s="16">
        <v>0</v>
      </c>
      <c r="N22" s="16">
        <v>0</v>
      </c>
      <c r="O22" s="16">
        <v>2</v>
      </c>
      <c r="P22" s="16">
        <v>13050</v>
      </c>
      <c r="Q22" s="16">
        <v>50</v>
      </c>
      <c r="R22" s="16">
        <v>4</v>
      </c>
      <c r="S22" s="16">
        <v>1250</v>
      </c>
      <c r="T22" s="16">
        <v>411</v>
      </c>
      <c r="U22" s="26">
        <f t="shared" si="2"/>
        <v>0</v>
      </c>
      <c r="V22" s="304">
        <f t="shared" si="3"/>
        <v>7</v>
      </c>
      <c r="W22" s="305">
        <f>D22+I22+M22+P22</f>
        <v>52070</v>
      </c>
      <c r="X22" s="305">
        <f>E22+J22+N22+Q22</f>
        <v>39792</v>
      </c>
      <c r="Y22" s="306">
        <f t="shared" si="1"/>
        <v>99.694342837099768</v>
      </c>
      <c r="Z22" s="303">
        <v>18</v>
      </c>
      <c r="AA22" s="62"/>
      <c r="AB22" s="62"/>
      <c r="AC22" s="309">
        <v>2</v>
      </c>
      <c r="AD22" s="309">
        <v>21</v>
      </c>
      <c r="AE22" s="307"/>
      <c r="AF22" s="308"/>
    </row>
    <row r="23" spans="1:32" s="41" customFormat="1" ht="18.95" customHeight="1">
      <c r="A23" s="302" t="s">
        <v>1595</v>
      </c>
      <c r="B23" s="446">
        <v>22221</v>
      </c>
      <c r="C23" s="62">
        <v>1</v>
      </c>
      <c r="D23" s="16">
        <v>12000</v>
      </c>
      <c r="E23" s="447">
        <v>10064</v>
      </c>
      <c r="F23" s="303"/>
      <c r="G23" s="26"/>
      <c r="H23" s="25">
        <v>5</v>
      </c>
      <c r="I23" s="16">
        <v>14060</v>
      </c>
      <c r="J23" s="16">
        <v>11771</v>
      </c>
      <c r="K23" s="26">
        <v>0</v>
      </c>
      <c r="L23" s="25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26">
        <f t="shared" si="2"/>
        <v>0</v>
      </c>
      <c r="V23" s="304">
        <f t="shared" si="3"/>
        <v>6</v>
      </c>
      <c r="W23" s="305">
        <f t="shared" si="4"/>
        <v>26060</v>
      </c>
      <c r="X23" s="305">
        <f t="shared" si="5"/>
        <v>21835</v>
      </c>
      <c r="Y23" s="306">
        <f t="shared" si="1"/>
        <v>98.262904459745286</v>
      </c>
      <c r="Z23" s="303"/>
      <c r="AA23" s="62"/>
      <c r="AB23" s="62"/>
      <c r="AC23" s="309"/>
      <c r="AD23" s="309">
        <v>0</v>
      </c>
      <c r="AE23" s="307"/>
      <c r="AF23" s="308"/>
    </row>
    <row r="24" spans="1:32" s="41" customFormat="1" ht="18.95" customHeight="1">
      <c r="A24" s="302" t="s">
        <v>1596</v>
      </c>
      <c r="B24" s="446">
        <v>12771</v>
      </c>
      <c r="C24" s="62">
        <v>1</v>
      </c>
      <c r="D24" s="16">
        <v>15000</v>
      </c>
      <c r="E24" s="447">
        <v>12745</v>
      </c>
      <c r="F24" s="303">
        <v>0</v>
      </c>
      <c r="G24" s="26"/>
      <c r="H24" s="25">
        <v>0</v>
      </c>
      <c r="I24" s="16">
        <v>0</v>
      </c>
      <c r="J24" s="16">
        <v>0</v>
      </c>
      <c r="K24" s="26">
        <v>0</v>
      </c>
      <c r="L24" s="25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26">
        <f t="shared" si="2"/>
        <v>0</v>
      </c>
      <c r="V24" s="304">
        <f t="shared" si="3"/>
        <v>1</v>
      </c>
      <c r="W24" s="305">
        <f t="shared" si="4"/>
        <v>15000</v>
      </c>
      <c r="X24" s="305">
        <f t="shared" si="5"/>
        <v>12745</v>
      </c>
      <c r="Y24" s="306">
        <f t="shared" si="1"/>
        <v>99.796413749902129</v>
      </c>
      <c r="Z24" s="303">
        <v>0</v>
      </c>
      <c r="AA24" s="309">
        <v>0</v>
      </c>
      <c r="AB24" s="309">
        <v>0</v>
      </c>
      <c r="AC24" s="309">
        <v>0</v>
      </c>
      <c r="AD24" s="309">
        <v>0</v>
      </c>
      <c r="AE24" s="307"/>
      <c r="AF24" s="308"/>
    </row>
    <row r="25" spans="1:32" s="41" customFormat="1" ht="18.95" customHeight="1">
      <c r="A25" s="302" t="s">
        <v>1597</v>
      </c>
      <c r="B25" s="446">
        <v>19686</v>
      </c>
      <c r="C25" s="62">
        <v>1</v>
      </c>
      <c r="D25" s="16">
        <v>19400</v>
      </c>
      <c r="E25" s="447">
        <v>19587</v>
      </c>
      <c r="F25" s="303"/>
      <c r="G25" s="26"/>
      <c r="H25" s="25">
        <v>0</v>
      </c>
      <c r="I25" s="16">
        <v>0</v>
      </c>
      <c r="J25" s="16">
        <v>0</v>
      </c>
      <c r="K25" s="26">
        <v>0</v>
      </c>
      <c r="L25" s="25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</v>
      </c>
      <c r="S25" s="16">
        <v>1465</v>
      </c>
      <c r="T25" s="16">
        <v>150</v>
      </c>
      <c r="U25" s="26">
        <f t="shared" si="2"/>
        <v>0</v>
      </c>
      <c r="V25" s="304">
        <f t="shared" si="3"/>
        <v>2</v>
      </c>
      <c r="W25" s="305">
        <f t="shared" si="4"/>
        <v>19400</v>
      </c>
      <c r="X25" s="305">
        <f t="shared" si="5"/>
        <v>19587</v>
      </c>
      <c r="Y25" s="306">
        <f t="shared" si="1"/>
        <v>99.497104541298384</v>
      </c>
      <c r="Z25" s="303"/>
      <c r="AA25" s="309">
        <v>0</v>
      </c>
      <c r="AB25" s="309">
        <v>0</v>
      </c>
      <c r="AC25" s="309">
        <v>0</v>
      </c>
      <c r="AD25" s="309">
        <v>0</v>
      </c>
      <c r="AE25" s="307"/>
      <c r="AF25" s="308"/>
    </row>
    <row r="26" spans="1:32" s="41" customFormat="1" ht="18.95" customHeight="1">
      <c r="A26" s="302" t="s">
        <v>1598</v>
      </c>
      <c r="B26" s="446">
        <v>11850</v>
      </c>
      <c r="C26" s="62">
        <v>1</v>
      </c>
      <c r="D26" s="16">
        <v>6440</v>
      </c>
      <c r="E26" s="447">
        <v>5481</v>
      </c>
      <c r="F26" s="303"/>
      <c r="G26" s="26"/>
      <c r="H26" s="25">
        <v>6</v>
      </c>
      <c r="I26" s="16">
        <v>8184</v>
      </c>
      <c r="J26" s="16">
        <v>6276</v>
      </c>
      <c r="K26" s="26">
        <v>0</v>
      </c>
      <c r="L26" s="25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26">
        <f t="shared" si="2"/>
        <v>0</v>
      </c>
      <c r="V26" s="304">
        <f t="shared" si="3"/>
        <v>7</v>
      </c>
      <c r="W26" s="305">
        <f t="shared" si="4"/>
        <v>14624</v>
      </c>
      <c r="X26" s="305">
        <f t="shared" si="5"/>
        <v>11757</v>
      </c>
      <c r="Y26" s="306">
        <f t="shared" si="1"/>
        <v>99.215189873417714</v>
      </c>
      <c r="Z26" s="303"/>
      <c r="AA26" s="309">
        <v>2</v>
      </c>
      <c r="AB26" s="309">
        <v>32</v>
      </c>
      <c r="AC26" s="309">
        <v>1</v>
      </c>
      <c r="AD26" s="309">
        <v>0</v>
      </c>
      <c r="AE26" s="307"/>
      <c r="AF26" s="308"/>
    </row>
    <row r="27" spans="1:32" s="41" customFormat="1" ht="18.95" customHeight="1">
      <c r="A27" s="302" t="s">
        <v>1602</v>
      </c>
      <c r="B27" s="446">
        <v>79178</v>
      </c>
      <c r="C27" s="448">
        <v>1</v>
      </c>
      <c r="D27" s="16">
        <v>83479</v>
      </c>
      <c r="E27" s="447">
        <v>79123</v>
      </c>
      <c r="F27" s="303"/>
      <c r="G27" s="26"/>
      <c r="H27" s="25">
        <v>0</v>
      </c>
      <c r="I27" s="16">
        <v>0</v>
      </c>
      <c r="J27" s="16">
        <v>0</v>
      </c>
      <c r="K27" s="26">
        <v>0</v>
      </c>
      <c r="L27" s="25">
        <v>0</v>
      </c>
      <c r="M27" s="16">
        <v>0</v>
      </c>
      <c r="N27" s="16">
        <v>0</v>
      </c>
      <c r="O27" s="16">
        <v>1</v>
      </c>
      <c r="P27" s="16">
        <v>50</v>
      </c>
      <c r="Q27" s="16">
        <v>30</v>
      </c>
      <c r="R27" s="16">
        <v>2</v>
      </c>
      <c r="S27" s="16">
        <v>2780</v>
      </c>
      <c r="T27" s="16">
        <v>6</v>
      </c>
      <c r="U27" s="26">
        <f t="shared" si="2"/>
        <v>0</v>
      </c>
      <c r="V27" s="311" t="s">
        <v>1676</v>
      </c>
      <c r="W27" s="305">
        <f t="shared" ref="W27:X30" si="6">D27+I27+M27+P27</f>
        <v>83529</v>
      </c>
      <c r="X27" s="305">
        <f t="shared" si="6"/>
        <v>79153</v>
      </c>
      <c r="Y27" s="306">
        <f t="shared" si="1"/>
        <v>99.968425572760111</v>
      </c>
      <c r="Z27" s="303"/>
      <c r="AA27" s="309">
        <v>0</v>
      </c>
      <c r="AB27" s="309">
        <v>0</v>
      </c>
      <c r="AC27" s="309">
        <v>1</v>
      </c>
      <c r="AD27" s="309">
        <v>0</v>
      </c>
      <c r="AE27" s="307"/>
      <c r="AF27" s="308"/>
    </row>
    <row r="28" spans="1:32" s="41" customFormat="1" ht="18.95" customHeight="1">
      <c r="A28" s="302" t="s">
        <v>1601</v>
      </c>
      <c r="B28" s="446">
        <v>39390</v>
      </c>
      <c r="C28" s="62">
        <v>1</v>
      </c>
      <c r="D28" s="16">
        <v>25500</v>
      </c>
      <c r="E28" s="447">
        <v>22139</v>
      </c>
      <c r="F28" s="303"/>
      <c r="G28" s="26">
        <v>1</v>
      </c>
      <c r="H28" s="25">
        <v>13</v>
      </c>
      <c r="I28" s="16">
        <v>21674</v>
      </c>
      <c r="J28" s="16">
        <v>16429</v>
      </c>
      <c r="K28" s="26">
        <v>0</v>
      </c>
      <c r="L28" s="25">
        <v>0</v>
      </c>
      <c r="M28" s="16">
        <v>0</v>
      </c>
      <c r="N28" s="16">
        <v>0</v>
      </c>
      <c r="O28" s="16">
        <v>6</v>
      </c>
      <c r="P28" s="16">
        <v>696</v>
      </c>
      <c r="Q28" s="16">
        <v>206</v>
      </c>
      <c r="R28" s="16">
        <v>0</v>
      </c>
      <c r="S28" s="16">
        <v>0</v>
      </c>
      <c r="T28" s="16">
        <v>0</v>
      </c>
      <c r="U28" s="26">
        <f t="shared" si="2"/>
        <v>1</v>
      </c>
      <c r="V28" s="304">
        <f>C28+H28+L28+O28+R28</f>
        <v>20</v>
      </c>
      <c r="W28" s="305">
        <f t="shared" si="6"/>
        <v>47870</v>
      </c>
      <c r="X28" s="305">
        <f t="shared" si="6"/>
        <v>38774</v>
      </c>
      <c r="Y28" s="306">
        <f t="shared" si="1"/>
        <v>98.436151307438436</v>
      </c>
      <c r="Z28" s="303"/>
      <c r="AA28" s="309">
        <v>1</v>
      </c>
      <c r="AB28" s="309">
        <v>30</v>
      </c>
      <c r="AC28" s="309">
        <v>1</v>
      </c>
      <c r="AD28" s="309">
        <v>0</v>
      </c>
      <c r="AE28" s="307"/>
      <c r="AF28" s="308"/>
    </row>
    <row r="29" spans="1:32" s="41" customFormat="1" ht="18.95" customHeight="1">
      <c r="A29" s="302" t="s">
        <v>1603</v>
      </c>
      <c r="B29" s="446">
        <v>33772</v>
      </c>
      <c r="C29" s="62">
        <v>1</v>
      </c>
      <c r="D29" s="16">
        <v>37030</v>
      </c>
      <c r="E29" s="447">
        <v>33640</v>
      </c>
      <c r="F29" s="303"/>
      <c r="G29" s="26"/>
      <c r="H29" s="25">
        <v>0</v>
      </c>
      <c r="I29" s="16">
        <v>0</v>
      </c>
      <c r="J29" s="16">
        <v>0</v>
      </c>
      <c r="K29" s="26">
        <v>0</v>
      </c>
      <c r="L29" s="25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26">
        <f t="shared" si="2"/>
        <v>0</v>
      </c>
      <c r="V29" s="304">
        <f>C29+H29+L29+O29+R29</f>
        <v>1</v>
      </c>
      <c r="W29" s="305">
        <f t="shared" si="6"/>
        <v>37030</v>
      </c>
      <c r="X29" s="305">
        <f t="shared" si="6"/>
        <v>33640</v>
      </c>
      <c r="Y29" s="306">
        <f t="shared" si="1"/>
        <v>99.609143669311862</v>
      </c>
      <c r="Z29" s="303"/>
      <c r="AA29" s="309">
        <v>0</v>
      </c>
      <c r="AB29" s="309">
        <v>0</v>
      </c>
      <c r="AC29" s="309">
        <v>0</v>
      </c>
      <c r="AD29" s="309">
        <v>0</v>
      </c>
      <c r="AE29" s="307"/>
      <c r="AF29" s="308"/>
    </row>
    <row r="30" spans="1:32" s="41" customFormat="1" ht="18.95" customHeight="1">
      <c r="A30" s="302" t="s">
        <v>1605</v>
      </c>
      <c r="B30" s="446">
        <v>18426</v>
      </c>
      <c r="C30" s="62">
        <v>1</v>
      </c>
      <c r="D30" s="16">
        <v>23738</v>
      </c>
      <c r="E30" s="447">
        <v>4338</v>
      </c>
      <c r="F30" s="303"/>
      <c r="G30" s="26"/>
      <c r="H30" s="25">
        <v>6</v>
      </c>
      <c r="I30" s="16">
        <v>17577</v>
      </c>
      <c r="J30" s="16">
        <v>13906</v>
      </c>
      <c r="K30" s="26">
        <v>0</v>
      </c>
      <c r="L30" s="25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26">
        <f t="shared" si="2"/>
        <v>0</v>
      </c>
      <c r="V30" s="304">
        <f>C30+H30+L30+O30+R30</f>
        <v>8</v>
      </c>
      <c r="W30" s="305">
        <f t="shared" si="6"/>
        <v>41315</v>
      </c>
      <c r="X30" s="305">
        <f t="shared" si="6"/>
        <v>18244</v>
      </c>
      <c r="Y30" s="306">
        <f t="shared" si="1"/>
        <v>99.012265277325511</v>
      </c>
      <c r="Z30" s="303"/>
      <c r="AA30" s="309">
        <v>0</v>
      </c>
      <c r="AB30" s="309">
        <v>0</v>
      </c>
      <c r="AC30" s="309">
        <v>0</v>
      </c>
      <c r="AD30" s="309">
        <v>0</v>
      </c>
      <c r="AE30" s="307"/>
      <c r="AF30" s="308"/>
    </row>
    <row r="31" spans="1:32" s="41" customFormat="1" ht="18.95" customHeight="1">
      <c r="A31" s="302" t="s">
        <v>1599</v>
      </c>
      <c r="B31" s="446">
        <v>30450</v>
      </c>
      <c r="C31" s="62">
        <v>1</v>
      </c>
      <c r="D31" s="16">
        <v>31400</v>
      </c>
      <c r="E31" s="447">
        <v>30450</v>
      </c>
      <c r="F31" s="303"/>
      <c r="G31" s="26"/>
      <c r="H31" s="25">
        <v>0</v>
      </c>
      <c r="I31" s="16">
        <v>0</v>
      </c>
      <c r="J31" s="16">
        <v>0</v>
      </c>
      <c r="K31" s="26">
        <v>0</v>
      </c>
      <c r="L31" s="25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>
        <v>340</v>
      </c>
      <c r="T31" s="16">
        <v>0</v>
      </c>
      <c r="U31" s="26">
        <f t="shared" si="2"/>
        <v>0</v>
      </c>
      <c r="V31" s="304">
        <f t="shared" si="3"/>
        <v>2</v>
      </c>
      <c r="W31" s="305">
        <f t="shared" si="4"/>
        <v>31400</v>
      </c>
      <c r="X31" s="305">
        <f t="shared" si="5"/>
        <v>30450</v>
      </c>
      <c r="Y31" s="306">
        <f t="shared" si="1"/>
        <v>100</v>
      </c>
      <c r="Z31" s="303"/>
      <c r="AA31" s="309">
        <v>0</v>
      </c>
      <c r="AB31" s="309">
        <v>0</v>
      </c>
      <c r="AC31" s="309">
        <v>0</v>
      </c>
      <c r="AD31" s="309">
        <v>0</v>
      </c>
      <c r="AE31" s="307"/>
      <c r="AF31" s="308"/>
    </row>
    <row r="32" spans="1:32" s="41" customFormat="1" ht="18.95" customHeight="1">
      <c r="A32" s="302" t="s">
        <v>1600</v>
      </c>
      <c r="B32" s="446">
        <v>49579</v>
      </c>
      <c r="C32" s="62">
        <v>2</v>
      </c>
      <c r="D32" s="16">
        <v>70400</v>
      </c>
      <c r="E32" s="447">
        <v>49579</v>
      </c>
      <c r="F32" s="303">
        <v>0</v>
      </c>
      <c r="G32" s="26"/>
      <c r="H32" s="25">
        <v>0</v>
      </c>
      <c r="I32" s="16">
        <v>0</v>
      </c>
      <c r="J32" s="16">
        <v>0</v>
      </c>
      <c r="K32" s="26">
        <v>0</v>
      </c>
      <c r="L32" s="25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26">
        <f t="shared" si="2"/>
        <v>0</v>
      </c>
      <c r="V32" s="304">
        <f t="shared" si="3"/>
        <v>2</v>
      </c>
      <c r="W32" s="305">
        <f t="shared" si="4"/>
        <v>70400</v>
      </c>
      <c r="X32" s="305">
        <f t="shared" si="5"/>
        <v>49579</v>
      </c>
      <c r="Y32" s="306">
        <f t="shared" si="1"/>
        <v>100</v>
      </c>
      <c r="Z32" s="303">
        <v>0</v>
      </c>
      <c r="AA32" s="309">
        <v>0</v>
      </c>
      <c r="AB32" s="309">
        <v>0</v>
      </c>
      <c r="AC32" s="309">
        <v>0</v>
      </c>
      <c r="AD32" s="309">
        <v>0</v>
      </c>
      <c r="AE32" s="307"/>
      <c r="AF32" s="308"/>
    </row>
    <row r="33" spans="1:32" s="41" customFormat="1" ht="18.95" customHeight="1">
      <c r="A33" s="302" t="s">
        <v>1604</v>
      </c>
      <c r="B33" s="446">
        <v>15978</v>
      </c>
      <c r="C33" s="62">
        <v>2</v>
      </c>
      <c r="D33" s="16">
        <v>20913</v>
      </c>
      <c r="E33" s="447">
        <v>15682</v>
      </c>
      <c r="F33" s="303"/>
      <c r="G33" s="26">
        <v>0</v>
      </c>
      <c r="H33" s="25">
        <v>0</v>
      </c>
      <c r="I33" s="16">
        <v>0</v>
      </c>
      <c r="J33" s="16">
        <v>0</v>
      </c>
      <c r="K33" s="26">
        <v>0</v>
      </c>
      <c r="L33" s="25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8000</v>
      </c>
      <c r="T33" s="16">
        <v>0</v>
      </c>
      <c r="U33" s="26">
        <f t="shared" si="2"/>
        <v>0</v>
      </c>
      <c r="V33" s="304">
        <f t="shared" si="3"/>
        <v>3</v>
      </c>
      <c r="W33" s="305">
        <f t="shared" si="4"/>
        <v>20913</v>
      </c>
      <c r="X33" s="305">
        <f t="shared" si="5"/>
        <v>15682</v>
      </c>
      <c r="Y33" s="306">
        <f t="shared" si="1"/>
        <v>98.147452747527851</v>
      </c>
      <c r="Z33" s="303"/>
      <c r="AA33" s="309">
        <v>6</v>
      </c>
      <c r="AB33" s="309">
        <v>89</v>
      </c>
      <c r="AC33" s="309">
        <v>0</v>
      </c>
      <c r="AD33" s="309">
        <v>0</v>
      </c>
      <c r="AE33" s="307"/>
      <c r="AF33" s="308"/>
    </row>
    <row r="34" spans="1:32" s="41" customFormat="1" ht="18.95" customHeight="1">
      <c r="A34" s="302" t="s">
        <v>1606</v>
      </c>
      <c r="B34" s="446">
        <v>83593</v>
      </c>
      <c r="C34" s="62">
        <v>1</v>
      </c>
      <c r="D34" s="16">
        <v>87700</v>
      </c>
      <c r="E34" s="447">
        <v>66353</v>
      </c>
      <c r="F34" s="303">
        <v>0</v>
      </c>
      <c r="G34" s="26">
        <v>15</v>
      </c>
      <c r="H34" s="25">
        <v>15</v>
      </c>
      <c r="I34" s="16">
        <v>0</v>
      </c>
      <c r="J34" s="16">
        <v>17074</v>
      </c>
      <c r="K34" s="26">
        <v>0</v>
      </c>
      <c r="L34" s="25">
        <v>0</v>
      </c>
      <c r="M34" s="16">
        <v>0</v>
      </c>
      <c r="N34" s="16">
        <v>0</v>
      </c>
      <c r="O34" s="16">
        <v>1</v>
      </c>
      <c r="P34" s="16">
        <v>87</v>
      </c>
      <c r="Q34" s="16">
        <v>60</v>
      </c>
      <c r="R34" s="16">
        <v>2</v>
      </c>
      <c r="S34" s="16">
        <v>1092</v>
      </c>
      <c r="T34" s="16">
        <v>12</v>
      </c>
      <c r="U34" s="26">
        <f t="shared" si="2"/>
        <v>15</v>
      </c>
      <c r="V34" s="304">
        <f t="shared" si="3"/>
        <v>19</v>
      </c>
      <c r="W34" s="305">
        <f t="shared" si="4"/>
        <v>87787</v>
      </c>
      <c r="X34" s="305">
        <f t="shared" si="5"/>
        <v>83487</v>
      </c>
      <c r="Y34" s="306">
        <f t="shared" si="1"/>
        <v>99.873195123993639</v>
      </c>
      <c r="Z34" s="303">
        <v>0</v>
      </c>
      <c r="AA34" s="309">
        <v>3</v>
      </c>
      <c r="AB34" s="309">
        <v>66</v>
      </c>
      <c r="AC34" s="309"/>
      <c r="AD34" s="309">
        <v>0</v>
      </c>
      <c r="AE34" s="307"/>
      <c r="AF34" s="308"/>
    </row>
    <row r="35" spans="1:32" s="41" customFormat="1" ht="18.95" customHeight="1">
      <c r="A35" s="302" t="s">
        <v>1609</v>
      </c>
      <c r="B35" s="446">
        <v>18748</v>
      </c>
      <c r="C35" s="62">
        <v>1</v>
      </c>
      <c r="D35" s="16">
        <v>18334</v>
      </c>
      <c r="E35" s="447">
        <v>8021</v>
      </c>
      <c r="F35" s="303">
        <v>0</v>
      </c>
      <c r="G35" s="26">
        <v>17</v>
      </c>
      <c r="H35" s="25">
        <v>17</v>
      </c>
      <c r="I35" s="16">
        <v>0</v>
      </c>
      <c r="J35" s="16">
        <v>10498</v>
      </c>
      <c r="K35" s="26">
        <v>0</v>
      </c>
      <c r="L35" s="25">
        <v>0</v>
      </c>
      <c r="M35" s="16">
        <v>0</v>
      </c>
      <c r="N35" s="16">
        <v>0</v>
      </c>
      <c r="O35" s="16">
        <v>1</v>
      </c>
      <c r="P35" s="16">
        <v>620</v>
      </c>
      <c r="Q35" s="16">
        <v>0</v>
      </c>
      <c r="R35" s="16">
        <v>0</v>
      </c>
      <c r="S35" s="16">
        <v>0</v>
      </c>
      <c r="T35" s="16">
        <v>0</v>
      </c>
      <c r="U35" s="26">
        <f t="shared" si="2"/>
        <v>17</v>
      </c>
      <c r="V35" s="304">
        <f>C35+H35+L35+O35+R35</f>
        <v>19</v>
      </c>
      <c r="W35" s="305">
        <f>D35+I35+M35+P35</f>
        <v>18954</v>
      </c>
      <c r="X35" s="305">
        <f>E35+J35+N35+Q35</f>
        <v>18519</v>
      </c>
      <c r="Y35" s="306">
        <f t="shared" si="1"/>
        <v>98.77853637721357</v>
      </c>
      <c r="Z35" s="303">
        <v>0</v>
      </c>
      <c r="AA35" s="309">
        <v>6</v>
      </c>
      <c r="AB35" s="309">
        <v>141</v>
      </c>
      <c r="AC35" s="309">
        <v>0</v>
      </c>
      <c r="AD35" s="309">
        <v>0</v>
      </c>
      <c r="AE35" s="307"/>
      <c r="AF35" s="308"/>
    </row>
    <row r="36" spans="1:32" s="41" customFormat="1" ht="18.95" customHeight="1">
      <c r="A36" s="302" t="s">
        <v>1610</v>
      </c>
      <c r="B36" s="446">
        <v>15253</v>
      </c>
      <c r="C36" s="62">
        <v>1</v>
      </c>
      <c r="D36" s="16">
        <v>7800</v>
      </c>
      <c r="E36" s="447">
        <v>7325</v>
      </c>
      <c r="F36" s="303">
        <v>0</v>
      </c>
      <c r="G36" s="26"/>
      <c r="H36" s="25">
        <v>12</v>
      </c>
      <c r="I36" s="16">
        <v>11385</v>
      </c>
      <c r="J36" s="16">
        <v>7777</v>
      </c>
      <c r="K36" s="26">
        <v>0</v>
      </c>
      <c r="L36" s="25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26">
        <f t="shared" si="2"/>
        <v>0</v>
      </c>
      <c r="V36" s="304">
        <f>C36+H36+L36+O36+R36</f>
        <v>13</v>
      </c>
      <c r="W36" s="305">
        <f>D36+I36+M36+P36</f>
        <v>19185</v>
      </c>
      <c r="X36" s="305">
        <f>E36+J36+N36+Q36</f>
        <v>15102</v>
      </c>
      <c r="Y36" s="306">
        <f t="shared" si="1"/>
        <v>99.010030813610442</v>
      </c>
      <c r="Z36" s="303">
        <v>0</v>
      </c>
      <c r="AA36" s="309">
        <v>4</v>
      </c>
      <c r="AB36" s="309">
        <v>87</v>
      </c>
      <c r="AC36" s="309">
        <v>0</v>
      </c>
      <c r="AD36" s="309">
        <v>0</v>
      </c>
      <c r="AE36" s="307"/>
      <c r="AF36" s="308"/>
    </row>
    <row r="37" spans="1:32" s="41" customFormat="1" ht="18.95" customHeight="1">
      <c r="A37" s="302" t="s">
        <v>1607</v>
      </c>
      <c r="B37" s="446">
        <v>25148</v>
      </c>
      <c r="C37" s="62">
        <v>1</v>
      </c>
      <c r="D37" s="16">
        <v>7200</v>
      </c>
      <c r="E37" s="447">
        <v>7305</v>
      </c>
      <c r="F37" s="303" t="s">
        <v>1479</v>
      </c>
      <c r="G37" s="26">
        <v>1</v>
      </c>
      <c r="H37" s="25">
        <v>21</v>
      </c>
      <c r="I37" s="16">
        <v>22761</v>
      </c>
      <c r="J37" s="16">
        <v>17767</v>
      </c>
      <c r="K37" s="26">
        <v>0</v>
      </c>
      <c r="L37" s="25">
        <v>0</v>
      </c>
      <c r="M37" s="16">
        <v>0</v>
      </c>
      <c r="N37" s="16">
        <v>0</v>
      </c>
      <c r="O37" s="16"/>
      <c r="P37" s="16"/>
      <c r="Q37" s="16">
        <v>0</v>
      </c>
      <c r="R37" s="16">
        <v>1</v>
      </c>
      <c r="S37" s="16">
        <v>1875</v>
      </c>
      <c r="T37" s="16">
        <v>0</v>
      </c>
      <c r="U37" s="26">
        <f t="shared" si="2"/>
        <v>1</v>
      </c>
      <c r="V37" s="304">
        <f>C37+H37+L37+O37+R37</f>
        <v>23</v>
      </c>
      <c r="W37" s="305">
        <f>D37+I37+M37+P37</f>
        <v>29961</v>
      </c>
      <c r="X37" s="305">
        <f t="shared" si="5"/>
        <v>25072</v>
      </c>
      <c r="Y37" s="306">
        <f t="shared" si="1"/>
        <v>99.697789088595513</v>
      </c>
      <c r="Z37" s="303"/>
      <c r="AA37" s="309">
        <v>0</v>
      </c>
      <c r="AB37" s="309">
        <v>0</v>
      </c>
      <c r="AC37" s="309">
        <v>1</v>
      </c>
      <c r="AD37" s="309">
        <v>0</v>
      </c>
      <c r="AE37" s="307"/>
      <c r="AF37" s="308"/>
    </row>
    <row r="38" spans="1:32" s="41" customFormat="1" ht="18.95" customHeight="1">
      <c r="A38" s="302" t="s">
        <v>1608</v>
      </c>
      <c r="B38" s="446">
        <v>31857</v>
      </c>
      <c r="C38" s="62">
        <v>1</v>
      </c>
      <c r="D38" s="16">
        <v>30000</v>
      </c>
      <c r="E38" s="447">
        <v>30856</v>
      </c>
      <c r="F38" s="303">
        <v>0</v>
      </c>
      <c r="G38" s="26"/>
      <c r="H38" s="25">
        <v>3</v>
      </c>
      <c r="I38" s="16">
        <v>1071</v>
      </c>
      <c r="J38" s="16">
        <v>537</v>
      </c>
      <c r="K38" s="26">
        <v>0</v>
      </c>
      <c r="L38" s="25">
        <v>0</v>
      </c>
      <c r="M38" s="16">
        <v>0</v>
      </c>
      <c r="N38" s="16">
        <v>0</v>
      </c>
      <c r="O38" s="16">
        <v>3</v>
      </c>
      <c r="P38" s="16">
        <v>1373</v>
      </c>
      <c r="Q38" s="16">
        <v>32</v>
      </c>
      <c r="R38" s="16">
        <v>0</v>
      </c>
      <c r="S38" s="16">
        <v>0</v>
      </c>
      <c r="T38" s="16">
        <v>0</v>
      </c>
      <c r="U38" s="26">
        <f t="shared" si="2"/>
        <v>0</v>
      </c>
      <c r="V38" s="304">
        <f t="shared" si="3"/>
        <v>7</v>
      </c>
      <c r="W38" s="305">
        <f t="shared" si="4"/>
        <v>32444</v>
      </c>
      <c r="X38" s="305">
        <f t="shared" si="5"/>
        <v>31425</v>
      </c>
      <c r="Y38" s="306">
        <f t="shared" si="1"/>
        <v>98.643940107354737</v>
      </c>
      <c r="Z38" s="303">
        <v>0</v>
      </c>
      <c r="AA38" s="309">
        <v>3</v>
      </c>
      <c r="AB38" s="309">
        <v>99</v>
      </c>
      <c r="AC38" s="309">
        <v>0</v>
      </c>
      <c r="AD38" s="309">
        <v>0</v>
      </c>
      <c r="AE38" s="307"/>
      <c r="AF38" s="308"/>
    </row>
    <row r="39" spans="1:32" s="41" customFormat="1" ht="18.95" customHeight="1">
      <c r="A39" s="302" t="s">
        <v>1611</v>
      </c>
      <c r="B39" s="446">
        <v>42360</v>
      </c>
      <c r="C39" s="62">
        <v>1</v>
      </c>
      <c r="D39" s="16">
        <v>45080</v>
      </c>
      <c r="E39" s="447">
        <v>32948</v>
      </c>
      <c r="F39" s="303"/>
      <c r="G39" s="26"/>
      <c r="H39" s="25">
        <v>5</v>
      </c>
      <c r="I39" s="16">
        <v>13100</v>
      </c>
      <c r="J39" s="16">
        <v>9366</v>
      </c>
      <c r="K39" s="26">
        <v>0</v>
      </c>
      <c r="L39" s="25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1</v>
      </c>
      <c r="S39" s="16">
        <v>0</v>
      </c>
      <c r="T39" s="16">
        <v>0</v>
      </c>
      <c r="U39" s="26">
        <f t="shared" si="2"/>
        <v>0</v>
      </c>
      <c r="V39" s="304">
        <f t="shared" si="3"/>
        <v>8</v>
      </c>
      <c r="W39" s="305">
        <f>D39+I39+M39+P39</f>
        <v>58180</v>
      </c>
      <c r="X39" s="305">
        <f>E39+J39+N39+Q39</f>
        <v>42314</v>
      </c>
      <c r="Y39" s="306">
        <f t="shared" si="1"/>
        <v>99.891406987724267</v>
      </c>
      <c r="Z39" s="310">
        <v>-18</v>
      </c>
      <c r="AA39" s="309">
        <v>0</v>
      </c>
      <c r="AB39" s="309">
        <v>0</v>
      </c>
      <c r="AC39" s="309">
        <v>4</v>
      </c>
      <c r="AD39" s="309">
        <v>0</v>
      </c>
      <c r="AE39" s="307"/>
      <c r="AF39" s="308"/>
    </row>
    <row r="40" spans="1:32" s="41" customFormat="1" ht="18.95" customHeight="1">
      <c r="A40" s="302" t="s">
        <v>1612</v>
      </c>
      <c r="B40" s="446">
        <v>66135</v>
      </c>
      <c r="C40" s="62">
        <v>3</v>
      </c>
      <c r="D40" s="16">
        <v>65920</v>
      </c>
      <c r="E40" s="447">
        <v>65690</v>
      </c>
      <c r="F40" s="303"/>
      <c r="G40" s="26"/>
      <c r="H40" s="25">
        <v>0</v>
      </c>
      <c r="I40" s="16">
        <v>0</v>
      </c>
      <c r="J40" s="16">
        <v>0</v>
      </c>
      <c r="K40" s="26">
        <v>0</v>
      </c>
      <c r="L40" s="25">
        <v>0</v>
      </c>
      <c r="M40" s="16">
        <v>0</v>
      </c>
      <c r="N40" s="16">
        <v>0</v>
      </c>
      <c r="O40" s="16">
        <v>1</v>
      </c>
      <c r="P40" s="16">
        <v>80</v>
      </c>
      <c r="Q40" s="16">
        <v>51</v>
      </c>
      <c r="R40" s="16">
        <v>0</v>
      </c>
      <c r="S40" s="16">
        <v>0</v>
      </c>
      <c r="T40" s="16">
        <v>0</v>
      </c>
      <c r="U40" s="26">
        <f t="shared" si="2"/>
        <v>0</v>
      </c>
      <c r="V40" s="304">
        <f t="shared" si="3"/>
        <v>4</v>
      </c>
      <c r="W40" s="305">
        <f t="shared" si="4"/>
        <v>66000</v>
      </c>
      <c r="X40" s="305">
        <f t="shared" si="5"/>
        <v>65741</v>
      </c>
      <c r="Y40" s="306">
        <f t="shared" si="1"/>
        <v>99.404248884856727</v>
      </c>
      <c r="Z40" s="303"/>
      <c r="AA40" s="309">
        <v>0</v>
      </c>
      <c r="AB40" s="309">
        <v>0</v>
      </c>
      <c r="AC40" s="309">
        <v>3</v>
      </c>
      <c r="AD40" s="309">
        <v>0</v>
      </c>
      <c r="AE40" s="307"/>
      <c r="AF40" s="308"/>
    </row>
    <row r="41" spans="1:32" s="41" customFormat="1" ht="18.95" customHeight="1">
      <c r="A41" s="302" t="s">
        <v>1613</v>
      </c>
      <c r="B41" s="446">
        <v>45649</v>
      </c>
      <c r="C41" s="449" t="s">
        <v>916</v>
      </c>
      <c r="D41" s="16">
        <v>49300</v>
      </c>
      <c r="E41" s="447">
        <v>45594</v>
      </c>
      <c r="F41" s="303"/>
      <c r="G41" s="26"/>
      <c r="H41" s="25"/>
      <c r="I41" s="16"/>
      <c r="J41" s="16"/>
      <c r="K41" s="26">
        <v>0</v>
      </c>
      <c r="L41" s="25">
        <v>0</v>
      </c>
      <c r="M41" s="16"/>
      <c r="N41" s="16">
        <v>0</v>
      </c>
      <c r="O41" s="16">
        <v>2</v>
      </c>
      <c r="P41" s="16">
        <v>2696</v>
      </c>
      <c r="Q41" s="16">
        <v>0</v>
      </c>
      <c r="R41" s="16">
        <v>1</v>
      </c>
      <c r="S41" s="16">
        <v>9500</v>
      </c>
      <c r="T41" s="16">
        <v>0</v>
      </c>
      <c r="U41" s="26">
        <f t="shared" si="2"/>
        <v>0</v>
      </c>
      <c r="V41" s="311" t="s">
        <v>892</v>
      </c>
      <c r="W41" s="305">
        <f t="shared" si="4"/>
        <v>51996</v>
      </c>
      <c r="X41" s="305">
        <f t="shared" si="5"/>
        <v>45594</v>
      </c>
      <c r="Y41" s="306">
        <f t="shared" si="1"/>
        <v>99.879515432977712</v>
      </c>
      <c r="Z41" s="303"/>
      <c r="AA41" s="309">
        <v>0</v>
      </c>
      <c r="AB41" s="309">
        <v>0</v>
      </c>
      <c r="AC41" s="309">
        <v>1</v>
      </c>
      <c r="AD41" s="309"/>
      <c r="AE41" s="307"/>
      <c r="AF41" s="308"/>
    </row>
    <row r="42" spans="1:32" s="41" customFormat="1" ht="18.95" customHeight="1">
      <c r="A42" s="302" t="s">
        <v>1615</v>
      </c>
      <c r="B42" s="446">
        <v>44868</v>
      </c>
      <c r="C42" s="449" t="s">
        <v>916</v>
      </c>
      <c r="D42" s="16">
        <v>51000</v>
      </c>
      <c r="E42" s="447">
        <v>39313</v>
      </c>
      <c r="F42" s="303">
        <v>0</v>
      </c>
      <c r="G42" s="26">
        <v>5</v>
      </c>
      <c r="H42" s="25">
        <v>5</v>
      </c>
      <c r="I42" s="16">
        <v>0</v>
      </c>
      <c r="J42" s="16">
        <v>4923</v>
      </c>
      <c r="K42" s="26">
        <v>0</v>
      </c>
      <c r="L42" s="25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</v>
      </c>
      <c r="S42" s="16">
        <v>13288</v>
      </c>
      <c r="T42" s="16">
        <v>288</v>
      </c>
      <c r="U42" s="26">
        <f t="shared" si="2"/>
        <v>5</v>
      </c>
      <c r="V42" s="311" t="s">
        <v>893</v>
      </c>
      <c r="W42" s="305">
        <f t="shared" si="4"/>
        <v>51000</v>
      </c>
      <c r="X42" s="305">
        <f t="shared" si="5"/>
        <v>44236</v>
      </c>
      <c r="Y42" s="306">
        <f t="shared" si="1"/>
        <v>98.591423731835604</v>
      </c>
      <c r="Z42" s="303">
        <v>0</v>
      </c>
      <c r="AA42" s="309">
        <v>0</v>
      </c>
      <c r="AB42" s="309">
        <v>0</v>
      </c>
      <c r="AC42" s="309">
        <v>0</v>
      </c>
      <c r="AD42" s="309">
        <v>0</v>
      </c>
      <c r="AE42" s="307"/>
      <c r="AF42" s="308"/>
    </row>
    <row r="43" spans="1:32" s="41" customFormat="1" ht="18.95" customHeight="1">
      <c r="A43" s="302" t="s">
        <v>1614</v>
      </c>
      <c r="B43" s="446">
        <v>48440</v>
      </c>
      <c r="C43" s="62">
        <v>1</v>
      </c>
      <c r="D43" s="16">
        <v>50500</v>
      </c>
      <c r="E43" s="447">
        <v>48351</v>
      </c>
      <c r="F43" s="303"/>
      <c r="G43" s="26"/>
      <c r="H43" s="25">
        <v>0</v>
      </c>
      <c r="I43" s="16">
        <v>0</v>
      </c>
      <c r="J43" s="16">
        <v>0</v>
      </c>
      <c r="K43" s="26">
        <v>0</v>
      </c>
      <c r="L43" s="25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500</v>
      </c>
      <c r="T43" s="16">
        <v>0</v>
      </c>
      <c r="U43" s="26">
        <f t="shared" si="2"/>
        <v>0</v>
      </c>
      <c r="V43" s="304">
        <f>C43+H43+L43+O43+R43</f>
        <v>2</v>
      </c>
      <c r="W43" s="305">
        <f>D43+I43+M43+P43</f>
        <v>50500</v>
      </c>
      <c r="X43" s="305">
        <f>E43+J43+N43+Q43</f>
        <v>48351</v>
      </c>
      <c r="Y43" s="306">
        <f t="shared" si="1"/>
        <v>99.816267547481416</v>
      </c>
      <c r="Z43" s="303"/>
      <c r="AA43" s="309">
        <v>0</v>
      </c>
      <c r="AB43" s="309">
        <v>0</v>
      </c>
      <c r="AC43" s="309">
        <v>1</v>
      </c>
      <c r="AD43" s="309">
        <v>0</v>
      </c>
      <c r="AE43" s="307"/>
      <c r="AF43" s="308"/>
    </row>
    <row r="44" spans="1:32" s="41" customFormat="1" ht="18.95" customHeight="1">
      <c r="A44" s="302" t="s">
        <v>1542</v>
      </c>
      <c r="B44" s="446">
        <v>1538047</v>
      </c>
      <c r="C44" s="62">
        <v>2</v>
      </c>
      <c r="D44" s="16">
        <v>1566000</v>
      </c>
      <c r="E44" s="447">
        <v>1534251</v>
      </c>
      <c r="F44" s="303">
        <v>0</v>
      </c>
      <c r="G44" s="26"/>
      <c r="H44" s="25">
        <v>0</v>
      </c>
      <c r="I44" s="16">
        <v>0</v>
      </c>
      <c r="J44" s="16">
        <v>0</v>
      </c>
      <c r="K44" s="26">
        <v>8</v>
      </c>
      <c r="L44" s="25">
        <v>8</v>
      </c>
      <c r="M44" s="16">
        <v>0</v>
      </c>
      <c r="N44" s="16">
        <v>1954</v>
      </c>
      <c r="O44" s="16">
        <v>13</v>
      </c>
      <c r="P44" s="16">
        <v>5188</v>
      </c>
      <c r="Q44" s="16">
        <v>1404</v>
      </c>
      <c r="R44" s="16">
        <v>36</v>
      </c>
      <c r="S44" s="16">
        <v>121020</v>
      </c>
      <c r="T44" s="16">
        <v>25883</v>
      </c>
      <c r="U44" s="26">
        <f t="shared" si="2"/>
        <v>8</v>
      </c>
      <c r="V44" s="304">
        <f t="shared" si="3"/>
        <v>59</v>
      </c>
      <c r="W44" s="305">
        <f t="shared" si="4"/>
        <v>1571188</v>
      </c>
      <c r="X44" s="305">
        <f t="shared" si="5"/>
        <v>1537609</v>
      </c>
      <c r="Y44" s="306">
        <f t="shared" si="1"/>
        <v>99.971522326690931</v>
      </c>
      <c r="Z44" s="303">
        <v>0</v>
      </c>
      <c r="AA44" s="309">
        <v>0</v>
      </c>
      <c r="AB44" s="309">
        <v>0</v>
      </c>
      <c r="AC44" s="309">
        <v>20</v>
      </c>
      <c r="AD44" s="309"/>
      <c r="AE44" s="307"/>
      <c r="AF44" s="308"/>
    </row>
    <row r="45" spans="1:32" s="41" customFormat="1" ht="18.95" customHeight="1">
      <c r="A45" s="302" t="s">
        <v>1267</v>
      </c>
      <c r="B45" s="446">
        <v>535448</v>
      </c>
      <c r="C45" s="62">
        <v>1</v>
      </c>
      <c r="D45" s="16">
        <v>534310</v>
      </c>
      <c r="E45" s="447">
        <v>533261</v>
      </c>
      <c r="F45" s="303"/>
      <c r="G45" s="26"/>
      <c r="H45" s="25"/>
      <c r="I45" s="16"/>
      <c r="J45" s="16"/>
      <c r="K45" s="26">
        <v>0</v>
      </c>
      <c r="L45" s="25">
        <v>0</v>
      </c>
      <c r="M45" s="16">
        <v>0</v>
      </c>
      <c r="N45" s="16">
        <v>0</v>
      </c>
      <c r="O45" s="16">
        <v>6</v>
      </c>
      <c r="P45" s="16">
        <v>1360</v>
      </c>
      <c r="Q45" s="16">
        <v>125</v>
      </c>
      <c r="R45" s="16">
        <v>12</v>
      </c>
      <c r="S45" s="16">
        <v>3640</v>
      </c>
      <c r="T45" s="16">
        <v>1972</v>
      </c>
      <c r="U45" s="26">
        <f t="shared" si="2"/>
        <v>0</v>
      </c>
      <c r="V45" s="304">
        <f t="shared" si="3"/>
        <v>19</v>
      </c>
      <c r="W45" s="305">
        <f t="shared" si="4"/>
        <v>535670</v>
      </c>
      <c r="X45" s="305">
        <f t="shared" si="5"/>
        <v>533386</v>
      </c>
      <c r="Y45" s="306">
        <f t="shared" si="1"/>
        <v>99.614901913911353</v>
      </c>
      <c r="Z45" s="303"/>
      <c r="AA45" s="309">
        <v>1</v>
      </c>
      <c r="AB45" s="309">
        <v>0</v>
      </c>
      <c r="AC45" s="309">
        <v>8</v>
      </c>
      <c r="AD45" s="309">
        <v>150</v>
      </c>
      <c r="AE45" s="307"/>
      <c r="AF45" s="308"/>
    </row>
    <row r="46" spans="1:32" s="41" customFormat="1" ht="18.95" customHeight="1">
      <c r="A46" s="302" t="s">
        <v>1616</v>
      </c>
      <c r="B46" s="446">
        <v>449236</v>
      </c>
      <c r="C46" s="62">
        <v>1</v>
      </c>
      <c r="D46" s="16">
        <v>578600</v>
      </c>
      <c r="E46" s="447">
        <v>449234</v>
      </c>
      <c r="F46" s="303"/>
      <c r="G46" s="26"/>
      <c r="H46" s="25">
        <v>0</v>
      </c>
      <c r="I46" s="16">
        <v>0</v>
      </c>
      <c r="J46" s="16">
        <v>0</v>
      </c>
      <c r="K46" s="26">
        <v>0</v>
      </c>
      <c r="L46" s="25">
        <v>0</v>
      </c>
      <c r="M46" s="16">
        <v>0</v>
      </c>
      <c r="N46" s="16">
        <v>0</v>
      </c>
      <c r="O46" s="16"/>
      <c r="P46" s="16">
        <v>0</v>
      </c>
      <c r="Q46" s="16">
        <v>0</v>
      </c>
      <c r="R46" s="16">
        <v>3</v>
      </c>
      <c r="S46" s="16">
        <v>0</v>
      </c>
      <c r="T46" s="16">
        <v>0</v>
      </c>
      <c r="U46" s="26">
        <f t="shared" si="2"/>
        <v>0</v>
      </c>
      <c r="V46" s="304">
        <f t="shared" si="3"/>
        <v>4</v>
      </c>
      <c r="W46" s="305">
        <f t="shared" si="4"/>
        <v>578600</v>
      </c>
      <c r="X46" s="305">
        <f t="shared" si="5"/>
        <v>449234</v>
      </c>
      <c r="Y46" s="306">
        <f t="shared" si="1"/>
        <v>99.999554799704384</v>
      </c>
      <c r="Z46" s="303"/>
      <c r="AA46" s="309">
        <v>0</v>
      </c>
      <c r="AB46" s="309">
        <v>0</v>
      </c>
      <c r="AC46" s="309">
        <v>1</v>
      </c>
      <c r="AD46" s="309">
        <v>0</v>
      </c>
      <c r="AE46" s="307"/>
      <c r="AF46" s="308"/>
    </row>
    <row r="47" spans="1:32" s="41" customFormat="1" ht="18.95" customHeight="1" thickBot="1">
      <c r="A47" s="302" t="s">
        <v>1269</v>
      </c>
      <c r="B47" s="446">
        <v>484516</v>
      </c>
      <c r="C47" s="62">
        <v>1</v>
      </c>
      <c r="D47" s="16">
        <v>512000</v>
      </c>
      <c r="E47" s="447">
        <v>484305</v>
      </c>
      <c r="F47" s="303"/>
      <c r="G47" s="26"/>
      <c r="H47" s="25">
        <v>0</v>
      </c>
      <c r="I47" s="16">
        <v>0</v>
      </c>
      <c r="J47" s="16">
        <v>0</v>
      </c>
      <c r="K47" s="26">
        <v>0</v>
      </c>
      <c r="L47" s="25">
        <v>0</v>
      </c>
      <c r="M47" s="16">
        <v>0</v>
      </c>
      <c r="N47" s="16">
        <v>0</v>
      </c>
      <c r="O47" s="16">
        <v>1</v>
      </c>
      <c r="P47" s="16">
        <v>188</v>
      </c>
      <c r="Q47" s="16">
        <v>98</v>
      </c>
      <c r="R47" s="16">
        <v>21</v>
      </c>
      <c r="S47" s="16">
        <v>49382</v>
      </c>
      <c r="T47" s="16">
        <v>28938</v>
      </c>
      <c r="U47" s="26">
        <f t="shared" si="2"/>
        <v>0</v>
      </c>
      <c r="V47" s="358">
        <f>C47+H47+L47+O47+R47</f>
        <v>23</v>
      </c>
      <c r="W47" s="305">
        <f>D47+I47+M47+P47</f>
        <v>512188</v>
      </c>
      <c r="X47" s="305">
        <f>E47+J47+N47+Q47</f>
        <v>484403</v>
      </c>
      <c r="Y47" s="312">
        <f t="shared" si="1"/>
        <v>99.976677756771707</v>
      </c>
      <c r="Z47" s="303"/>
      <c r="AA47" s="309"/>
      <c r="AB47" s="309">
        <v>0</v>
      </c>
      <c r="AC47" s="309">
        <v>3</v>
      </c>
      <c r="AD47" s="309">
        <v>0</v>
      </c>
      <c r="AE47" s="307"/>
      <c r="AF47" s="308"/>
    </row>
    <row r="48" spans="1:32" s="41" customFormat="1" ht="18.95" customHeight="1" thickTop="1">
      <c r="A48" s="313" t="s">
        <v>1270</v>
      </c>
      <c r="B48" s="314">
        <f>SUM(B7:B47)</f>
        <v>5555636</v>
      </c>
      <c r="C48" s="315">
        <v>45</v>
      </c>
      <c r="D48" s="21">
        <f>SUM(D7:D47)</f>
        <v>5915589</v>
      </c>
      <c r="E48" s="21">
        <f>SUM(E7:E47)</f>
        <v>5419982</v>
      </c>
      <c r="F48" s="316"/>
      <c r="G48" s="317">
        <f t="shared" ref="G48:X48" si="7">SUM(G7:G47)</f>
        <v>42</v>
      </c>
      <c r="H48" s="318">
        <f t="shared" si="7"/>
        <v>111</v>
      </c>
      <c r="I48" s="21">
        <f t="shared" si="7"/>
        <v>109812</v>
      </c>
      <c r="J48" s="21">
        <f t="shared" si="7"/>
        <v>120395</v>
      </c>
      <c r="K48" s="317">
        <f t="shared" si="7"/>
        <v>10</v>
      </c>
      <c r="L48" s="319">
        <f t="shared" si="7"/>
        <v>10</v>
      </c>
      <c r="M48" s="21">
        <f t="shared" si="7"/>
        <v>0</v>
      </c>
      <c r="N48" s="21">
        <f t="shared" si="7"/>
        <v>2902</v>
      </c>
      <c r="O48" s="314">
        <f t="shared" si="7"/>
        <v>55</v>
      </c>
      <c r="P48" s="21">
        <f t="shared" si="7"/>
        <v>33547</v>
      </c>
      <c r="Q48" s="21">
        <f t="shared" si="7"/>
        <v>2882</v>
      </c>
      <c r="R48" s="21">
        <f t="shared" si="7"/>
        <v>120</v>
      </c>
      <c r="S48" s="21">
        <f t="shared" si="7"/>
        <v>266760</v>
      </c>
      <c r="T48" s="21">
        <f t="shared" si="7"/>
        <v>79971</v>
      </c>
      <c r="U48" s="317">
        <f>SUM(U7:U47)</f>
        <v>52</v>
      </c>
      <c r="V48" s="319">
        <f>C48+H48+L48+O48+R48</f>
        <v>341</v>
      </c>
      <c r="W48" s="314">
        <f t="shared" si="7"/>
        <v>6058948</v>
      </c>
      <c r="X48" s="314">
        <f t="shared" si="7"/>
        <v>5546161</v>
      </c>
      <c r="Y48" s="320">
        <f t="shared" si="1"/>
        <v>99.829452469528249</v>
      </c>
      <c r="Z48" s="314">
        <f>SUM(Z7:Z47)</f>
        <v>0</v>
      </c>
      <c r="AA48" s="314">
        <f>SUM(AA7:AA47)</f>
        <v>26</v>
      </c>
      <c r="AB48" s="314">
        <f>SUM(AB7:AB47)</f>
        <v>544</v>
      </c>
      <c r="AC48" s="314">
        <f>SUM(AC7:AC47)</f>
        <v>62</v>
      </c>
      <c r="AD48" s="314">
        <f>SUM(AD7:AD47)</f>
        <v>171</v>
      </c>
      <c r="AE48" s="307"/>
      <c r="AF48" s="308"/>
    </row>
    <row r="49" spans="1:30" ht="3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53" customFormat="1" ht="24.75" customHeight="1">
      <c r="A50" s="630" t="s">
        <v>1268</v>
      </c>
      <c r="B50" s="631"/>
      <c r="C50" s="631"/>
      <c r="D50" s="631"/>
      <c r="E50" s="631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</row>
  </sheetData>
  <mergeCells count="38">
    <mergeCell ref="K4:L6"/>
    <mergeCell ref="G4:H6"/>
    <mergeCell ref="A2:A6"/>
    <mergeCell ref="B2:B6"/>
    <mergeCell ref="D4:D6"/>
    <mergeCell ref="E4:E6"/>
    <mergeCell ref="C4:C6"/>
    <mergeCell ref="C2:F3"/>
    <mergeCell ref="P4:P6"/>
    <mergeCell ref="Q4:Q6"/>
    <mergeCell ref="S4:S6"/>
    <mergeCell ref="A1:J1"/>
    <mergeCell ref="G2:N2"/>
    <mergeCell ref="J4:J6"/>
    <mergeCell ref="N4:N6"/>
    <mergeCell ref="O4:O6"/>
    <mergeCell ref="I4:I6"/>
    <mergeCell ref="M4:M6"/>
    <mergeCell ref="O2:T2"/>
    <mergeCell ref="Y2:Y6"/>
    <mergeCell ref="O3:Q3"/>
    <mergeCell ref="AA2:AD2"/>
    <mergeCell ref="AA3:AB3"/>
    <mergeCell ref="AC3:AD3"/>
    <mergeCell ref="AA4:AA6"/>
    <mergeCell ref="AB4:AB6"/>
    <mergeCell ref="AC4:AC6"/>
    <mergeCell ref="AD4:AD6"/>
    <mergeCell ref="A50:AD50"/>
    <mergeCell ref="Z2:Z6"/>
    <mergeCell ref="R4:R6"/>
    <mergeCell ref="V4:V6"/>
    <mergeCell ref="U2:X3"/>
    <mergeCell ref="X4:X6"/>
    <mergeCell ref="U4:U6"/>
    <mergeCell ref="R3:T3"/>
    <mergeCell ref="W4:W6"/>
    <mergeCell ref="T4:T6"/>
  </mergeCells>
  <phoneticPr fontId="2"/>
  <printOptions horizontalCentered="1"/>
  <pageMargins left="0.59055118110236227" right="0.39370078740157483" top="0.78740157480314965" bottom="0.51181102362204722" header="0.51181102362204722" footer="0.31496062992125984"/>
  <pageSetup paperSize="9" scale="57" pageOrder="overThenDown" orientation="landscape" r:id="rId1"/>
  <headerFooter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5"/>
  <sheetViews>
    <sheetView showZeros="0" view="pageBreakPreview" zoomScale="80" zoomScaleNormal="100" workbookViewId="0">
      <pane xSplit="3" ySplit="7" topLeftCell="D8" activePane="bottomRight" state="frozen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8" customHeight="1"/>
  <cols>
    <col min="1" max="1" width="9" style="17"/>
    <col min="2" max="2" width="9.75" style="4" customWidth="1"/>
    <col min="3" max="3" width="8.125" style="4" customWidth="1"/>
    <col min="4" max="5" width="10.5" style="4" customWidth="1"/>
    <col min="6" max="15" width="4.875" style="4" customWidth="1"/>
    <col min="16" max="18" width="10.625" style="4" customWidth="1"/>
    <col min="19" max="16384" width="9" style="4"/>
  </cols>
  <sheetData>
    <row r="1" spans="1:18" ht="18" customHeight="1">
      <c r="A1" s="27" t="s">
        <v>1271</v>
      </c>
    </row>
    <row r="2" spans="1:18" ht="21" customHeight="1">
      <c r="A2" s="27" t="s">
        <v>1272</v>
      </c>
    </row>
    <row r="3" spans="1:18" ht="18" customHeight="1">
      <c r="A3" s="8"/>
      <c r="B3" s="5"/>
      <c r="C3" s="5"/>
      <c r="D3" s="5"/>
      <c r="E3" s="5"/>
      <c r="F3" s="665" t="s">
        <v>1113</v>
      </c>
      <c r="G3" s="649"/>
      <c r="H3" s="649"/>
      <c r="I3" s="649"/>
      <c r="J3" s="650"/>
      <c r="K3" s="665" t="s">
        <v>933</v>
      </c>
      <c r="L3" s="603"/>
      <c r="M3" s="603"/>
      <c r="N3" s="603"/>
      <c r="O3" s="602"/>
      <c r="P3" s="8"/>
      <c r="Q3" s="8"/>
      <c r="R3" s="8"/>
    </row>
    <row r="4" spans="1:18" ht="18" customHeight="1">
      <c r="A4" s="11" t="s">
        <v>1139</v>
      </c>
      <c r="B4" s="11" t="s">
        <v>1273</v>
      </c>
      <c r="C4" s="11" t="s">
        <v>1274</v>
      </c>
      <c r="D4" s="11" t="s">
        <v>1050</v>
      </c>
      <c r="E4" s="11" t="s">
        <v>1051</v>
      </c>
      <c r="F4" s="8" t="s">
        <v>1052</v>
      </c>
      <c r="G4" s="8" t="s">
        <v>1053</v>
      </c>
      <c r="H4" s="8" t="s">
        <v>1054</v>
      </c>
      <c r="I4" s="8" t="s">
        <v>1055</v>
      </c>
      <c r="J4" s="8" t="s">
        <v>1056</v>
      </c>
      <c r="K4" s="11" t="s">
        <v>1057</v>
      </c>
      <c r="L4" s="11" t="s">
        <v>1058</v>
      </c>
      <c r="M4" s="9" t="s">
        <v>1116</v>
      </c>
      <c r="N4" s="28" t="s">
        <v>1117</v>
      </c>
      <c r="O4" s="29" t="s">
        <v>936</v>
      </c>
      <c r="P4" s="11" t="s">
        <v>1128</v>
      </c>
      <c r="Q4" s="11" t="s">
        <v>1059</v>
      </c>
      <c r="R4" s="11" t="s">
        <v>1060</v>
      </c>
    </row>
    <row r="5" spans="1:18" ht="18" customHeight="1">
      <c r="A5" s="30" t="s">
        <v>389</v>
      </c>
      <c r="B5" s="30" t="s">
        <v>1275</v>
      </c>
      <c r="C5" s="11" t="s">
        <v>1276</v>
      </c>
      <c r="D5" s="11" t="s">
        <v>1061</v>
      </c>
      <c r="E5" s="11" t="s">
        <v>1061</v>
      </c>
      <c r="F5" s="11" t="s">
        <v>1062</v>
      </c>
      <c r="G5" s="11" t="s">
        <v>1062</v>
      </c>
      <c r="H5" s="11" t="s">
        <v>1063</v>
      </c>
      <c r="I5" s="11" t="s">
        <v>1064</v>
      </c>
      <c r="J5" s="11" t="s">
        <v>1065</v>
      </c>
      <c r="K5" s="11" t="s">
        <v>1066</v>
      </c>
      <c r="L5" s="11" t="s">
        <v>1066</v>
      </c>
      <c r="M5" s="24" t="s">
        <v>940</v>
      </c>
      <c r="N5" s="31" t="s">
        <v>1131</v>
      </c>
      <c r="O5" s="32" t="s">
        <v>403</v>
      </c>
      <c r="P5" s="11" t="s">
        <v>941</v>
      </c>
      <c r="Q5" s="11" t="s">
        <v>941</v>
      </c>
      <c r="R5" s="11" t="s">
        <v>1067</v>
      </c>
    </row>
    <row r="6" spans="1:18" ht="18" customHeight="1">
      <c r="A6" s="30"/>
      <c r="B6" s="30"/>
      <c r="C6" s="12"/>
      <c r="D6" s="12" t="s">
        <v>942</v>
      </c>
      <c r="E6" s="12" t="s">
        <v>942</v>
      </c>
      <c r="F6" s="11" t="s">
        <v>1064</v>
      </c>
      <c r="G6" s="11" t="s">
        <v>1064</v>
      </c>
      <c r="H6" s="11" t="s">
        <v>1064</v>
      </c>
      <c r="I6" s="11" t="s">
        <v>1068</v>
      </c>
      <c r="J6" s="11" t="s">
        <v>1069</v>
      </c>
      <c r="K6" s="11" t="s">
        <v>1070</v>
      </c>
      <c r="L6" s="11" t="s">
        <v>1070</v>
      </c>
      <c r="M6" s="24" t="s">
        <v>1134</v>
      </c>
      <c r="N6" s="31" t="s">
        <v>1135</v>
      </c>
      <c r="O6" s="32" t="s">
        <v>1136</v>
      </c>
      <c r="P6" s="11" t="s">
        <v>1277</v>
      </c>
      <c r="Q6" s="11" t="s">
        <v>1277</v>
      </c>
      <c r="R6" s="11" t="s">
        <v>1071</v>
      </c>
    </row>
    <row r="7" spans="1:18" ht="18" customHeight="1">
      <c r="A7" s="33" t="s">
        <v>395</v>
      </c>
      <c r="B7" s="33" t="s">
        <v>395</v>
      </c>
      <c r="C7" s="14" t="s">
        <v>395</v>
      </c>
      <c r="D7" s="11" t="s">
        <v>1141</v>
      </c>
      <c r="E7" s="11" t="s">
        <v>1141</v>
      </c>
      <c r="F7" s="11"/>
      <c r="G7" s="11"/>
      <c r="H7" s="11"/>
      <c r="I7" s="11" t="s">
        <v>1064</v>
      </c>
      <c r="J7" s="11"/>
      <c r="K7" s="11" t="s">
        <v>1072</v>
      </c>
      <c r="L7" s="11" t="s">
        <v>1072</v>
      </c>
      <c r="M7" s="24"/>
      <c r="N7" s="31" t="s">
        <v>938</v>
      </c>
      <c r="O7" s="32"/>
      <c r="P7" s="11" t="s">
        <v>1144</v>
      </c>
      <c r="Q7" s="11" t="s">
        <v>1144</v>
      </c>
      <c r="R7" s="14" t="s">
        <v>939</v>
      </c>
    </row>
    <row r="8" spans="1:18" s="17" customFormat="1" ht="24.95" customHeight="1">
      <c r="A8" s="13" t="s">
        <v>1278</v>
      </c>
      <c r="B8" s="13" t="s">
        <v>1531</v>
      </c>
      <c r="C8" s="437">
        <v>1</v>
      </c>
      <c r="D8" s="194">
        <v>98600</v>
      </c>
      <c r="E8" s="192">
        <v>94105</v>
      </c>
      <c r="F8" s="443">
        <v>2</v>
      </c>
      <c r="G8" s="443"/>
      <c r="H8" s="443"/>
      <c r="I8" s="443">
        <v>1</v>
      </c>
      <c r="J8" s="443"/>
      <c r="K8" s="443">
        <v>1</v>
      </c>
      <c r="L8" s="443">
        <v>1</v>
      </c>
      <c r="M8" s="444"/>
      <c r="N8" s="444"/>
      <c r="O8" s="445"/>
      <c r="P8" s="192">
        <v>41800</v>
      </c>
      <c r="Q8" s="192">
        <v>33494</v>
      </c>
      <c r="R8" s="364">
        <f t="shared" ref="R8:R25" si="0">Q8*1000/E8</f>
        <v>355.92157696190424</v>
      </c>
    </row>
    <row r="9" spans="1:18" ht="24.95" customHeight="1">
      <c r="A9" s="664" t="s">
        <v>1176</v>
      </c>
      <c r="B9" s="13" t="s">
        <v>1532</v>
      </c>
      <c r="C9" s="437">
        <v>2</v>
      </c>
      <c r="D9" s="192">
        <f>SUM('9-10'!D18,'9-10'!D21)</f>
        <v>396805</v>
      </c>
      <c r="E9" s="192">
        <f>SUM('9-10'!E18,'9-10'!E21)</f>
        <v>340711</v>
      </c>
      <c r="F9" s="443">
        <f>SUM('9-10'!F18,'9-10'!F21)</f>
        <v>3</v>
      </c>
      <c r="G9" s="443">
        <f>SUM('9-10'!G18,'9-10'!G21)</f>
        <v>0</v>
      </c>
      <c r="H9" s="443">
        <f>SUM('9-10'!H18,'9-10'!H21)</f>
        <v>26</v>
      </c>
      <c r="I9" s="443">
        <f>SUM('9-10'!I18,'9-10'!I21)</f>
        <v>4</v>
      </c>
      <c r="J9" s="443">
        <f>SUM('9-10'!J18,'9-10'!J21)</f>
        <v>3</v>
      </c>
      <c r="K9" s="443">
        <f>SUM('9-10'!K18,'9-10'!K21)</f>
        <v>0</v>
      </c>
      <c r="L9" s="443">
        <f>SUM('9-10'!L18,'9-10'!L21)</f>
        <v>10</v>
      </c>
      <c r="M9" s="443">
        <f>SUM('9-10'!M18,'9-10'!M21)</f>
        <v>0</v>
      </c>
      <c r="N9" s="444">
        <f>SUM('9-10'!N18,'9-10'!N21)</f>
        <v>0</v>
      </c>
      <c r="O9" s="445">
        <f>SUM('9-10'!O18,'9-10'!O21)</f>
        <v>1</v>
      </c>
      <c r="P9" s="192">
        <f>SUM('9-10'!AB18,'9-10'!AB21)</f>
        <v>187980</v>
      </c>
      <c r="Q9" s="192">
        <f>SUM('9-10'!AC18,'9-10'!AC21)</f>
        <v>115387</v>
      </c>
      <c r="R9" s="364">
        <f t="shared" si="0"/>
        <v>338.66532046220993</v>
      </c>
    </row>
    <row r="10" spans="1:18" ht="24.95" customHeight="1">
      <c r="A10" s="634"/>
      <c r="B10" s="13" t="s">
        <v>1281</v>
      </c>
      <c r="C10" s="437">
        <v>3</v>
      </c>
      <c r="D10" s="192">
        <f>SUM('9-10'!D16,'9-10'!D26,'9-10'!D41)</f>
        <v>428500</v>
      </c>
      <c r="E10" s="192">
        <f>SUM('9-10'!E16,'9-10'!E26,'9-10'!E41)</f>
        <v>384009</v>
      </c>
      <c r="F10" s="443">
        <f>SUM('9-10'!F16,'9-10'!F26,'9-10'!F41)</f>
        <v>4</v>
      </c>
      <c r="G10" s="443">
        <f>SUM('9-10'!G16,'9-10'!G26,'9-10'!G41)</f>
        <v>1</v>
      </c>
      <c r="H10" s="443">
        <f>SUM('9-10'!H16,'9-10'!H26,'9-10'!H41)</f>
        <v>9</v>
      </c>
      <c r="I10" s="443">
        <f>SUM('9-10'!I16,'9-10'!I26,'9-10'!I41)</f>
        <v>4</v>
      </c>
      <c r="J10" s="443">
        <f>SUM('9-10'!J16,'9-10'!J26,'9-10'!J41)</f>
        <v>0</v>
      </c>
      <c r="K10" s="443">
        <f>SUM('9-10'!K16,'9-10'!K26,'9-10'!K41)</f>
        <v>0</v>
      </c>
      <c r="L10" s="443">
        <f>SUM('9-10'!L16,'9-10'!L26,'9-10'!L41)</f>
        <v>3</v>
      </c>
      <c r="M10" s="443">
        <f>SUM('9-10'!M16,'9-10'!M26,'9-10'!M41)</f>
        <v>1</v>
      </c>
      <c r="N10" s="444">
        <f>SUM('9-10'!N16,'9-10'!N26,'9-10'!N41)</f>
        <v>0</v>
      </c>
      <c r="O10" s="445">
        <f>SUM('9-10'!O16,'9-10'!O26,'9-10'!O41)</f>
        <v>2</v>
      </c>
      <c r="P10" s="192">
        <f>SUM('9-10'!AB16,'9-10'!AB26,'9-10'!AB41)</f>
        <v>232250</v>
      </c>
      <c r="Q10" s="192">
        <f>SUM('9-10'!AC16,'9-10'!AC26,'9-10'!AC41)</f>
        <v>134829</v>
      </c>
      <c r="R10" s="364">
        <f t="shared" si="0"/>
        <v>351.10895838378786</v>
      </c>
    </row>
    <row r="11" spans="1:18" ht="24.95" customHeight="1">
      <c r="A11" s="664" t="s">
        <v>1179</v>
      </c>
      <c r="B11" s="13" t="s">
        <v>1181</v>
      </c>
      <c r="C11" s="437">
        <v>4</v>
      </c>
      <c r="D11" s="192">
        <f>SUM('9-10'!D9,'9-10'!D22,'9-10'!D39,'9-10'!D44)</f>
        <v>458400</v>
      </c>
      <c r="E11" s="192">
        <f>SUM('9-10'!E9,'9-10'!E22,'9-10'!E39,'9-10'!E44)</f>
        <v>421255</v>
      </c>
      <c r="F11" s="443">
        <f>SUM('9-10'!F9,'9-10'!F22,'9-10'!F39,'9-10'!F44)</f>
        <v>2</v>
      </c>
      <c r="G11" s="443">
        <f>SUM('9-10'!G9,'9-10'!G22,'9-10'!G39,'9-10'!G44)</f>
        <v>1</v>
      </c>
      <c r="H11" s="443">
        <f>SUM('9-10'!H9,'9-10'!H22,'9-10'!H39,'9-10'!H44)</f>
        <v>49</v>
      </c>
      <c r="I11" s="443">
        <f>SUM('9-10'!I9,'9-10'!I22,'9-10'!I39,'9-10'!I44)</f>
        <v>4</v>
      </c>
      <c r="J11" s="443">
        <f>SUM('9-10'!J9,'9-10'!J22,'9-10'!J39,'9-10'!J44)</f>
        <v>0</v>
      </c>
      <c r="K11" s="443">
        <f>SUM('9-10'!K9,'9-10'!K22,'9-10'!K39,'9-10'!K44)</f>
        <v>0</v>
      </c>
      <c r="L11" s="443">
        <f>SUM('9-10'!L9,'9-10'!L22,'9-10'!L39,'9-10'!L44)</f>
        <v>3</v>
      </c>
      <c r="M11" s="443">
        <f>SUM('9-10'!M9,'9-10'!M22,'9-10'!M39,'9-10'!M44)</f>
        <v>0</v>
      </c>
      <c r="N11" s="444">
        <f>SUM('9-10'!N9,'9-10'!N22,'9-10'!N39,'9-10'!N44)</f>
        <v>6</v>
      </c>
      <c r="O11" s="445">
        <f>SUM('9-10'!O9,'9-10'!O22,'9-10'!O39,'9-10'!O44)</f>
        <v>5</v>
      </c>
      <c r="P11" s="192">
        <f>SUM('9-10'!AB9,'9-10'!AB22,'9-10'!AB39,'9-10'!AB44)</f>
        <v>255660</v>
      </c>
      <c r="Q11" s="192">
        <f>SUM('9-10'!AC9,'9-10'!AC22,'9-10'!AC39,'9-10'!AC44)</f>
        <v>153346</v>
      </c>
      <c r="R11" s="364">
        <f t="shared" si="0"/>
        <v>364.02179202620738</v>
      </c>
    </row>
    <row r="12" spans="1:18" ht="24.95" customHeight="1">
      <c r="A12" s="634"/>
      <c r="B12" s="13" t="s">
        <v>1282</v>
      </c>
      <c r="C12" s="437">
        <v>1</v>
      </c>
      <c r="D12" s="194">
        <v>300000</v>
      </c>
      <c r="E12" s="192">
        <v>290305</v>
      </c>
      <c r="F12" s="443">
        <v>1</v>
      </c>
      <c r="G12" s="443"/>
      <c r="H12" s="443">
        <v>62</v>
      </c>
      <c r="I12" s="443">
        <v>2</v>
      </c>
      <c r="J12" s="443"/>
      <c r="K12" s="443"/>
      <c r="L12" s="443">
        <v>3</v>
      </c>
      <c r="M12" s="444"/>
      <c r="N12" s="444"/>
      <c r="O12" s="445">
        <v>2</v>
      </c>
      <c r="P12" s="192">
        <v>132000</v>
      </c>
      <c r="Q12" s="192">
        <v>107320</v>
      </c>
      <c r="R12" s="364">
        <f t="shared" si="0"/>
        <v>369.68016396548455</v>
      </c>
    </row>
    <row r="13" spans="1:18" ht="24.95" customHeight="1">
      <c r="A13" s="13" t="s">
        <v>1182</v>
      </c>
      <c r="B13" s="13" t="s">
        <v>958</v>
      </c>
      <c r="C13" s="437">
        <v>7</v>
      </c>
      <c r="D13" s="192">
        <f>SUM('9-10'!D27,'9-10'!D28,'9-10'!D29,'9-10'!D30,'9-10'!D31,'9-10'!D38,'9-10'!D42)</f>
        <v>296220</v>
      </c>
      <c r="E13" s="192">
        <f>SUM('9-10'!E27,'9-10'!E28,'9-10'!E29,'9-10'!E30,'9-10'!E31,'9-10'!E38,'9-10'!E42)</f>
        <v>264008</v>
      </c>
      <c r="F13" s="443">
        <f>SUM('9-10'!F27,'9-10'!F28,'9-10'!F29,'9-10'!F30,'9-10'!F31,'9-10'!F38,'9-10'!F42)</f>
        <v>11</v>
      </c>
      <c r="G13" s="443">
        <f>SUM('9-10'!G27,'9-10'!G28,'9-10'!G29,'9-10'!G30,'9-10'!G31,'9-10'!G38,'9-10'!G42)</f>
        <v>0</v>
      </c>
      <c r="H13" s="443">
        <f>SUM('9-10'!H27,'9-10'!H28,'9-10'!H29,'9-10'!H30,'9-10'!H31,'9-10'!H38,'9-10'!H42)</f>
        <v>104</v>
      </c>
      <c r="I13" s="443">
        <f>SUM('9-10'!I27,'9-10'!I28,'9-10'!I29,'9-10'!I30,'9-10'!I31,'9-10'!I38,'9-10'!I42)</f>
        <v>11</v>
      </c>
      <c r="J13" s="443">
        <f>SUM('9-10'!J27,'9-10'!J28,'9-10'!J29,'9-10'!J30,'9-10'!J31,'9-10'!J38,'9-10'!J42)</f>
        <v>2</v>
      </c>
      <c r="K13" s="443">
        <f>SUM('9-10'!K27,'9-10'!K28,'9-10'!K29,'9-10'!K30,'9-10'!K31,'9-10'!K38,'9-10'!K42)</f>
        <v>1</v>
      </c>
      <c r="L13" s="443">
        <f>SUM('9-10'!L27,'9-10'!L28,'9-10'!L29,'9-10'!L30,'9-10'!L31,'9-10'!L38,'9-10'!L42)</f>
        <v>7</v>
      </c>
      <c r="M13" s="443">
        <f>SUM('9-10'!M27,'9-10'!M28,'9-10'!M29,'9-10'!M30,'9-10'!M31,'9-10'!M38,'9-10'!M42)</f>
        <v>5</v>
      </c>
      <c r="N13" s="444">
        <f>SUM('9-10'!N27,'9-10'!N28,'9-10'!N29,'9-10'!N30,'9-10'!N31,'9-10'!N38,'9-10'!N42)</f>
        <v>15</v>
      </c>
      <c r="O13" s="445">
        <f>SUM('9-10'!O27,'9-10'!O28,'9-10'!O29,'9-10'!O30,'9-10'!O31,'9-10'!O38,'9-10'!O42)</f>
        <v>2</v>
      </c>
      <c r="P13" s="192">
        <f>SUM('9-10'!AB27,'9-10'!AB28,'9-10'!AB29,'9-10'!AB30,'9-10'!AB31,'9-10'!AB38,'9-10'!AB42)</f>
        <v>147600</v>
      </c>
      <c r="Q13" s="192">
        <f>SUM('9-10'!AC27,'9-10'!AC28,'9-10'!AC29,'9-10'!AC30,'9-10'!AC31,'9-10'!AC38,'9-10'!AC42)</f>
        <v>107284</v>
      </c>
      <c r="R13" s="364">
        <f t="shared" si="0"/>
        <v>406.3664737432199</v>
      </c>
    </row>
    <row r="14" spans="1:18" ht="24.95" customHeight="1">
      <c r="A14" s="13" t="s">
        <v>1183</v>
      </c>
      <c r="B14" s="13" t="s">
        <v>1183</v>
      </c>
      <c r="C14" s="437">
        <v>3</v>
      </c>
      <c r="D14" s="192">
        <f>SUM('9-10'!D35,'9-10'!D36,'9-10'!D49)</f>
        <v>40840</v>
      </c>
      <c r="E14" s="192">
        <f>SUM('9-10'!E35,'9-10'!E36,'9-10'!E49)</f>
        <v>37813</v>
      </c>
      <c r="F14" s="443">
        <f>SUM('9-10'!F35,'9-10'!F36,'9-10'!F49)</f>
        <v>1</v>
      </c>
      <c r="G14" s="443">
        <f>SUM('9-10'!G35,'9-10'!G36,'9-10'!G49)</f>
        <v>0</v>
      </c>
      <c r="H14" s="443">
        <f>SUM('9-10'!H35,'9-10'!H36,'9-10'!H49)</f>
        <v>11</v>
      </c>
      <c r="I14" s="443">
        <f>SUM('9-10'!I35,'9-10'!I36,'9-10'!I49)</f>
        <v>2</v>
      </c>
      <c r="J14" s="443">
        <f>SUM('9-10'!J35,'9-10'!J36,'9-10'!J49)</f>
        <v>0</v>
      </c>
      <c r="K14" s="443">
        <f>SUM('9-10'!K35,'9-10'!K36,'9-10'!K49)</f>
        <v>0</v>
      </c>
      <c r="L14" s="443">
        <f>SUM('9-10'!L35,'9-10'!L36,'9-10'!L49)</f>
        <v>2</v>
      </c>
      <c r="M14" s="443">
        <f>SUM('9-10'!M35,'9-10'!M36,'9-10'!M49)</f>
        <v>3</v>
      </c>
      <c r="N14" s="444">
        <f>SUM('9-10'!N35,'9-10'!N36,'9-10'!N49)</f>
        <v>5</v>
      </c>
      <c r="O14" s="445">
        <f>SUM('9-10'!O35,'9-10'!O36,'9-10'!O49)</f>
        <v>0</v>
      </c>
      <c r="P14" s="192">
        <f>SUM('9-10'!AB35,'9-10'!AB36,'9-10'!AB49)</f>
        <v>20750</v>
      </c>
      <c r="Q14" s="192">
        <f>SUM('9-10'!AC35,'9-10'!AC36,'9-10'!AC49)</f>
        <v>17555</v>
      </c>
      <c r="R14" s="364">
        <f t="shared" si="0"/>
        <v>464.2583238568746</v>
      </c>
    </row>
    <row r="15" spans="1:18" ht="24.95" customHeight="1">
      <c r="A15" s="664" t="s">
        <v>1184</v>
      </c>
      <c r="B15" s="13" t="s">
        <v>1533</v>
      </c>
      <c r="C15" s="437">
        <v>4</v>
      </c>
      <c r="D15" s="192">
        <f>SUM('9-10'!D15,'9-10'!D23,'9-10'!D32,'9-10'!D47)</f>
        <v>125260</v>
      </c>
      <c r="E15" s="192">
        <f>SUM('9-10'!E15,'9-10'!E23,'9-10'!E32,'9-10'!E47)</f>
        <v>115342</v>
      </c>
      <c r="F15" s="443">
        <f>SUM('9-10'!F15,'9-10'!F23,'9-10'!F32,'9-10'!F47)</f>
        <v>1</v>
      </c>
      <c r="G15" s="443">
        <f>SUM('9-10'!G15,'9-10'!G23,'9-10'!G32,'9-10'!G47)</f>
        <v>0</v>
      </c>
      <c r="H15" s="443">
        <f>SUM('9-10'!H15,'9-10'!H23,'9-10'!H32,'9-10'!H47)</f>
        <v>26</v>
      </c>
      <c r="I15" s="443">
        <f>SUM('9-10'!I15,'9-10'!I23,'9-10'!I32,'9-10'!I47)</f>
        <v>0</v>
      </c>
      <c r="J15" s="443">
        <f>SUM('9-10'!J15,'9-10'!J23,'9-10'!J32,'9-10'!J47)</f>
        <v>0</v>
      </c>
      <c r="K15" s="443">
        <f>SUM('9-10'!K15,'9-10'!K23,'9-10'!K32,'9-10'!K47)</f>
        <v>2</v>
      </c>
      <c r="L15" s="443">
        <f>SUM('9-10'!L15,'9-10'!L23,'9-10'!L32,'9-10'!L47)</f>
        <v>2</v>
      </c>
      <c r="M15" s="443">
        <f>SUM('9-10'!M15,'9-10'!M23,'9-10'!M32,'9-10'!M47)</f>
        <v>5</v>
      </c>
      <c r="N15" s="444">
        <f>SUM('9-10'!N15,'9-10'!N23,'9-10'!N32,'9-10'!N47)</f>
        <v>4</v>
      </c>
      <c r="O15" s="445">
        <f>SUM('9-10'!O15,'9-10'!O23,'9-10'!O32,'9-10'!O47)</f>
        <v>4</v>
      </c>
      <c r="P15" s="192">
        <f>SUM('9-10'!AB15,'9-10'!AB23,'9-10'!AB32,'9-10'!AB47)</f>
        <v>65200</v>
      </c>
      <c r="Q15" s="192">
        <f>SUM('9-10'!AC15,'9-10'!AC23,'9-10'!AC32,'9-10'!AC47)</f>
        <v>47514</v>
      </c>
      <c r="R15" s="364">
        <f t="shared" si="0"/>
        <v>411.94014322623156</v>
      </c>
    </row>
    <row r="16" spans="1:18" ht="24.95" customHeight="1">
      <c r="A16" s="634"/>
      <c r="B16" s="13" t="s">
        <v>1284</v>
      </c>
      <c r="C16" s="437">
        <v>5</v>
      </c>
      <c r="D16" s="192">
        <f>SUM('9-10'!D19,'9-10'!D20,'9-10'!D34,'9-10'!D45,'9-10'!D48)</f>
        <v>167200</v>
      </c>
      <c r="E16" s="192">
        <f>SUM('9-10'!E19,'9-10'!E20,'9-10'!E34,'9-10'!E45,'9-10'!E48)</f>
        <v>119609</v>
      </c>
      <c r="F16" s="443">
        <f>SUM('9-10'!F19,'9-10'!F20,'9-10'!F34,'9-10'!F45,'9-10'!F48)</f>
        <v>2</v>
      </c>
      <c r="G16" s="443">
        <f>SUM('9-10'!G19,'9-10'!G20,'9-10'!G34,'9-10'!G45,'9-10'!G48)</f>
        <v>1</v>
      </c>
      <c r="H16" s="443">
        <f>SUM('9-10'!H19,'9-10'!H20,'9-10'!H34,'9-10'!H45,'9-10'!H48)</f>
        <v>22</v>
      </c>
      <c r="I16" s="443">
        <f>SUM('9-10'!I19,'9-10'!I20,'9-10'!I34,'9-10'!I45,'9-10'!I48)</f>
        <v>0</v>
      </c>
      <c r="J16" s="443">
        <f>SUM('9-10'!J19,'9-10'!J20,'9-10'!J34,'9-10'!J45,'9-10'!J48)</f>
        <v>0</v>
      </c>
      <c r="K16" s="443">
        <f>SUM('9-10'!K19,'9-10'!K20,'9-10'!K34,'9-10'!K45,'9-10'!K48)</f>
        <v>0</v>
      </c>
      <c r="L16" s="443">
        <f>SUM('9-10'!L19,'9-10'!L20,'9-10'!L34,'9-10'!L45,'9-10'!L48)</f>
        <v>5</v>
      </c>
      <c r="M16" s="443">
        <f>SUM('9-10'!M19,'9-10'!M20,'9-10'!M34,'9-10'!M45,'9-10'!M48)</f>
        <v>3</v>
      </c>
      <c r="N16" s="444">
        <f>SUM('9-10'!N19,'9-10'!N20,'9-10'!N34,'9-10'!N45,'9-10'!N48)</f>
        <v>7</v>
      </c>
      <c r="O16" s="445">
        <f>SUM('9-10'!O19,'9-10'!O20,'9-10'!O34,'9-10'!O45,'9-10'!O48)</f>
        <v>4</v>
      </c>
      <c r="P16" s="192">
        <f>SUM('9-10'!AB19,'9-10'!AB20,'9-10'!AB34,'9-10'!AB45,'9-10'!AB48)</f>
        <v>138830</v>
      </c>
      <c r="Q16" s="192">
        <f>SUM('9-10'!AC19,'9-10'!AC20,'9-10'!AC34,'9-10'!AC45,'9-10'!AC48)</f>
        <v>84945</v>
      </c>
      <c r="R16" s="364">
        <f t="shared" si="0"/>
        <v>710.18903259788146</v>
      </c>
    </row>
    <row r="17" spans="1:18" ht="24.95" customHeight="1">
      <c r="A17" s="664" t="s">
        <v>1562</v>
      </c>
      <c r="B17" s="13" t="s">
        <v>1534</v>
      </c>
      <c r="C17" s="437">
        <v>3</v>
      </c>
      <c r="D17" s="192">
        <f>SUM('9-10'!D10,'9-10'!D24,'9-10'!D43)</f>
        <v>113834</v>
      </c>
      <c r="E17" s="192">
        <f>SUM('9-10'!E10,'9-10'!E24,'9-10'!E43)</f>
        <v>81699</v>
      </c>
      <c r="F17" s="443">
        <f>SUM('9-10'!F10,'9-10'!F24,'9-10'!F43)</f>
        <v>10</v>
      </c>
      <c r="G17" s="443">
        <f>SUM('9-10'!G10,'9-10'!G24,'9-10'!G43)</f>
        <v>5</v>
      </c>
      <c r="H17" s="443">
        <f>SUM('9-10'!H10,'9-10'!H24,'9-10'!H43)</f>
        <v>39</v>
      </c>
      <c r="I17" s="443">
        <f>SUM('9-10'!I10,'9-10'!I24,'9-10'!I43)</f>
        <v>0</v>
      </c>
      <c r="J17" s="443">
        <f>SUM('9-10'!J10,'9-10'!J24,'9-10'!J43)</f>
        <v>4</v>
      </c>
      <c r="K17" s="443">
        <f>SUM('9-10'!K10,'9-10'!K24,'9-10'!K43)</f>
        <v>4</v>
      </c>
      <c r="L17" s="443">
        <f>SUM('9-10'!L10,'9-10'!L24,'9-10'!L43)</f>
        <v>8</v>
      </c>
      <c r="M17" s="443">
        <f>SUM('9-10'!M10,'9-10'!M24,'9-10'!M43)</f>
        <v>6</v>
      </c>
      <c r="N17" s="444">
        <f>SUM('9-10'!N10,'9-10'!N24,'9-10'!N43)</f>
        <v>20</v>
      </c>
      <c r="O17" s="445">
        <f>SUM('9-10'!O10,'9-10'!O24,'9-10'!O43)</f>
        <v>1</v>
      </c>
      <c r="P17" s="192">
        <f>SUM('9-10'!AB10,'9-10'!AB24,'9-10'!AB43)</f>
        <v>70791</v>
      </c>
      <c r="Q17" s="192">
        <f>SUM('9-10'!AC10,'9-10'!AC24,'9-10'!AC43)</f>
        <v>43665</v>
      </c>
      <c r="R17" s="364">
        <f t="shared" si="0"/>
        <v>534.46186611831229</v>
      </c>
    </row>
    <row r="18" spans="1:18" ht="24.95" customHeight="1">
      <c r="A18" s="634"/>
      <c r="B18" s="13" t="s">
        <v>956</v>
      </c>
      <c r="C18" s="437">
        <v>2</v>
      </c>
      <c r="D18" s="192">
        <f>SUM('9-10'!D25,'9-10'!D37)</f>
        <v>37200</v>
      </c>
      <c r="E18" s="192">
        <f>SUM('9-10'!E25,'9-10'!E37)</f>
        <v>38161</v>
      </c>
      <c r="F18" s="443">
        <f>SUM('9-10'!F25,'9-10'!F37)</f>
        <v>9</v>
      </c>
      <c r="G18" s="443">
        <f>SUM('9-10'!G25,'9-10'!G37)</f>
        <v>0</v>
      </c>
      <c r="H18" s="443">
        <f>SUM('9-10'!H25,'9-10'!H37)</f>
        <v>14</v>
      </c>
      <c r="I18" s="443">
        <f>SUM('9-10'!I25,'9-10'!I37)</f>
        <v>0</v>
      </c>
      <c r="J18" s="443">
        <f>SUM('9-10'!J25,'9-10'!J37)</f>
        <v>0</v>
      </c>
      <c r="K18" s="443">
        <f>SUM('9-10'!K25,'9-10'!K37)</f>
        <v>3</v>
      </c>
      <c r="L18" s="443">
        <f>SUM('9-10'!L25,'9-10'!L37)</f>
        <v>8</v>
      </c>
      <c r="M18" s="443">
        <f>SUM('9-10'!M25,'9-10'!M37)</f>
        <v>1</v>
      </c>
      <c r="N18" s="444">
        <f>SUM('9-10'!N25,'9-10'!N37)</f>
        <v>5</v>
      </c>
      <c r="O18" s="445">
        <f>SUM('9-10'!O25,'9-10'!O37)</f>
        <v>1</v>
      </c>
      <c r="P18" s="192">
        <f>SUM('9-10'!AB25,'9-10'!AB37)</f>
        <v>25000</v>
      </c>
      <c r="Q18" s="192">
        <f>SUM('9-10'!AC25,'9-10'!AC37)</f>
        <v>19819</v>
      </c>
      <c r="R18" s="364">
        <f t="shared" si="0"/>
        <v>519.35221823327481</v>
      </c>
    </row>
    <row r="19" spans="1:18" ht="24.95" customHeight="1">
      <c r="A19" s="13" t="s">
        <v>1563</v>
      </c>
      <c r="B19" s="13" t="s">
        <v>959</v>
      </c>
      <c r="C19" s="437">
        <v>4</v>
      </c>
      <c r="D19" s="192">
        <f>SUM('9-10'!D12,'9-10'!D33,'9-10'!D46,'9-10'!D51)</f>
        <v>111020</v>
      </c>
      <c r="E19" s="192">
        <f>SUM('9-10'!E12,'9-10'!E33,'9-10'!E46,'9-10'!E51)</f>
        <v>98656</v>
      </c>
      <c r="F19" s="443">
        <f>SUM('9-10'!F12,'9-10'!F33,'9-10'!F46,'9-10'!F51)</f>
        <v>4</v>
      </c>
      <c r="G19" s="443">
        <f>SUM('9-10'!G12,'9-10'!G33,'9-10'!G46,'9-10'!G51)</f>
        <v>1</v>
      </c>
      <c r="H19" s="443">
        <f>SUM('9-10'!H12,'9-10'!H33,'9-10'!H46,'9-10'!H51)</f>
        <v>35</v>
      </c>
      <c r="I19" s="443">
        <f>SUM('9-10'!I12,'9-10'!I33,'9-10'!I46,'9-10'!I51)</f>
        <v>1</v>
      </c>
      <c r="J19" s="443">
        <f>SUM('9-10'!J12,'9-10'!J33,'9-10'!J46,'9-10'!J51)</f>
        <v>0</v>
      </c>
      <c r="K19" s="443">
        <f>SUM('9-10'!K12,'9-10'!K33,'9-10'!K46,'9-10'!K51)</f>
        <v>12</v>
      </c>
      <c r="L19" s="443">
        <f>SUM('9-10'!L12,'9-10'!L33,'9-10'!L46,'9-10'!L51)</f>
        <v>9</v>
      </c>
      <c r="M19" s="443">
        <f>SUM('9-10'!M12,'9-10'!M33,'9-10'!M46,'9-10'!M51)</f>
        <v>4</v>
      </c>
      <c r="N19" s="444">
        <f>SUM('9-10'!N12,'9-10'!N33,'9-10'!N46,'9-10'!N51)</f>
        <v>11</v>
      </c>
      <c r="O19" s="445">
        <f>SUM('9-10'!O12,'9-10'!O33,'9-10'!O46,'9-10'!O51)</f>
        <v>4</v>
      </c>
      <c r="P19" s="192">
        <f>SUM('9-10'!AB12,'9-10'!AB33,'9-10'!AB46,'9-10'!AB51)</f>
        <v>53000</v>
      </c>
      <c r="Q19" s="192">
        <f>SUM('9-10'!AC12,'9-10'!AC33,'9-10'!AC46,'9-10'!AC51)</f>
        <v>42272</v>
      </c>
      <c r="R19" s="364">
        <f t="shared" si="0"/>
        <v>428.47875445994163</v>
      </c>
    </row>
    <row r="20" spans="1:18" ht="24.95" customHeight="1">
      <c r="A20" s="13" t="s">
        <v>1564</v>
      </c>
      <c r="B20" s="13" t="s">
        <v>1530</v>
      </c>
      <c r="C20" s="437">
        <v>1</v>
      </c>
      <c r="D20" s="194">
        <v>150800</v>
      </c>
      <c r="E20" s="192">
        <v>133258</v>
      </c>
      <c r="F20" s="443">
        <v>37</v>
      </c>
      <c r="G20" s="443"/>
      <c r="H20" s="443">
        <v>113</v>
      </c>
      <c r="I20" s="443">
        <v>1</v>
      </c>
      <c r="J20" s="443">
        <v>3</v>
      </c>
      <c r="K20" s="443">
        <v>1</v>
      </c>
      <c r="L20" s="443">
        <v>40</v>
      </c>
      <c r="M20" s="444">
        <v>1</v>
      </c>
      <c r="N20" s="444">
        <v>2</v>
      </c>
      <c r="O20" s="445">
        <v>14</v>
      </c>
      <c r="P20" s="192">
        <v>96800</v>
      </c>
      <c r="Q20" s="192">
        <v>60014</v>
      </c>
      <c r="R20" s="364">
        <f t="shared" si="0"/>
        <v>450.3594530909964</v>
      </c>
    </row>
    <row r="21" spans="1:18" ht="24.95" customHeight="1">
      <c r="A21" s="11" t="s">
        <v>942</v>
      </c>
      <c r="B21" s="13" t="s">
        <v>1542</v>
      </c>
      <c r="C21" s="437">
        <v>2</v>
      </c>
      <c r="D21" s="192">
        <f>SUM('9-10'!D7,'9-10'!D40)</f>
        <v>1566000</v>
      </c>
      <c r="E21" s="192">
        <f>SUM('9-10'!E7,'9-10'!E40)</f>
        <v>1534251</v>
      </c>
      <c r="F21" s="443">
        <f>SUM('9-10'!F7,'9-10'!F40)</f>
        <v>7</v>
      </c>
      <c r="G21" s="443">
        <f>SUM('9-10'!G7,'9-10'!G40)</f>
        <v>0</v>
      </c>
      <c r="H21" s="443">
        <f>SUM('9-10'!H7,'9-10'!H40)</f>
        <v>0</v>
      </c>
      <c r="I21" s="443">
        <f>SUM('9-10'!I7,'9-10'!I40)</f>
        <v>3</v>
      </c>
      <c r="J21" s="443">
        <f>SUM('9-10'!J7,'9-10'!J40)</f>
        <v>2</v>
      </c>
      <c r="K21" s="443">
        <f>SUM('9-10'!K7,'9-10'!K40)</f>
        <v>0</v>
      </c>
      <c r="L21" s="443">
        <f>SUM('9-10'!L7,'9-10'!L40)</f>
        <v>4</v>
      </c>
      <c r="M21" s="443">
        <f>SUM('9-10'!M7,'9-10'!M40)</f>
        <v>1</v>
      </c>
      <c r="N21" s="444">
        <f>SUM('9-10'!N7,'9-10'!N40)</f>
        <v>0</v>
      </c>
      <c r="O21" s="445">
        <f>SUM('9-10'!O7,'9-10'!O40)</f>
        <v>1</v>
      </c>
      <c r="P21" s="192">
        <f>SUM('9-10'!AB7,'9-10'!AB40)</f>
        <v>680520</v>
      </c>
      <c r="Q21" s="192">
        <f>SUM('9-10'!AC7,'9-10'!AC40)</f>
        <v>584630</v>
      </c>
      <c r="R21" s="364">
        <f t="shared" si="0"/>
        <v>381.05238321500195</v>
      </c>
    </row>
    <row r="22" spans="1:18" ht="24.95" customHeight="1">
      <c r="A22" s="11" t="s">
        <v>398</v>
      </c>
      <c r="B22" s="13" t="s">
        <v>1543</v>
      </c>
      <c r="C22" s="437">
        <v>1</v>
      </c>
      <c r="D22" s="194">
        <v>534310</v>
      </c>
      <c r="E22" s="192">
        <v>533261</v>
      </c>
      <c r="F22" s="443">
        <v>11</v>
      </c>
      <c r="G22" s="443">
        <v>3</v>
      </c>
      <c r="H22" s="443">
        <v>16</v>
      </c>
      <c r="I22" s="443">
        <v>4</v>
      </c>
      <c r="J22" s="443"/>
      <c r="K22" s="443">
        <v>6</v>
      </c>
      <c r="L22" s="443">
        <v>7</v>
      </c>
      <c r="M22" s="444">
        <v>8</v>
      </c>
      <c r="N22" s="444">
        <v>3</v>
      </c>
      <c r="O22" s="445"/>
      <c r="P22" s="192">
        <v>217000</v>
      </c>
      <c r="Q22" s="192">
        <v>193985</v>
      </c>
      <c r="R22" s="364">
        <f t="shared" si="0"/>
        <v>363.77121147055567</v>
      </c>
    </row>
    <row r="23" spans="1:18" ht="24.95" customHeight="1">
      <c r="A23" s="11" t="s">
        <v>1767</v>
      </c>
      <c r="B23" s="13" t="s">
        <v>1544</v>
      </c>
      <c r="C23" s="437">
        <v>1</v>
      </c>
      <c r="D23" s="194">
        <v>578600</v>
      </c>
      <c r="E23" s="192">
        <v>449234</v>
      </c>
      <c r="F23" s="443">
        <v>2</v>
      </c>
      <c r="G23" s="443"/>
      <c r="H23" s="443"/>
      <c r="I23" s="443">
        <v>2</v>
      </c>
      <c r="J23" s="443"/>
      <c r="K23" s="443"/>
      <c r="L23" s="443">
        <v>1</v>
      </c>
      <c r="M23" s="444"/>
      <c r="N23" s="444"/>
      <c r="O23" s="445">
        <v>1</v>
      </c>
      <c r="P23" s="192">
        <v>383500</v>
      </c>
      <c r="Q23" s="192">
        <v>174357</v>
      </c>
      <c r="R23" s="364">
        <f t="shared" si="0"/>
        <v>388.12066762533556</v>
      </c>
    </row>
    <row r="24" spans="1:18" ht="24.95" customHeight="1" thickBot="1">
      <c r="A24" s="11" t="s">
        <v>1767</v>
      </c>
      <c r="B24" s="8" t="s">
        <v>1545</v>
      </c>
      <c r="C24" s="438">
        <v>1</v>
      </c>
      <c r="D24" s="194">
        <v>512000</v>
      </c>
      <c r="E24" s="192">
        <v>484305</v>
      </c>
      <c r="F24" s="443">
        <v>4</v>
      </c>
      <c r="G24" s="443"/>
      <c r="H24" s="443">
        <v>4</v>
      </c>
      <c r="I24" s="443">
        <v>2</v>
      </c>
      <c r="J24" s="443"/>
      <c r="K24" s="443"/>
      <c r="L24" s="443">
        <v>3</v>
      </c>
      <c r="M24" s="444"/>
      <c r="N24" s="444"/>
      <c r="O24" s="445">
        <v>2</v>
      </c>
      <c r="P24" s="192">
        <v>205700</v>
      </c>
      <c r="Q24" s="192">
        <v>167340</v>
      </c>
      <c r="R24" s="458">
        <f t="shared" si="0"/>
        <v>345.5260631213801</v>
      </c>
    </row>
    <row r="25" spans="1:18" ht="32.25" customHeight="1" thickTop="1">
      <c r="A25" s="196"/>
      <c r="B25" s="20" t="s">
        <v>1535</v>
      </c>
      <c r="C25" s="439">
        <f>SUM(C8:C24)</f>
        <v>45</v>
      </c>
      <c r="D25" s="421">
        <f>SUM(D8:D24)</f>
        <v>5915589</v>
      </c>
      <c r="E25" s="421">
        <f t="shared" ref="E25:O25" si="1">SUM(E8:E24)</f>
        <v>5419982</v>
      </c>
      <c r="F25" s="440">
        <f t="shared" si="1"/>
        <v>111</v>
      </c>
      <c r="G25" s="440">
        <f t="shared" si="1"/>
        <v>12</v>
      </c>
      <c r="H25" s="440">
        <f t="shared" si="1"/>
        <v>530</v>
      </c>
      <c r="I25" s="440">
        <f t="shared" si="1"/>
        <v>41</v>
      </c>
      <c r="J25" s="440">
        <f t="shared" si="1"/>
        <v>14</v>
      </c>
      <c r="K25" s="440">
        <f t="shared" si="1"/>
        <v>30</v>
      </c>
      <c r="L25" s="440">
        <f t="shared" si="1"/>
        <v>116</v>
      </c>
      <c r="M25" s="440">
        <f t="shared" si="1"/>
        <v>38</v>
      </c>
      <c r="N25" s="441">
        <f>SUM(N8:N24)</f>
        <v>78</v>
      </c>
      <c r="O25" s="442">
        <f t="shared" si="1"/>
        <v>44</v>
      </c>
      <c r="P25" s="421">
        <f>SUM(P8:P24)</f>
        <v>2954381</v>
      </c>
      <c r="Q25" s="421">
        <f>SUM(Q8:Q24)</f>
        <v>2087756</v>
      </c>
      <c r="R25" s="467">
        <f t="shared" si="0"/>
        <v>385.19611319742393</v>
      </c>
    </row>
  </sheetData>
  <mergeCells count="6">
    <mergeCell ref="A15:A16"/>
    <mergeCell ref="A17:A18"/>
    <mergeCell ref="F3:J3"/>
    <mergeCell ref="K3:O3"/>
    <mergeCell ref="A9:A10"/>
    <mergeCell ref="A11:A12"/>
  </mergeCells>
  <phoneticPr fontId="2"/>
  <printOptions horizontalCentered="1"/>
  <pageMargins left="0.78740157480314965" right="0.39370078740157483" top="0.74" bottom="0.7" header="0.51181102362204722" footer="0.31"/>
  <pageSetup paperSize="9" scale="80" orientation="landscape" horizontalDpi="300" verticalDpi="300" r:id="rId1"/>
  <headerFooter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62"/>
  <sheetViews>
    <sheetView showZeros="0" view="pageBreakPreview" zoomScale="75" zoomScaleNormal="100" zoomScaleSheetLayoutView="75" workbookViewId="0">
      <pane xSplit="2" ySplit="6" topLeftCell="C7" activePane="bottomRight" state="frozen"/>
      <selection activeCell="M54" sqref="M54"/>
      <selection pane="topRight" activeCell="M54" sqref="M54"/>
      <selection pane="bottomLeft" activeCell="M54" sqref="M54"/>
      <selection pane="bottomRight" activeCell="B1" sqref="B1"/>
    </sheetView>
  </sheetViews>
  <sheetFormatPr defaultRowHeight="14.25"/>
  <cols>
    <col min="1" max="1" width="4.875" style="17" hidden="1" customWidth="1"/>
    <col min="2" max="2" width="5.625" style="17" customWidth="1"/>
    <col min="3" max="3" width="23.5" style="19" customWidth="1"/>
    <col min="4" max="5" width="11.625" style="19" customWidth="1"/>
    <col min="6" max="14" width="5.25" style="19" customWidth="1"/>
    <col min="15" max="15" width="4.875" style="19" customWidth="1"/>
    <col min="16" max="16" width="14.125" style="19" customWidth="1"/>
    <col min="17" max="17" width="12.125" style="19" customWidth="1"/>
    <col min="18" max="18" width="7.75" style="19" customWidth="1"/>
    <col min="19" max="21" width="9.25" style="19" customWidth="1"/>
    <col min="22" max="23" width="9.125" style="19" customWidth="1"/>
    <col min="24" max="25" width="8.625" style="19" customWidth="1"/>
    <col min="26" max="27" width="8.125" style="19" customWidth="1"/>
    <col min="28" max="29" width="10.75" style="19" customWidth="1"/>
    <col min="30" max="30" width="9.875" style="19" customWidth="1"/>
    <col min="31" max="16384" width="9" style="19"/>
  </cols>
  <sheetData>
    <row r="1" spans="1:30" s="4" customFormat="1" ht="18" customHeight="1">
      <c r="A1" s="17"/>
      <c r="B1" s="17"/>
      <c r="C1" s="4" t="s">
        <v>1112</v>
      </c>
      <c r="E1" s="4" t="s">
        <v>421</v>
      </c>
    </row>
    <row r="2" spans="1:30" s="4" customFormat="1" ht="18" customHeight="1">
      <c r="A2" s="17"/>
      <c r="B2" s="8"/>
      <c r="C2" s="5"/>
      <c r="D2" s="5"/>
      <c r="E2" s="5"/>
      <c r="F2" s="665" t="s">
        <v>1113</v>
      </c>
      <c r="G2" s="649"/>
      <c r="H2" s="649"/>
      <c r="I2" s="649"/>
      <c r="J2" s="650"/>
      <c r="K2" s="665" t="s">
        <v>933</v>
      </c>
      <c r="L2" s="649"/>
      <c r="M2" s="649"/>
      <c r="N2" s="649"/>
      <c r="O2" s="650"/>
      <c r="P2" s="5"/>
      <c r="Q2" s="5"/>
      <c r="R2" s="8"/>
      <c r="S2" s="472"/>
      <c r="T2" s="422" t="s">
        <v>1114</v>
      </c>
      <c r="U2" s="10" t="s">
        <v>1115</v>
      </c>
      <c r="V2" s="451"/>
      <c r="W2" s="451"/>
      <c r="X2" s="451"/>
      <c r="Y2" s="451"/>
      <c r="Z2" s="451"/>
      <c r="AA2" s="452"/>
      <c r="AB2" s="8"/>
      <c r="AC2" s="8"/>
      <c r="AD2" s="8"/>
    </row>
    <row r="3" spans="1:30" s="4" customFormat="1" ht="18" customHeight="1">
      <c r="A3" s="17"/>
      <c r="B3" s="11" t="s">
        <v>935</v>
      </c>
      <c r="C3" s="12"/>
      <c r="D3" s="11" t="s">
        <v>1050</v>
      </c>
      <c r="E3" s="11" t="s">
        <v>1051</v>
      </c>
      <c r="F3" s="8" t="s">
        <v>1052</v>
      </c>
      <c r="G3" s="8" t="s">
        <v>1053</v>
      </c>
      <c r="H3" s="8" t="s">
        <v>1054</v>
      </c>
      <c r="I3" s="8" t="s">
        <v>1055</v>
      </c>
      <c r="J3" s="8" t="s">
        <v>1056</v>
      </c>
      <c r="K3" s="11" t="s">
        <v>1057</v>
      </c>
      <c r="L3" s="11" t="s">
        <v>1058</v>
      </c>
      <c r="M3" s="9" t="s">
        <v>1116</v>
      </c>
      <c r="N3" s="24" t="s">
        <v>1117</v>
      </c>
      <c r="O3" s="434" t="s">
        <v>1536</v>
      </c>
      <c r="P3" s="11" t="s">
        <v>1118</v>
      </c>
      <c r="Q3" s="11" t="s">
        <v>1119</v>
      </c>
      <c r="R3" s="11" t="s">
        <v>1120</v>
      </c>
      <c r="S3" s="11" t="s">
        <v>890</v>
      </c>
      <c r="T3" s="11" t="s">
        <v>918</v>
      </c>
      <c r="U3" s="24" t="s">
        <v>917</v>
      </c>
      <c r="V3" s="422" t="s">
        <v>1114</v>
      </c>
      <c r="W3" s="436" t="s">
        <v>1115</v>
      </c>
      <c r="X3" s="436"/>
      <c r="Y3" s="433"/>
      <c r="Z3" s="436" t="s">
        <v>934</v>
      </c>
      <c r="AA3" s="436"/>
      <c r="AB3" s="11" t="s">
        <v>1128</v>
      </c>
      <c r="AC3" s="11" t="s">
        <v>1059</v>
      </c>
      <c r="AD3" s="11" t="s">
        <v>1060</v>
      </c>
    </row>
    <row r="4" spans="1:30" s="4" customFormat="1" ht="18" customHeight="1">
      <c r="A4" s="17"/>
      <c r="B4" s="11" t="s">
        <v>1129</v>
      </c>
      <c r="C4" s="11" t="s">
        <v>1130</v>
      </c>
      <c r="D4" s="11" t="s">
        <v>1061</v>
      </c>
      <c r="E4" s="11" t="s">
        <v>1061</v>
      </c>
      <c r="F4" s="11" t="s">
        <v>1062</v>
      </c>
      <c r="G4" s="11" t="s">
        <v>1062</v>
      </c>
      <c r="H4" s="11" t="s">
        <v>1063</v>
      </c>
      <c r="I4" s="11" t="s">
        <v>1064</v>
      </c>
      <c r="J4" s="11" t="s">
        <v>1065</v>
      </c>
      <c r="K4" s="11" t="s">
        <v>1066</v>
      </c>
      <c r="L4" s="11" t="s">
        <v>1066</v>
      </c>
      <c r="M4" s="24" t="s">
        <v>1537</v>
      </c>
      <c r="N4" s="24" t="s">
        <v>1131</v>
      </c>
      <c r="O4" s="435" t="s">
        <v>1538</v>
      </c>
      <c r="P4" s="11"/>
      <c r="Q4" s="11"/>
      <c r="R4" s="11"/>
      <c r="S4" s="11" t="s">
        <v>1137</v>
      </c>
      <c r="T4" s="11" t="s">
        <v>1138</v>
      </c>
      <c r="U4" s="11" t="s">
        <v>1138</v>
      </c>
      <c r="V4" s="11" t="s">
        <v>1122</v>
      </c>
      <c r="W4" s="11" t="s">
        <v>1123</v>
      </c>
      <c r="X4" s="11" t="s">
        <v>1124</v>
      </c>
      <c r="Y4" s="11" t="s">
        <v>1125</v>
      </c>
      <c r="Z4" s="11" t="s">
        <v>1126</v>
      </c>
      <c r="AA4" s="11" t="s">
        <v>1127</v>
      </c>
      <c r="AB4" s="11" t="s">
        <v>1133</v>
      </c>
      <c r="AC4" s="11" t="s">
        <v>1133</v>
      </c>
      <c r="AD4" s="11" t="s">
        <v>1067</v>
      </c>
    </row>
    <row r="5" spans="1:30" s="4" customFormat="1" ht="18" customHeight="1">
      <c r="A5" s="17"/>
      <c r="B5" s="11"/>
      <c r="C5" s="12"/>
      <c r="D5" s="12" t="s">
        <v>937</v>
      </c>
      <c r="E5" s="12" t="s">
        <v>937</v>
      </c>
      <c r="F5" s="11" t="s">
        <v>1064</v>
      </c>
      <c r="G5" s="11" t="s">
        <v>1064</v>
      </c>
      <c r="H5" s="11" t="s">
        <v>1064</v>
      </c>
      <c r="I5" s="11" t="s">
        <v>1068</v>
      </c>
      <c r="J5" s="11" t="s">
        <v>1069</v>
      </c>
      <c r="K5" s="11" t="s">
        <v>1070</v>
      </c>
      <c r="L5" s="11" t="s">
        <v>1070</v>
      </c>
      <c r="M5" s="24" t="s">
        <v>1134</v>
      </c>
      <c r="N5" s="24" t="s">
        <v>1135</v>
      </c>
      <c r="O5" s="435" t="s">
        <v>1136</v>
      </c>
      <c r="P5" s="11"/>
      <c r="Q5" s="11"/>
      <c r="R5" s="11"/>
      <c r="T5" s="11" t="s">
        <v>1034</v>
      </c>
      <c r="U5" s="11" t="s">
        <v>1034</v>
      </c>
      <c r="V5" s="11"/>
      <c r="W5" s="11"/>
      <c r="X5" s="11"/>
      <c r="Y5" s="11" t="s">
        <v>891</v>
      </c>
      <c r="Z5" s="11" t="s">
        <v>1132</v>
      </c>
      <c r="AA5" s="11" t="s">
        <v>1174</v>
      </c>
      <c r="AB5" s="11" t="s">
        <v>1137</v>
      </c>
      <c r="AC5" s="11" t="s">
        <v>1137</v>
      </c>
      <c r="AD5" s="11" t="s">
        <v>1071</v>
      </c>
    </row>
    <row r="6" spans="1:30" s="4" customFormat="1" ht="18" customHeight="1">
      <c r="A6" s="17"/>
      <c r="B6" s="14" t="s">
        <v>395</v>
      </c>
      <c r="C6" s="15"/>
      <c r="D6" s="11" t="s">
        <v>1141</v>
      </c>
      <c r="E6" s="11" t="s">
        <v>1141</v>
      </c>
      <c r="F6" s="11"/>
      <c r="G6" s="11"/>
      <c r="H6" s="11"/>
      <c r="I6" s="11" t="s">
        <v>1064</v>
      </c>
      <c r="J6" s="11"/>
      <c r="K6" s="11" t="s">
        <v>1072</v>
      </c>
      <c r="L6" s="11" t="s">
        <v>1072</v>
      </c>
      <c r="M6" s="24"/>
      <c r="N6" s="24" t="s">
        <v>1539</v>
      </c>
      <c r="O6" s="435"/>
      <c r="P6" s="11" t="s">
        <v>1142</v>
      </c>
      <c r="Q6" s="11" t="s">
        <v>1142</v>
      </c>
      <c r="R6" s="11" t="s">
        <v>1141</v>
      </c>
      <c r="S6" s="11" t="s">
        <v>1143</v>
      </c>
      <c r="T6" s="11" t="s">
        <v>1143</v>
      </c>
      <c r="U6" s="11" t="s">
        <v>1143</v>
      </c>
      <c r="V6" s="11" t="s">
        <v>1143</v>
      </c>
      <c r="W6" s="11" t="s">
        <v>1143</v>
      </c>
      <c r="X6" s="11" t="s">
        <v>1143</v>
      </c>
      <c r="Y6" s="14" t="s">
        <v>1143</v>
      </c>
      <c r="Z6" s="11" t="s">
        <v>1143</v>
      </c>
      <c r="AA6" s="11" t="s">
        <v>1143</v>
      </c>
      <c r="AB6" s="11" t="s">
        <v>1144</v>
      </c>
      <c r="AC6" s="11" t="s">
        <v>1144</v>
      </c>
      <c r="AD6" s="14" t="s">
        <v>939</v>
      </c>
    </row>
    <row r="7" spans="1:30" s="4" customFormat="1" ht="27.95" customHeight="1">
      <c r="A7" s="17">
        <v>41</v>
      </c>
      <c r="B7" s="423">
        <v>1</v>
      </c>
      <c r="C7" s="16" t="s">
        <v>1107</v>
      </c>
      <c r="D7" s="426">
        <v>1560000</v>
      </c>
      <c r="E7" s="427">
        <v>1533317</v>
      </c>
      <c r="F7" s="13">
        <v>6</v>
      </c>
      <c r="G7" s="13"/>
      <c r="H7" s="13"/>
      <c r="I7" s="13">
        <v>2</v>
      </c>
      <c r="J7" s="13">
        <v>1</v>
      </c>
      <c r="K7" s="13"/>
      <c r="L7" s="13">
        <v>3</v>
      </c>
      <c r="M7" s="422">
        <v>1</v>
      </c>
      <c r="N7" s="422"/>
      <c r="O7" s="431">
        <v>1</v>
      </c>
      <c r="P7" s="192">
        <v>30826322</v>
      </c>
      <c r="Q7" s="192">
        <v>7516533</v>
      </c>
      <c r="R7" s="192">
        <v>892</v>
      </c>
      <c r="S7" s="192">
        <v>193250</v>
      </c>
      <c r="T7" s="192">
        <v>182529</v>
      </c>
      <c r="U7" s="427">
        <v>178085</v>
      </c>
      <c r="V7" s="192">
        <v>132439</v>
      </c>
      <c r="W7" s="192">
        <v>38539</v>
      </c>
      <c r="X7" s="192">
        <v>7107</v>
      </c>
      <c r="Y7" s="471"/>
      <c r="Z7" s="192">
        <v>4444</v>
      </c>
      <c r="AA7" s="192">
        <v>10721</v>
      </c>
      <c r="AB7" s="427">
        <v>676000</v>
      </c>
      <c r="AC7" s="427">
        <v>582760</v>
      </c>
      <c r="AD7" s="192">
        <f t="shared" ref="AD7:AD52" si="0">AC7*1000/E7</f>
        <v>380.06491808282306</v>
      </c>
    </row>
    <row r="8" spans="1:30" s="4" customFormat="1" ht="27.95" customHeight="1">
      <c r="A8" s="17">
        <v>44</v>
      </c>
      <c r="B8" s="422">
        <v>2</v>
      </c>
      <c r="C8" s="16" t="s">
        <v>1109</v>
      </c>
      <c r="D8" s="426">
        <v>578600</v>
      </c>
      <c r="E8" s="427">
        <v>449234</v>
      </c>
      <c r="F8" s="13">
        <v>2</v>
      </c>
      <c r="G8" s="13"/>
      <c r="H8" s="13"/>
      <c r="I8" s="13">
        <v>2</v>
      </c>
      <c r="J8" s="13"/>
      <c r="K8" s="13"/>
      <c r="L8" s="13">
        <v>1</v>
      </c>
      <c r="M8" s="422"/>
      <c r="N8" s="422"/>
      <c r="O8" s="431">
        <v>1</v>
      </c>
      <c r="P8" s="192">
        <v>8700580</v>
      </c>
      <c r="Q8" s="192">
        <v>1084518</v>
      </c>
      <c r="R8" s="192">
        <v>164</v>
      </c>
      <c r="S8" s="192">
        <v>57729</v>
      </c>
      <c r="T8" s="192">
        <v>54616</v>
      </c>
      <c r="U8" s="427">
        <v>52983</v>
      </c>
      <c r="V8" s="192">
        <v>41116</v>
      </c>
      <c r="W8" s="192">
        <v>8768</v>
      </c>
      <c r="X8" s="192">
        <v>3098</v>
      </c>
      <c r="Y8" s="192">
        <v>1</v>
      </c>
      <c r="Z8" s="192">
        <v>1633</v>
      </c>
      <c r="AA8" s="192">
        <v>3113</v>
      </c>
      <c r="AB8" s="427">
        <v>383500</v>
      </c>
      <c r="AC8" s="427">
        <v>174357</v>
      </c>
      <c r="AD8" s="192">
        <f t="shared" si="0"/>
        <v>388.12066762533556</v>
      </c>
    </row>
    <row r="9" spans="1:30" s="4" customFormat="1" ht="27.95" customHeight="1">
      <c r="A9" s="17">
        <v>9</v>
      </c>
      <c r="B9" s="422">
        <v>3</v>
      </c>
      <c r="C9" s="16" t="s">
        <v>1081</v>
      </c>
      <c r="D9" s="426">
        <v>120000</v>
      </c>
      <c r="E9" s="427">
        <v>96628</v>
      </c>
      <c r="F9" s="13">
        <v>1</v>
      </c>
      <c r="G9" s="13">
        <v>1</v>
      </c>
      <c r="H9" s="13">
        <v>2</v>
      </c>
      <c r="I9" s="13">
        <v>1</v>
      </c>
      <c r="J9" s="13"/>
      <c r="K9" s="13"/>
      <c r="L9" s="13">
        <v>1</v>
      </c>
      <c r="M9" s="422"/>
      <c r="N9" s="422">
        <v>2</v>
      </c>
      <c r="O9" s="431"/>
      <c r="P9" s="192">
        <v>1206568</v>
      </c>
      <c r="Q9" s="192">
        <v>352103</v>
      </c>
      <c r="R9" s="192">
        <v>26</v>
      </c>
      <c r="S9" s="192">
        <v>13083</v>
      </c>
      <c r="T9" s="192">
        <v>11944</v>
      </c>
      <c r="U9" s="427">
        <v>11939</v>
      </c>
      <c r="V9" s="192">
        <v>9771</v>
      </c>
      <c r="W9" s="192">
        <v>2159</v>
      </c>
      <c r="X9" s="192"/>
      <c r="Y9" s="192">
        <v>9</v>
      </c>
      <c r="Z9" s="192">
        <v>5</v>
      </c>
      <c r="AA9" s="192">
        <v>1139</v>
      </c>
      <c r="AB9" s="427">
        <v>109000</v>
      </c>
      <c r="AC9" s="427">
        <v>41026</v>
      </c>
      <c r="AD9" s="192">
        <f t="shared" si="0"/>
        <v>424.57672724262119</v>
      </c>
    </row>
    <row r="10" spans="1:30" s="4" customFormat="1" ht="27.95" customHeight="1">
      <c r="A10" s="17">
        <v>31</v>
      </c>
      <c r="B10" s="422">
        <v>4</v>
      </c>
      <c r="C10" s="16" t="s">
        <v>1101</v>
      </c>
      <c r="D10" s="426">
        <v>87700</v>
      </c>
      <c r="E10" s="427">
        <v>66353</v>
      </c>
      <c r="F10" s="13">
        <v>10</v>
      </c>
      <c r="G10" s="13">
        <v>5</v>
      </c>
      <c r="H10" s="13">
        <v>34</v>
      </c>
      <c r="I10" s="13"/>
      <c r="J10" s="13">
        <v>4</v>
      </c>
      <c r="K10" s="13">
        <v>4</v>
      </c>
      <c r="L10" s="13">
        <v>8</v>
      </c>
      <c r="M10" s="422">
        <v>6</v>
      </c>
      <c r="N10" s="422">
        <v>18</v>
      </c>
      <c r="O10" s="431"/>
      <c r="P10" s="192">
        <v>1399806</v>
      </c>
      <c r="Q10" s="192">
        <v>229727</v>
      </c>
      <c r="R10" s="192">
        <v>25</v>
      </c>
      <c r="S10" s="192">
        <v>10711</v>
      </c>
      <c r="T10" s="192">
        <v>9215</v>
      </c>
      <c r="U10" s="427">
        <v>9079</v>
      </c>
      <c r="V10" s="192">
        <v>5840</v>
      </c>
      <c r="W10" s="192">
        <v>2537</v>
      </c>
      <c r="X10" s="192">
        <v>638</v>
      </c>
      <c r="Y10" s="192">
        <v>64</v>
      </c>
      <c r="Z10" s="192">
        <v>136</v>
      </c>
      <c r="AA10" s="192">
        <v>1496</v>
      </c>
      <c r="AB10" s="427">
        <v>54100</v>
      </c>
      <c r="AC10" s="427">
        <v>34646</v>
      </c>
      <c r="AD10" s="192">
        <f t="shared" si="0"/>
        <v>522.14670022455653</v>
      </c>
    </row>
    <row r="11" spans="1:30" s="4" customFormat="1" ht="27.95" customHeight="1">
      <c r="A11" s="17">
        <v>45</v>
      </c>
      <c r="B11" s="422">
        <v>5</v>
      </c>
      <c r="C11" s="16" t="s">
        <v>1110</v>
      </c>
      <c r="D11" s="426">
        <v>512000</v>
      </c>
      <c r="E11" s="427">
        <v>484305</v>
      </c>
      <c r="F11" s="13">
        <v>4</v>
      </c>
      <c r="G11" s="13"/>
      <c r="H11" s="13">
        <v>4</v>
      </c>
      <c r="I11" s="13">
        <v>2</v>
      </c>
      <c r="J11" s="13"/>
      <c r="K11" s="13"/>
      <c r="L11" s="13">
        <v>3</v>
      </c>
      <c r="M11" s="422"/>
      <c r="N11" s="422"/>
      <c r="O11" s="431">
        <v>2</v>
      </c>
      <c r="P11" s="192">
        <v>8755056</v>
      </c>
      <c r="Q11" s="192">
        <v>2852901</v>
      </c>
      <c r="R11" s="192">
        <v>243</v>
      </c>
      <c r="S11" s="192">
        <v>56303</v>
      </c>
      <c r="T11" s="192">
        <v>55312</v>
      </c>
      <c r="U11" s="427">
        <v>52591</v>
      </c>
      <c r="V11" s="192">
        <v>44601</v>
      </c>
      <c r="W11" s="192">
        <v>7496</v>
      </c>
      <c r="X11" s="192">
        <v>398</v>
      </c>
      <c r="Y11" s="192">
        <v>96</v>
      </c>
      <c r="Z11" s="192">
        <v>2721</v>
      </c>
      <c r="AA11" s="192">
        <v>991</v>
      </c>
      <c r="AB11" s="427">
        <v>205700</v>
      </c>
      <c r="AC11" s="427">
        <v>167340</v>
      </c>
      <c r="AD11" s="192">
        <f t="shared" si="0"/>
        <v>345.5260631213801</v>
      </c>
    </row>
    <row r="12" spans="1:30" s="4" customFormat="1" ht="27.95" customHeight="1">
      <c r="A12" s="17">
        <v>36</v>
      </c>
      <c r="B12" s="422">
        <v>7</v>
      </c>
      <c r="C12" s="16" t="s">
        <v>1106</v>
      </c>
      <c r="D12" s="426">
        <v>45100</v>
      </c>
      <c r="E12" s="427">
        <v>32966</v>
      </c>
      <c r="F12" s="13">
        <v>2</v>
      </c>
      <c r="G12" s="13">
        <v>1</v>
      </c>
      <c r="H12" s="13">
        <v>6</v>
      </c>
      <c r="I12" s="13">
        <v>1</v>
      </c>
      <c r="J12" s="13"/>
      <c r="K12" s="13"/>
      <c r="L12" s="13">
        <v>2</v>
      </c>
      <c r="M12" s="422">
        <v>1</v>
      </c>
      <c r="N12" s="422"/>
      <c r="O12" s="431"/>
      <c r="P12" s="192">
        <v>1255781</v>
      </c>
      <c r="Q12" s="192">
        <v>182760</v>
      </c>
      <c r="R12" s="192">
        <v>18</v>
      </c>
      <c r="S12" s="192">
        <v>4167</v>
      </c>
      <c r="T12" s="192">
        <v>3421</v>
      </c>
      <c r="U12" s="427">
        <v>3398</v>
      </c>
      <c r="V12" s="192">
        <v>2598</v>
      </c>
      <c r="W12" s="192">
        <v>525</v>
      </c>
      <c r="X12" s="192">
        <v>73</v>
      </c>
      <c r="Y12" s="192">
        <v>202</v>
      </c>
      <c r="Z12" s="192">
        <v>23</v>
      </c>
      <c r="AA12" s="192">
        <v>746</v>
      </c>
      <c r="AB12" s="427">
        <v>20300</v>
      </c>
      <c r="AC12" s="427">
        <v>14229</v>
      </c>
      <c r="AD12" s="192">
        <f t="shared" si="0"/>
        <v>431.62652429776131</v>
      </c>
    </row>
    <row r="13" spans="1:30" s="4" customFormat="1" ht="27.95" customHeight="1">
      <c r="A13" s="17">
        <v>43</v>
      </c>
      <c r="B13" s="422">
        <v>8</v>
      </c>
      <c r="C13" s="16" t="s">
        <v>1108</v>
      </c>
      <c r="D13" s="426">
        <v>534310</v>
      </c>
      <c r="E13" s="427">
        <v>533261</v>
      </c>
      <c r="F13" s="13">
        <v>11</v>
      </c>
      <c r="G13" s="13">
        <v>3</v>
      </c>
      <c r="H13" s="13">
        <v>16</v>
      </c>
      <c r="I13" s="13">
        <v>4</v>
      </c>
      <c r="J13" s="13"/>
      <c r="K13" s="13">
        <v>6</v>
      </c>
      <c r="L13" s="13">
        <v>7</v>
      </c>
      <c r="M13" s="422">
        <v>8</v>
      </c>
      <c r="N13" s="422">
        <v>3</v>
      </c>
      <c r="O13" s="431"/>
      <c r="P13" s="192">
        <v>8234557</v>
      </c>
      <c r="Q13" s="192">
        <v>2730435</v>
      </c>
      <c r="R13" s="192">
        <v>125</v>
      </c>
      <c r="S13" s="192">
        <v>63610</v>
      </c>
      <c r="T13" s="192">
        <v>59563</v>
      </c>
      <c r="U13" s="427">
        <v>56961</v>
      </c>
      <c r="V13" s="192">
        <v>46641</v>
      </c>
      <c r="W13" s="192">
        <v>8179</v>
      </c>
      <c r="X13" s="192">
        <v>2123</v>
      </c>
      <c r="Y13" s="192">
        <v>18</v>
      </c>
      <c r="Z13" s="192">
        <v>2602</v>
      </c>
      <c r="AA13" s="192">
        <v>4047</v>
      </c>
      <c r="AB13" s="427">
        <v>217000</v>
      </c>
      <c r="AC13" s="427">
        <v>193985</v>
      </c>
      <c r="AD13" s="192">
        <f t="shared" si="0"/>
        <v>363.77121147055567</v>
      </c>
    </row>
    <row r="14" spans="1:30" s="4" customFormat="1" ht="27.95" customHeight="1">
      <c r="A14" s="17">
        <v>7</v>
      </c>
      <c r="B14" s="422">
        <v>9</v>
      </c>
      <c r="C14" s="16" t="s">
        <v>1079</v>
      </c>
      <c r="D14" s="426">
        <v>300000</v>
      </c>
      <c r="E14" s="427">
        <v>290305</v>
      </c>
      <c r="F14" s="13">
        <v>1</v>
      </c>
      <c r="G14" s="13"/>
      <c r="H14" s="13">
        <v>62</v>
      </c>
      <c r="I14" s="13">
        <v>2</v>
      </c>
      <c r="J14" s="13"/>
      <c r="K14" s="13"/>
      <c r="L14" s="13">
        <v>3</v>
      </c>
      <c r="M14" s="422"/>
      <c r="N14" s="422"/>
      <c r="O14" s="431">
        <v>2</v>
      </c>
      <c r="P14" s="192">
        <v>5768345</v>
      </c>
      <c r="Q14" s="192">
        <v>1395021</v>
      </c>
      <c r="R14" s="192">
        <v>99</v>
      </c>
      <c r="S14" s="192">
        <v>34509</v>
      </c>
      <c r="T14" s="192">
        <v>34116</v>
      </c>
      <c r="U14" s="427">
        <v>33733</v>
      </c>
      <c r="V14" s="192">
        <v>25859</v>
      </c>
      <c r="W14" s="192">
        <v>4020</v>
      </c>
      <c r="X14" s="192">
        <v>3807</v>
      </c>
      <c r="Y14" s="192">
        <v>47</v>
      </c>
      <c r="Z14" s="192">
        <v>383</v>
      </c>
      <c r="AA14" s="192">
        <v>393</v>
      </c>
      <c r="AB14" s="427">
        <v>132000</v>
      </c>
      <c r="AC14" s="427">
        <v>107320</v>
      </c>
      <c r="AD14" s="192">
        <f t="shared" si="0"/>
        <v>369.68016396548455</v>
      </c>
    </row>
    <row r="15" spans="1:30" s="4" customFormat="1" ht="27.95" customHeight="1">
      <c r="A15" s="17">
        <v>23</v>
      </c>
      <c r="B15" s="422">
        <v>10</v>
      </c>
      <c r="C15" s="16" t="s">
        <v>1096</v>
      </c>
      <c r="D15" s="426">
        <v>25500</v>
      </c>
      <c r="E15" s="427">
        <v>22139</v>
      </c>
      <c r="F15" s="13">
        <v>1</v>
      </c>
      <c r="G15" s="13"/>
      <c r="H15" s="13">
        <v>2</v>
      </c>
      <c r="I15" s="13"/>
      <c r="J15" s="13"/>
      <c r="K15" s="13"/>
      <c r="L15" s="13">
        <v>1</v>
      </c>
      <c r="M15" s="422"/>
      <c r="N15" s="422"/>
      <c r="O15" s="431"/>
      <c r="P15" s="192">
        <v>509805</v>
      </c>
      <c r="Q15" s="192">
        <v>130996</v>
      </c>
      <c r="R15" s="192">
        <v>11</v>
      </c>
      <c r="S15" s="192">
        <v>2450</v>
      </c>
      <c r="T15" s="192">
        <v>2266</v>
      </c>
      <c r="U15" s="427">
        <v>2159</v>
      </c>
      <c r="V15" s="192">
        <v>1821</v>
      </c>
      <c r="W15" s="192">
        <v>195</v>
      </c>
      <c r="X15" s="192">
        <v>143</v>
      </c>
      <c r="Y15" s="192"/>
      <c r="Z15" s="192">
        <v>107</v>
      </c>
      <c r="AA15" s="192">
        <v>184</v>
      </c>
      <c r="AB15" s="427">
        <v>12000</v>
      </c>
      <c r="AC15" s="427">
        <v>8006</v>
      </c>
      <c r="AD15" s="192">
        <f t="shared" si="0"/>
        <v>361.62428293960886</v>
      </c>
    </row>
    <row r="16" spans="1:30" s="4" customFormat="1" ht="27.95" customHeight="1">
      <c r="A16" s="17">
        <v>2</v>
      </c>
      <c r="B16" s="422">
        <v>13</v>
      </c>
      <c r="C16" s="16" t="s">
        <v>1074</v>
      </c>
      <c r="D16" s="426">
        <v>204000</v>
      </c>
      <c r="E16" s="427">
        <v>197160</v>
      </c>
      <c r="F16" s="13">
        <v>3</v>
      </c>
      <c r="G16" s="13">
        <v>1</v>
      </c>
      <c r="H16" s="13">
        <v>1</v>
      </c>
      <c r="I16" s="13">
        <v>1</v>
      </c>
      <c r="J16" s="13"/>
      <c r="K16" s="13"/>
      <c r="L16" s="13">
        <v>1</v>
      </c>
      <c r="M16" s="422"/>
      <c r="N16" s="422"/>
      <c r="O16" s="431">
        <v>1</v>
      </c>
      <c r="P16" s="192">
        <v>3178780</v>
      </c>
      <c r="Q16" s="192">
        <v>1073596</v>
      </c>
      <c r="R16" s="192">
        <v>61</v>
      </c>
      <c r="S16" s="192">
        <v>23108</v>
      </c>
      <c r="T16" s="192">
        <v>22747</v>
      </c>
      <c r="U16" s="427">
        <v>21672</v>
      </c>
      <c r="V16" s="192">
        <v>17554</v>
      </c>
      <c r="W16" s="192">
        <v>3024</v>
      </c>
      <c r="X16" s="192">
        <v>1064</v>
      </c>
      <c r="Y16" s="192">
        <v>30</v>
      </c>
      <c r="Z16" s="192">
        <v>1075</v>
      </c>
      <c r="AA16" s="192">
        <v>361</v>
      </c>
      <c r="AB16" s="427">
        <v>123650</v>
      </c>
      <c r="AC16" s="427">
        <v>70410</v>
      </c>
      <c r="AD16" s="192">
        <f t="shared" si="0"/>
        <v>357.12111990261718</v>
      </c>
    </row>
    <row r="17" spans="1:30" s="17" customFormat="1" ht="27.95" customHeight="1">
      <c r="A17" s="17">
        <v>1</v>
      </c>
      <c r="B17" s="422">
        <v>14</v>
      </c>
      <c r="C17" s="16" t="s">
        <v>1073</v>
      </c>
      <c r="D17" s="426">
        <v>98600</v>
      </c>
      <c r="E17" s="427">
        <v>94105</v>
      </c>
      <c r="F17" s="13">
        <v>2</v>
      </c>
      <c r="G17" s="13"/>
      <c r="H17" s="13"/>
      <c r="I17" s="13">
        <v>1</v>
      </c>
      <c r="J17" s="13"/>
      <c r="K17" s="13">
        <v>1</v>
      </c>
      <c r="L17" s="13">
        <v>1</v>
      </c>
      <c r="M17" s="422"/>
      <c r="N17" s="422"/>
      <c r="O17" s="431"/>
      <c r="P17" s="192">
        <v>1725075</v>
      </c>
      <c r="Q17" s="192">
        <v>357509</v>
      </c>
      <c r="R17" s="192">
        <v>45</v>
      </c>
      <c r="S17" s="192">
        <v>11132</v>
      </c>
      <c r="T17" s="192">
        <v>10518</v>
      </c>
      <c r="U17" s="427">
        <v>10327</v>
      </c>
      <c r="V17" s="192">
        <v>8951</v>
      </c>
      <c r="W17" s="192">
        <v>1348</v>
      </c>
      <c r="X17" s="192">
        <v>0</v>
      </c>
      <c r="Y17" s="192">
        <v>28</v>
      </c>
      <c r="Z17" s="192">
        <v>191</v>
      </c>
      <c r="AA17" s="192">
        <v>614</v>
      </c>
      <c r="AB17" s="427">
        <v>41800</v>
      </c>
      <c r="AC17" s="427">
        <v>33494</v>
      </c>
      <c r="AD17" s="192">
        <f t="shared" si="0"/>
        <v>355.92157696190424</v>
      </c>
    </row>
    <row r="18" spans="1:30" s="4" customFormat="1" ht="27.95" customHeight="1">
      <c r="A18" s="17">
        <v>6</v>
      </c>
      <c r="B18" s="422">
        <v>16</v>
      </c>
      <c r="C18" s="16" t="s">
        <v>1077</v>
      </c>
      <c r="D18" s="426">
        <v>151805</v>
      </c>
      <c r="E18" s="427">
        <v>112706</v>
      </c>
      <c r="F18" s="13">
        <v>1</v>
      </c>
      <c r="G18" s="13"/>
      <c r="H18" s="13">
        <v>1</v>
      </c>
      <c r="I18" s="13">
        <v>3</v>
      </c>
      <c r="J18" s="13">
        <v>1</v>
      </c>
      <c r="K18" s="13"/>
      <c r="L18" s="13">
        <v>3</v>
      </c>
      <c r="M18" s="422"/>
      <c r="N18" s="422"/>
      <c r="O18" s="431"/>
      <c r="P18" s="192">
        <v>2383088</v>
      </c>
      <c r="Q18" s="192">
        <v>163176</v>
      </c>
      <c r="R18" s="192">
        <v>39</v>
      </c>
      <c r="S18" s="192">
        <v>12624</v>
      </c>
      <c r="T18" s="192">
        <v>12127</v>
      </c>
      <c r="U18" s="427">
        <v>12083</v>
      </c>
      <c r="V18" s="192">
        <v>9353</v>
      </c>
      <c r="W18" s="192">
        <v>2218</v>
      </c>
      <c r="X18" s="192">
        <v>512</v>
      </c>
      <c r="Y18" s="192"/>
      <c r="Z18" s="192">
        <v>44</v>
      </c>
      <c r="AA18" s="192">
        <v>497</v>
      </c>
      <c r="AB18" s="427">
        <v>74180</v>
      </c>
      <c r="AC18" s="427">
        <v>39383</v>
      </c>
      <c r="AD18" s="192">
        <f t="shared" si="0"/>
        <v>349.43126364168722</v>
      </c>
    </row>
    <row r="19" spans="1:30" s="4" customFormat="1" ht="27.95" customHeight="1">
      <c r="A19" s="17">
        <v>26</v>
      </c>
      <c r="B19" s="422">
        <v>18</v>
      </c>
      <c r="C19" s="16" t="s">
        <v>1093</v>
      </c>
      <c r="D19" s="426">
        <v>55400</v>
      </c>
      <c r="E19" s="427">
        <v>53763</v>
      </c>
      <c r="F19" s="13"/>
      <c r="G19" s="13">
        <v>1</v>
      </c>
      <c r="H19" s="13">
        <v>5</v>
      </c>
      <c r="I19" s="13"/>
      <c r="J19" s="13"/>
      <c r="K19" s="13"/>
      <c r="L19" s="13">
        <v>4</v>
      </c>
      <c r="M19" s="422">
        <v>1</v>
      </c>
      <c r="N19" s="422">
        <v>1</v>
      </c>
      <c r="O19" s="431">
        <v>3</v>
      </c>
      <c r="P19" s="192">
        <v>1031467</v>
      </c>
      <c r="Q19" s="192">
        <v>160844</v>
      </c>
      <c r="R19" s="192">
        <v>32</v>
      </c>
      <c r="S19" s="192">
        <v>7598</v>
      </c>
      <c r="T19" s="192">
        <v>7066</v>
      </c>
      <c r="U19" s="427">
        <v>7043</v>
      </c>
      <c r="V19" s="192">
        <v>5050</v>
      </c>
      <c r="W19" s="192">
        <v>1250</v>
      </c>
      <c r="X19" s="192">
        <v>743</v>
      </c>
      <c r="Y19" s="192"/>
      <c r="Z19" s="192">
        <v>23</v>
      </c>
      <c r="AA19" s="192">
        <v>532</v>
      </c>
      <c r="AB19" s="427">
        <v>33000</v>
      </c>
      <c r="AC19" s="427">
        <v>27257</v>
      </c>
      <c r="AD19" s="192">
        <f t="shared" si="0"/>
        <v>506.98435727172961</v>
      </c>
    </row>
    <row r="20" spans="1:30" s="4" customFormat="1" ht="27.95" customHeight="1">
      <c r="A20" s="17">
        <v>27</v>
      </c>
      <c r="B20" s="422">
        <v>19</v>
      </c>
      <c r="C20" s="16" t="s">
        <v>1094</v>
      </c>
      <c r="D20" s="426">
        <v>65000</v>
      </c>
      <c r="E20" s="427">
        <v>46389</v>
      </c>
      <c r="F20" s="13">
        <v>1</v>
      </c>
      <c r="G20" s="13"/>
      <c r="H20" s="13">
        <v>6</v>
      </c>
      <c r="I20" s="13"/>
      <c r="J20" s="13"/>
      <c r="K20" s="13"/>
      <c r="L20" s="13">
        <v>1</v>
      </c>
      <c r="M20" s="422"/>
      <c r="N20" s="422">
        <v>1</v>
      </c>
      <c r="O20" s="431"/>
      <c r="P20" s="192">
        <v>846995</v>
      </c>
      <c r="Q20" s="192">
        <v>351506</v>
      </c>
      <c r="R20" s="192">
        <v>28</v>
      </c>
      <c r="S20" s="192">
        <v>12256</v>
      </c>
      <c r="T20" s="192">
        <v>11680</v>
      </c>
      <c r="U20" s="427">
        <v>11652</v>
      </c>
      <c r="V20" s="192">
        <v>4656</v>
      </c>
      <c r="W20" s="192">
        <v>1294</v>
      </c>
      <c r="X20" s="192">
        <v>5702</v>
      </c>
      <c r="Y20" s="192"/>
      <c r="Z20" s="192">
        <v>28</v>
      </c>
      <c r="AA20" s="192">
        <v>576</v>
      </c>
      <c r="AB20" s="427">
        <v>61000</v>
      </c>
      <c r="AC20" s="427">
        <v>44770</v>
      </c>
      <c r="AD20" s="192">
        <f t="shared" si="0"/>
        <v>965.09948479165314</v>
      </c>
    </row>
    <row r="21" spans="1:30" s="4" customFormat="1" ht="27.95" customHeight="1">
      <c r="A21" s="17">
        <v>5</v>
      </c>
      <c r="B21" s="422">
        <v>20</v>
      </c>
      <c r="C21" s="16" t="s">
        <v>1075</v>
      </c>
      <c r="D21" s="426">
        <v>245000</v>
      </c>
      <c r="E21" s="427">
        <v>228005</v>
      </c>
      <c r="F21" s="13">
        <v>2</v>
      </c>
      <c r="G21" s="13"/>
      <c r="H21" s="13">
        <v>25</v>
      </c>
      <c r="I21" s="13">
        <v>1</v>
      </c>
      <c r="J21" s="13">
        <v>2</v>
      </c>
      <c r="K21" s="13"/>
      <c r="L21" s="13">
        <v>7</v>
      </c>
      <c r="M21" s="422"/>
      <c r="N21" s="422"/>
      <c r="O21" s="431">
        <v>1</v>
      </c>
      <c r="P21" s="192">
        <v>3619582</v>
      </c>
      <c r="Q21" s="192">
        <v>324435</v>
      </c>
      <c r="R21" s="192">
        <v>121</v>
      </c>
      <c r="S21" s="192">
        <v>24806</v>
      </c>
      <c r="T21" s="192">
        <v>24086</v>
      </c>
      <c r="U21" s="427">
        <v>23795</v>
      </c>
      <c r="V21" s="192">
        <v>21637</v>
      </c>
      <c r="W21" s="192">
        <v>1977</v>
      </c>
      <c r="X21" s="192">
        <v>181</v>
      </c>
      <c r="Y21" s="192"/>
      <c r="Z21" s="192">
        <v>291</v>
      </c>
      <c r="AA21" s="192">
        <v>720</v>
      </c>
      <c r="AB21" s="427">
        <v>113800</v>
      </c>
      <c r="AC21" s="427">
        <v>76004</v>
      </c>
      <c r="AD21" s="192">
        <f t="shared" si="0"/>
        <v>333.34356702703889</v>
      </c>
    </row>
    <row r="22" spans="1:30" s="4" customFormat="1" ht="27.95" customHeight="1">
      <c r="A22" s="17">
        <v>8</v>
      </c>
      <c r="B22" s="422">
        <v>21</v>
      </c>
      <c r="C22" s="16" t="s">
        <v>1080</v>
      </c>
      <c r="D22" s="426">
        <v>265000</v>
      </c>
      <c r="E22" s="427">
        <v>259947</v>
      </c>
      <c r="F22" s="13">
        <v>1</v>
      </c>
      <c r="G22" s="13"/>
      <c r="H22" s="13">
        <v>12</v>
      </c>
      <c r="I22" s="13">
        <v>1</v>
      </c>
      <c r="J22" s="13"/>
      <c r="K22" s="13"/>
      <c r="L22" s="13">
        <v>1</v>
      </c>
      <c r="M22" s="422"/>
      <c r="N22" s="422">
        <v>2</v>
      </c>
      <c r="O22" s="431">
        <v>3</v>
      </c>
      <c r="P22" s="192">
        <v>4341730</v>
      </c>
      <c r="Q22" s="192">
        <v>1678386</v>
      </c>
      <c r="R22" s="192">
        <v>62</v>
      </c>
      <c r="S22" s="192">
        <v>29358</v>
      </c>
      <c r="T22" s="192">
        <v>28293</v>
      </c>
      <c r="U22" s="427">
        <v>27703</v>
      </c>
      <c r="V22" s="192">
        <v>21866</v>
      </c>
      <c r="W22" s="192">
        <v>3786</v>
      </c>
      <c r="X22" s="192">
        <v>1875</v>
      </c>
      <c r="Y22" s="192">
        <v>176</v>
      </c>
      <c r="Z22" s="192">
        <v>590</v>
      </c>
      <c r="AA22" s="192">
        <v>1065</v>
      </c>
      <c r="AB22" s="427">
        <v>111500</v>
      </c>
      <c r="AC22" s="427">
        <v>89376</v>
      </c>
      <c r="AD22" s="192">
        <f t="shared" si="0"/>
        <v>343.82393334025784</v>
      </c>
    </row>
    <row r="23" spans="1:30" s="4" customFormat="1" ht="27.95" customHeight="1">
      <c r="A23" s="17">
        <v>22</v>
      </c>
      <c r="B23" s="422">
        <v>22</v>
      </c>
      <c r="C23" s="16" t="s">
        <v>1097</v>
      </c>
      <c r="D23" s="426">
        <v>57400</v>
      </c>
      <c r="E23" s="427">
        <v>55225</v>
      </c>
      <c r="F23" s="13"/>
      <c r="G23" s="13"/>
      <c r="H23" s="13">
        <v>19</v>
      </c>
      <c r="I23" s="13"/>
      <c r="J23" s="13"/>
      <c r="K23" s="13"/>
      <c r="L23" s="13"/>
      <c r="M23" s="422">
        <v>4</v>
      </c>
      <c r="N23" s="422">
        <v>4</v>
      </c>
      <c r="O23" s="431">
        <v>3</v>
      </c>
      <c r="P23" s="192">
        <v>841078</v>
      </c>
      <c r="Q23" s="192">
        <v>469841</v>
      </c>
      <c r="R23" s="192">
        <v>22</v>
      </c>
      <c r="S23" s="192">
        <v>6782</v>
      </c>
      <c r="T23" s="192">
        <v>6218</v>
      </c>
      <c r="U23" s="427">
        <v>6211</v>
      </c>
      <c r="V23" s="192">
        <v>4822</v>
      </c>
      <c r="W23" s="192">
        <v>1017</v>
      </c>
      <c r="X23" s="192">
        <v>364</v>
      </c>
      <c r="Y23" s="192">
        <v>8</v>
      </c>
      <c r="Z23" s="192">
        <v>7</v>
      </c>
      <c r="AA23" s="192">
        <v>564</v>
      </c>
      <c r="AB23" s="427">
        <v>25200</v>
      </c>
      <c r="AC23" s="427">
        <v>25465</v>
      </c>
      <c r="AD23" s="192">
        <f t="shared" si="0"/>
        <v>461.11362607514712</v>
      </c>
    </row>
    <row r="24" spans="1:30" s="4" customFormat="1" ht="27.95" customHeight="1">
      <c r="A24" s="17">
        <v>32</v>
      </c>
      <c r="B24" s="422">
        <v>23</v>
      </c>
      <c r="C24" s="16" t="s">
        <v>1104</v>
      </c>
      <c r="D24" s="426">
        <v>18334</v>
      </c>
      <c r="E24" s="427">
        <v>8021</v>
      </c>
      <c r="F24" s="13"/>
      <c r="G24" s="13"/>
      <c r="H24" s="13">
        <v>3</v>
      </c>
      <c r="I24" s="13"/>
      <c r="J24" s="13"/>
      <c r="K24" s="13"/>
      <c r="L24" s="13"/>
      <c r="M24" s="422"/>
      <c r="N24" s="422">
        <v>1</v>
      </c>
      <c r="O24" s="431"/>
      <c r="P24" s="192">
        <v>179841</v>
      </c>
      <c r="Q24" s="192">
        <v>359734</v>
      </c>
      <c r="R24" s="192">
        <v>6</v>
      </c>
      <c r="S24" s="192">
        <v>1469</v>
      </c>
      <c r="T24" s="192">
        <v>1369</v>
      </c>
      <c r="U24" s="427">
        <v>1365</v>
      </c>
      <c r="V24" s="192">
        <v>807</v>
      </c>
      <c r="W24" s="192">
        <v>216</v>
      </c>
      <c r="X24" s="192">
        <v>233</v>
      </c>
      <c r="Y24" s="192">
        <v>109</v>
      </c>
      <c r="Z24" s="192">
        <v>4</v>
      </c>
      <c r="AA24" s="192">
        <v>100</v>
      </c>
      <c r="AB24" s="427">
        <v>13691</v>
      </c>
      <c r="AC24" s="427">
        <v>6019</v>
      </c>
      <c r="AD24" s="192">
        <f t="shared" si="0"/>
        <v>750.40518638573747</v>
      </c>
    </row>
    <row r="25" spans="1:30" s="4" customFormat="1" ht="27.95" customHeight="1">
      <c r="A25" s="17">
        <v>34</v>
      </c>
      <c r="B25" s="422">
        <v>24</v>
      </c>
      <c r="C25" s="16" t="s">
        <v>1102</v>
      </c>
      <c r="D25" s="426">
        <v>7200</v>
      </c>
      <c r="E25" s="427">
        <v>7305</v>
      </c>
      <c r="F25" s="13">
        <v>1</v>
      </c>
      <c r="G25" s="13"/>
      <c r="H25" s="13">
        <v>3</v>
      </c>
      <c r="I25" s="13"/>
      <c r="J25" s="13"/>
      <c r="K25" s="13"/>
      <c r="L25" s="13"/>
      <c r="M25" s="422">
        <v>1</v>
      </c>
      <c r="N25" s="422"/>
      <c r="O25" s="431">
        <v>1</v>
      </c>
      <c r="P25" s="192">
        <v>192532</v>
      </c>
      <c r="Q25" s="192">
        <v>7809</v>
      </c>
      <c r="R25" s="192">
        <v>3</v>
      </c>
      <c r="S25" s="192">
        <v>1101</v>
      </c>
      <c r="T25" s="192">
        <v>973</v>
      </c>
      <c r="U25" s="427">
        <v>968</v>
      </c>
      <c r="V25" s="192">
        <v>594</v>
      </c>
      <c r="W25" s="192">
        <v>200</v>
      </c>
      <c r="X25" s="192">
        <v>29</v>
      </c>
      <c r="Y25" s="192">
        <v>145</v>
      </c>
      <c r="Z25" s="192">
        <v>5</v>
      </c>
      <c r="AA25" s="192">
        <v>128</v>
      </c>
      <c r="AB25" s="427">
        <v>6200</v>
      </c>
      <c r="AC25" s="427">
        <v>3788</v>
      </c>
      <c r="AD25" s="192">
        <f t="shared" si="0"/>
        <v>518.54893908281997</v>
      </c>
    </row>
    <row r="26" spans="1:30" s="4" customFormat="1" ht="27.95" customHeight="1">
      <c r="A26" s="17">
        <v>3</v>
      </c>
      <c r="B26" s="422">
        <v>25</v>
      </c>
      <c r="C26" s="16" t="s">
        <v>1076</v>
      </c>
      <c r="D26" s="426">
        <v>185000</v>
      </c>
      <c r="E26" s="427">
        <v>155597</v>
      </c>
      <c r="F26" s="13">
        <v>1</v>
      </c>
      <c r="G26" s="13"/>
      <c r="H26" s="13">
        <v>5</v>
      </c>
      <c r="I26" s="13">
        <v>1</v>
      </c>
      <c r="J26" s="13"/>
      <c r="K26" s="13"/>
      <c r="L26" s="13">
        <v>1</v>
      </c>
      <c r="M26" s="422"/>
      <c r="N26" s="422"/>
      <c r="O26" s="431">
        <v>1</v>
      </c>
      <c r="P26" s="192">
        <v>2991776</v>
      </c>
      <c r="Q26" s="192">
        <v>297078</v>
      </c>
      <c r="R26" s="192">
        <v>61</v>
      </c>
      <c r="S26" s="192">
        <v>16394</v>
      </c>
      <c r="T26" s="192">
        <v>15663</v>
      </c>
      <c r="U26" s="427">
        <v>15496</v>
      </c>
      <c r="V26" s="192">
        <v>13307</v>
      </c>
      <c r="W26" s="192">
        <v>2091</v>
      </c>
      <c r="X26" s="192">
        <v>91</v>
      </c>
      <c r="Y26" s="192">
        <v>7</v>
      </c>
      <c r="Z26" s="192">
        <v>167</v>
      </c>
      <c r="AA26" s="192">
        <v>731</v>
      </c>
      <c r="AB26" s="427">
        <v>90100</v>
      </c>
      <c r="AC26" s="427">
        <v>53000</v>
      </c>
      <c r="AD26" s="192">
        <f t="shared" si="0"/>
        <v>340.62353387276102</v>
      </c>
    </row>
    <row r="27" spans="1:30" s="4" customFormat="1" ht="27.95" customHeight="1">
      <c r="A27" s="17">
        <v>12</v>
      </c>
      <c r="B27" s="422">
        <v>27</v>
      </c>
      <c r="C27" s="16" t="s">
        <v>1084</v>
      </c>
      <c r="D27" s="426">
        <v>34620</v>
      </c>
      <c r="E27" s="427">
        <v>32560</v>
      </c>
      <c r="F27" s="13"/>
      <c r="G27" s="13"/>
      <c r="H27" s="13">
        <v>7</v>
      </c>
      <c r="I27" s="13">
        <v>1</v>
      </c>
      <c r="J27" s="13"/>
      <c r="K27" s="13"/>
      <c r="L27" s="13">
        <v>1</v>
      </c>
      <c r="M27" s="422"/>
      <c r="N27" s="422">
        <v>5</v>
      </c>
      <c r="O27" s="431"/>
      <c r="P27" s="192">
        <v>781892</v>
      </c>
      <c r="Q27" s="192">
        <v>164501</v>
      </c>
      <c r="R27" s="192">
        <v>9</v>
      </c>
      <c r="S27" s="192">
        <v>4034</v>
      </c>
      <c r="T27" s="192">
        <v>3710</v>
      </c>
      <c r="U27" s="427">
        <v>3631</v>
      </c>
      <c r="V27" s="192">
        <v>2533</v>
      </c>
      <c r="W27" s="192">
        <v>892</v>
      </c>
      <c r="X27" s="192">
        <v>16</v>
      </c>
      <c r="Y27" s="192">
        <v>190</v>
      </c>
      <c r="Z27" s="192">
        <v>79</v>
      </c>
      <c r="AA27" s="192">
        <v>324</v>
      </c>
      <c r="AB27" s="427">
        <v>14600</v>
      </c>
      <c r="AC27" s="427">
        <v>12945</v>
      </c>
      <c r="AD27" s="192">
        <f t="shared" si="0"/>
        <v>397.57371007371006</v>
      </c>
    </row>
    <row r="28" spans="1:30" s="4" customFormat="1" ht="27.95" customHeight="1">
      <c r="A28" s="17">
        <v>17</v>
      </c>
      <c r="B28" s="422">
        <v>32</v>
      </c>
      <c r="C28" s="16" t="s">
        <v>1673</v>
      </c>
      <c r="D28" s="426">
        <v>39000</v>
      </c>
      <c r="E28" s="427">
        <v>39724</v>
      </c>
      <c r="F28" s="13">
        <v>7</v>
      </c>
      <c r="G28" s="13"/>
      <c r="H28" s="13"/>
      <c r="I28" s="13">
        <v>3</v>
      </c>
      <c r="J28" s="13"/>
      <c r="K28" s="13"/>
      <c r="L28" s="13">
        <v>4</v>
      </c>
      <c r="M28" s="422"/>
      <c r="N28" s="422"/>
      <c r="O28" s="431"/>
      <c r="P28" s="192">
        <v>1070248</v>
      </c>
      <c r="Q28" s="192">
        <v>848275</v>
      </c>
      <c r="R28" s="192">
        <v>6</v>
      </c>
      <c r="S28" s="192">
        <v>5666</v>
      </c>
      <c r="T28" s="192">
        <v>5634</v>
      </c>
      <c r="U28" s="427">
        <v>4956</v>
      </c>
      <c r="V28" s="192">
        <v>3036</v>
      </c>
      <c r="W28" s="192">
        <v>899</v>
      </c>
      <c r="X28" s="192">
        <v>1021</v>
      </c>
      <c r="Y28" s="192"/>
      <c r="Z28" s="192">
        <v>678</v>
      </c>
      <c r="AA28" s="192">
        <v>32</v>
      </c>
      <c r="AB28" s="427">
        <v>19500</v>
      </c>
      <c r="AC28" s="427">
        <v>17664</v>
      </c>
      <c r="AD28" s="192">
        <f t="shared" si="0"/>
        <v>444.66821065350922</v>
      </c>
    </row>
    <row r="29" spans="1:30" s="4" customFormat="1" ht="27.95" customHeight="1">
      <c r="A29" s="17">
        <v>16</v>
      </c>
      <c r="B29" s="422">
        <v>36</v>
      </c>
      <c r="C29" s="16" t="s">
        <v>1088</v>
      </c>
      <c r="D29" s="426">
        <v>47600</v>
      </c>
      <c r="E29" s="427">
        <v>45810</v>
      </c>
      <c r="F29" s="13"/>
      <c r="G29" s="13"/>
      <c r="H29" s="13"/>
      <c r="I29" s="13">
        <v>2</v>
      </c>
      <c r="J29" s="13"/>
      <c r="K29" s="13"/>
      <c r="L29" s="13"/>
      <c r="M29" s="422"/>
      <c r="N29" s="422"/>
      <c r="O29" s="431"/>
      <c r="P29" s="192">
        <v>998277</v>
      </c>
      <c r="Q29" s="192">
        <v>233520</v>
      </c>
      <c r="R29" s="192">
        <v>12</v>
      </c>
      <c r="S29" s="192">
        <v>5150</v>
      </c>
      <c r="T29" s="192">
        <v>4688</v>
      </c>
      <c r="U29" s="427">
        <v>4558</v>
      </c>
      <c r="V29" s="192">
        <v>3156</v>
      </c>
      <c r="W29" s="192">
        <v>736</v>
      </c>
      <c r="X29" s="192">
        <v>406</v>
      </c>
      <c r="Y29" s="192">
        <v>260</v>
      </c>
      <c r="Z29" s="192">
        <v>130</v>
      </c>
      <c r="AA29" s="192">
        <v>462</v>
      </c>
      <c r="AB29" s="427">
        <v>17600</v>
      </c>
      <c r="AC29" s="427">
        <v>16881</v>
      </c>
      <c r="AD29" s="192">
        <f t="shared" si="0"/>
        <v>368.5003274394237</v>
      </c>
    </row>
    <row r="30" spans="1:30" s="4" customFormat="1" ht="27.95" customHeight="1">
      <c r="A30" s="17">
        <v>14</v>
      </c>
      <c r="B30" s="422">
        <v>37</v>
      </c>
      <c r="C30" s="16" t="s">
        <v>1086</v>
      </c>
      <c r="D30" s="426">
        <v>103700</v>
      </c>
      <c r="E30" s="427">
        <v>79241</v>
      </c>
      <c r="F30" s="13">
        <v>2</v>
      </c>
      <c r="G30" s="13"/>
      <c r="H30" s="13">
        <v>83</v>
      </c>
      <c r="I30" s="13">
        <v>4</v>
      </c>
      <c r="J30" s="13">
        <v>2</v>
      </c>
      <c r="K30" s="13">
        <v>1</v>
      </c>
      <c r="L30" s="13">
        <v>1</v>
      </c>
      <c r="M30" s="422"/>
      <c r="N30" s="422">
        <v>7</v>
      </c>
      <c r="O30" s="431">
        <v>1</v>
      </c>
      <c r="P30" s="192">
        <v>1515004</v>
      </c>
      <c r="Q30" s="192">
        <v>488207</v>
      </c>
      <c r="R30" s="192">
        <v>22</v>
      </c>
      <c r="S30" s="192">
        <v>10675</v>
      </c>
      <c r="T30" s="192">
        <v>9751</v>
      </c>
      <c r="U30" s="427">
        <v>9744</v>
      </c>
      <c r="V30" s="192">
        <v>6945</v>
      </c>
      <c r="W30" s="192">
        <v>1900</v>
      </c>
      <c r="X30" s="192">
        <v>853</v>
      </c>
      <c r="Y30" s="192">
        <v>46</v>
      </c>
      <c r="Z30" s="192">
        <v>7</v>
      </c>
      <c r="AA30" s="192">
        <v>924</v>
      </c>
      <c r="AB30" s="427">
        <v>60800</v>
      </c>
      <c r="AC30" s="427">
        <v>32887</v>
      </c>
      <c r="AD30" s="192">
        <f t="shared" si="0"/>
        <v>415.02505016342548</v>
      </c>
    </row>
    <row r="31" spans="1:30" s="4" customFormat="1" ht="27.95" customHeight="1">
      <c r="A31" s="17">
        <v>15</v>
      </c>
      <c r="B31" s="422">
        <v>38</v>
      </c>
      <c r="C31" s="16" t="s">
        <v>1087</v>
      </c>
      <c r="D31" s="426">
        <v>50800</v>
      </c>
      <c r="E31" s="427">
        <v>49462</v>
      </c>
      <c r="F31" s="13">
        <v>2</v>
      </c>
      <c r="G31" s="13"/>
      <c r="H31" s="13">
        <v>6</v>
      </c>
      <c r="I31" s="13">
        <v>1</v>
      </c>
      <c r="J31" s="13"/>
      <c r="K31" s="13"/>
      <c r="L31" s="13"/>
      <c r="M31" s="422">
        <v>1</v>
      </c>
      <c r="N31" s="422">
        <v>3</v>
      </c>
      <c r="O31" s="431">
        <v>1</v>
      </c>
      <c r="P31" s="192">
        <v>1045580</v>
      </c>
      <c r="Q31" s="192">
        <v>479644</v>
      </c>
      <c r="R31" s="192">
        <v>17</v>
      </c>
      <c r="S31" s="192">
        <v>6548</v>
      </c>
      <c r="T31" s="192">
        <v>6352</v>
      </c>
      <c r="U31" s="427">
        <v>6271</v>
      </c>
      <c r="V31" s="192">
        <v>4092</v>
      </c>
      <c r="W31" s="192">
        <v>1220</v>
      </c>
      <c r="X31" s="192">
        <v>955</v>
      </c>
      <c r="Y31" s="192">
        <v>4</v>
      </c>
      <c r="Z31" s="192">
        <v>81</v>
      </c>
      <c r="AA31" s="192">
        <v>196</v>
      </c>
      <c r="AB31" s="427">
        <v>24600</v>
      </c>
      <c r="AC31" s="427">
        <v>21110</v>
      </c>
      <c r="AD31" s="192">
        <f t="shared" si="0"/>
        <v>426.79228498645426</v>
      </c>
    </row>
    <row r="32" spans="1:30" s="4" customFormat="1" ht="27.95" customHeight="1">
      <c r="A32" s="17">
        <v>24</v>
      </c>
      <c r="B32" s="422">
        <v>39</v>
      </c>
      <c r="C32" s="16" t="s">
        <v>1098</v>
      </c>
      <c r="D32" s="426">
        <v>37030</v>
      </c>
      <c r="E32" s="427">
        <v>33640</v>
      </c>
      <c r="F32" s="13"/>
      <c r="G32" s="13"/>
      <c r="H32" s="13">
        <v>3</v>
      </c>
      <c r="I32" s="13"/>
      <c r="J32" s="13"/>
      <c r="K32" s="13"/>
      <c r="L32" s="13">
        <v>1</v>
      </c>
      <c r="M32" s="422">
        <v>1</v>
      </c>
      <c r="N32" s="422"/>
      <c r="O32" s="431">
        <v>1</v>
      </c>
      <c r="P32" s="192">
        <v>378274</v>
      </c>
      <c r="Q32" s="192">
        <v>521671</v>
      </c>
      <c r="R32" s="192">
        <v>9</v>
      </c>
      <c r="S32" s="192">
        <v>3919</v>
      </c>
      <c r="T32" s="192">
        <v>3677</v>
      </c>
      <c r="U32" s="427">
        <v>3588</v>
      </c>
      <c r="V32" s="192">
        <v>2889</v>
      </c>
      <c r="W32" s="192">
        <v>590</v>
      </c>
      <c r="X32" s="192">
        <v>109</v>
      </c>
      <c r="Y32" s="192"/>
      <c r="Z32" s="192">
        <v>89</v>
      </c>
      <c r="AA32" s="192">
        <v>242</v>
      </c>
      <c r="AB32" s="427">
        <v>25000</v>
      </c>
      <c r="AC32" s="427">
        <v>11325</v>
      </c>
      <c r="AD32" s="192">
        <f t="shared" si="0"/>
        <v>336.65279429250893</v>
      </c>
    </row>
    <row r="33" spans="1:30" s="4" customFormat="1" ht="27.95" customHeight="1">
      <c r="A33" s="17">
        <v>37</v>
      </c>
      <c r="B33" s="422">
        <v>45</v>
      </c>
      <c r="C33" s="16" t="s">
        <v>386</v>
      </c>
      <c r="D33" s="426">
        <v>44400</v>
      </c>
      <c r="E33" s="427">
        <v>44778</v>
      </c>
      <c r="F33" s="13">
        <v>1</v>
      </c>
      <c r="G33" s="13"/>
      <c r="H33" s="13">
        <v>15</v>
      </c>
      <c r="I33" s="13"/>
      <c r="J33" s="13"/>
      <c r="K33" s="13">
        <v>9</v>
      </c>
      <c r="L33" s="13">
        <v>3</v>
      </c>
      <c r="M33" s="422">
        <v>2</v>
      </c>
      <c r="N33" s="422">
        <v>8</v>
      </c>
      <c r="O33" s="431">
        <v>3</v>
      </c>
      <c r="P33" s="192">
        <v>1477788</v>
      </c>
      <c r="Q33" s="192">
        <v>1197549</v>
      </c>
      <c r="R33" s="192">
        <v>13</v>
      </c>
      <c r="S33" s="192">
        <v>6200</v>
      </c>
      <c r="T33" s="192">
        <v>5044</v>
      </c>
      <c r="U33" s="427">
        <v>5024</v>
      </c>
      <c r="V33" s="192">
        <v>3552</v>
      </c>
      <c r="W33" s="192">
        <v>911</v>
      </c>
      <c r="X33" s="192">
        <v>391</v>
      </c>
      <c r="Y33" s="192">
        <v>170</v>
      </c>
      <c r="Z33" s="192">
        <v>20</v>
      </c>
      <c r="AA33" s="192">
        <v>1156</v>
      </c>
      <c r="AB33" s="427">
        <v>21600</v>
      </c>
      <c r="AC33" s="427">
        <v>19565</v>
      </c>
      <c r="AD33" s="192">
        <f t="shared" si="0"/>
        <v>436.93331546741706</v>
      </c>
    </row>
    <row r="34" spans="1:30" s="4" customFormat="1" ht="27.95" customHeight="1">
      <c r="A34" s="17">
        <v>29</v>
      </c>
      <c r="B34" s="422">
        <v>56</v>
      </c>
      <c r="C34" s="16" t="s">
        <v>1099</v>
      </c>
      <c r="D34" s="426">
        <v>16400</v>
      </c>
      <c r="E34" s="427">
        <v>15492</v>
      </c>
      <c r="F34" s="13"/>
      <c r="G34" s="13"/>
      <c r="H34" s="13">
        <v>5</v>
      </c>
      <c r="I34" s="13"/>
      <c r="J34" s="13"/>
      <c r="K34" s="13"/>
      <c r="L34" s="13"/>
      <c r="M34" s="422">
        <v>1</v>
      </c>
      <c r="N34" s="422">
        <v>2</v>
      </c>
      <c r="O34" s="431"/>
      <c r="P34" s="192">
        <v>333331</v>
      </c>
      <c r="Q34" s="192">
        <v>152994</v>
      </c>
      <c r="R34" s="192">
        <v>6</v>
      </c>
      <c r="S34" s="192">
        <v>1984</v>
      </c>
      <c r="T34" s="192">
        <v>1934</v>
      </c>
      <c r="U34" s="427">
        <v>1742</v>
      </c>
      <c r="V34" s="192">
        <v>1381</v>
      </c>
      <c r="W34" s="192">
        <v>254</v>
      </c>
      <c r="X34" s="192">
        <v>98</v>
      </c>
      <c r="Y34" s="192">
        <v>10</v>
      </c>
      <c r="Z34" s="192">
        <v>192</v>
      </c>
      <c r="AA34" s="192">
        <v>50</v>
      </c>
      <c r="AB34" s="427">
        <v>10400</v>
      </c>
      <c r="AC34" s="427">
        <v>8417</v>
      </c>
      <c r="AD34" s="192">
        <f t="shared" si="0"/>
        <v>543.31267751097346</v>
      </c>
    </row>
    <row r="35" spans="1:30" s="4" customFormat="1" ht="27.95" customHeight="1">
      <c r="A35" s="17">
        <v>20</v>
      </c>
      <c r="B35" s="422">
        <v>57</v>
      </c>
      <c r="C35" s="16" t="s">
        <v>1091</v>
      </c>
      <c r="D35" s="426">
        <v>19400</v>
      </c>
      <c r="E35" s="427">
        <v>19587</v>
      </c>
      <c r="F35" s="13"/>
      <c r="G35" s="13"/>
      <c r="H35" s="13">
        <v>3</v>
      </c>
      <c r="I35" s="13">
        <v>1</v>
      </c>
      <c r="J35" s="13"/>
      <c r="K35" s="13"/>
      <c r="L35" s="13">
        <v>1</v>
      </c>
      <c r="M35" s="422"/>
      <c r="N35" s="422">
        <v>2</v>
      </c>
      <c r="O35" s="431"/>
      <c r="P35" s="192">
        <v>284283</v>
      </c>
      <c r="Q35" s="192">
        <v>174835</v>
      </c>
      <c r="R35" s="192">
        <v>7</v>
      </c>
      <c r="S35" s="192">
        <v>2684</v>
      </c>
      <c r="T35" s="192">
        <v>2429</v>
      </c>
      <c r="U35" s="427">
        <v>2429</v>
      </c>
      <c r="V35" s="192">
        <v>1650</v>
      </c>
      <c r="W35" s="192">
        <v>540</v>
      </c>
      <c r="X35" s="192">
        <v>239</v>
      </c>
      <c r="Y35" s="192"/>
      <c r="Z35" s="192">
        <v>0</v>
      </c>
      <c r="AA35" s="192">
        <v>255</v>
      </c>
      <c r="AB35" s="427">
        <v>10000</v>
      </c>
      <c r="AC35" s="427">
        <v>8676</v>
      </c>
      <c r="AD35" s="192">
        <f t="shared" si="0"/>
        <v>442.94685250421196</v>
      </c>
    </row>
    <row r="36" spans="1:30" s="4" customFormat="1" ht="27.95" customHeight="1">
      <c r="A36" s="17">
        <v>19</v>
      </c>
      <c r="B36" s="422">
        <v>60</v>
      </c>
      <c r="C36" s="16" t="s">
        <v>1090</v>
      </c>
      <c r="D36" s="426">
        <v>15000</v>
      </c>
      <c r="E36" s="427">
        <v>12745</v>
      </c>
      <c r="F36" s="13"/>
      <c r="G36" s="13"/>
      <c r="H36" s="13">
        <v>4</v>
      </c>
      <c r="I36" s="13">
        <v>1</v>
      </c>
      <c r="J36" s="13"/>
      <c r="K36" s="13"/>
      <c r="L36" s="13"/>
      <c r="M36" s="422">
        <v>2</v>
      </c>
      <c r="N36" s="422">
        <v>3</v>
      </c>
      <c r="O36" s="431"/>
      <c r="P36" s="192">
        <v>183567</v>
      </c>
      <c r="Q36" s="192">
        <v>120130</v>
      </c>
      <c r="R36" s="192">
        <v>2</v>
      </c>
      <c r="S36" s="192">
        <v>2129</v>
      </c>
      <c r="T36" s="192">
        <v>1856</v>
      </c>
      <c r="U36" s="427">
        <v>1410</v>
      </c>
      <c r="V36" s="192">
        <v>1188</v>
      </c>
      <c r="W36" s="192">
        <v>173</v>
      </c>
      <c r="X36" s="192">
        <v>47</v>
      </c>
      <c r="Y36" s="192">
        <v>2</v>
      </c>
      <c r="Z36" s="192">
        <v>446</v>
      </c>
      <c r="AA36" s="192">
        <v>273</v>
      </c>
      <c r="AB36" s="427">
        <v>7700</v>
      </c>
      <c r="AC36" s="427">
        <v>6749</v>
      </c>
      <c r="AD36" s="192">
        <f t="shared" si="0"/>
        <v>529.54099646920361</v>
      </c>
    </row>
    <row r="37" spans="1:30" s="4" customFormat="1" ht="27.95" customHeight="1">
      <c r="A37" s="17">
        <v>35</v>
      </c>
      <c r="B37" s="422">
        <v>65</v>
      </c>
      <c r="C37" s="16" t="s">
        <v>1103</v>
      </c>
      <c r="D37" s="426">
        <v>30000</v>
      </c>
      <c r="E37" s="427">
        <v>30856</v>
      </c>
      <c r="F37" s="13">
        <v>8</v>
      </c>
      <c r="G37" s="13"/>
      <c r="H37" s="13">
        <v>11</v>
      </c>
      <c r="I37" s="13"/>
      <c r="J37" s="13"/>
      <c r="K37" s="13">
        <v>3</v>
      </c>
      <c r="L37" s="13">
        <v>8</v>
      </c>
      <c r="M37" s="422"/>
      <c r="N37" s="422">
        <v>5</v>
      </c>
      <c r="O37" s="431"/>
      <c r="P37" s="192">
        <v>648975</v>
      </c>
      <c r="Q37" s="192">
        <v>881421</v>
      </c>
      <c r="R37" s="192">
        <v>6</v>
      </c>
      <c r="S37" s="192">
        <v>4857</v>
      </c>
      <c r="T37" s="192">
        <v>4111</v>
      </c>
      <c r="U37" s="427">
        <v>4083</v>
      </c>
      <c r="V37" s="192">
        <v>2726</v>
      </c>
      <c r="W37" s="192">
        <v>1173</v>
      </c>
      <c r="X37" s="192">
        <v>135</v>
      </c>
      <c r="Y37" s="192">
        <v>49</v>
      </c>
      <c r="Z37" s="192">
        <v>28</v>
      </c>
      <c r="AA37" s="192">
        <v>746</v>
      </c>
      <c r="AB37" s="427">
        <v>18800</v>
      </c>
      <c r="AC37" s="427">
        <v>16031</v>
      </c>
      <c r="AD37" s="192">
        <f t="shared" si="0"/>
        <v>519.54239045890586</v>
      </c>
    </row>
    <row r="38" spans="1:30" s="4" customFormat="1" ht="27.95" customHeight="1">
      <c r="A38" s="17">
        <v>13</v>
      </c>
      <c r="B38" s="422">
        <v>68</v>
      </c>
      <c r="C38" s="16" t="s">
        <v>1085</v>
      </c>
      <c r="D38" s="426">
        <v>8500</v>
      </c>
      <c r="E38" s="427">
        <v>7147</v>
      </c>
      <c r="F38" s="13"/>
      <c r="G38" s="13"/>
      <c r="H38" s="13">
        <v>5</v>
      </c>
      <c r="I38" s="13"/>
      <c r="J38" s="13"/>
      <c r="K38" s="13"/>
      <c r="L38" s="13"/>
      <c r="M38" s="422">
        <v>3</v>
      </c>
      <c r="N38" s="422"/>
      <c r="O38" s="431">
        <v>0</v>
      </c>
      <c r="P38" s="192">
        <v>153577</v>
      </c>
      <c r="Q38" s="192">
        <v>52473</v>
      </c>
      <c r="R38" s="192">
        <v>1</v>
      </c>
      <c r="S38" s="192">
        <v>778</v>
      </c>
      <c r="T38" s="192">
        <v>684</v>
      </c>
      <c r="U38" s="427">
        <v>677</v>
      </c>
      <c r="V38" s="192">
        <v>545</v>
      </c>
      <c r="W38" s="192">
        <v>88</v>
      </c>
      <c r="X38" s="192">
        <v>9</v>
      </c>
      <c r="Y38" s="192">
        <v>35</v>
      </c>
      <c r="Z38" s="192">
        <v>7</v>
      </c>
      <c r="AA38" s="192">
        <v>94</v>
      </c>
      <c r="AB38" s="427">
        <v>4500</v>
      </c>
      <c r="AC38" s="427">
        <v>2570</v>
      </c>
      <c r="AD38" s="192">
        <f t="shared" si="0"/>
        <v>359.5914369665594</v>
      </c>
    </row>
    <row r="39" spans="1:30" s="4" customFormat="1" ht="27.95" customHeight="1">
      <c r="A39" s="17">
        <v>10</v>
      </c>
      <c r="B39" s="422">
        <v>71</v>
      </c>
      <c r="C39" s="16" t="s">
        <v>1082</v>
      </c>
      <c r="D39" s="426">
        <v>34100</v>
      </c>
      <c r="E39" s="427">
        <v>30905</v>
      </c>
      <c r="F39" s="13"/>
      <c r="G39" s="13"/>
      <c r="H39" s="13">
        <v>14</v>
      </c>
      <c r="I39" s="13">
        <v>1</v>
      </c>
      <c r="J39" s="13"/>
      <c r="K39" s="13"/>
      <c r="L39" s="13"/>
      <c r="M39" s="422"/>
      <c r="N39" s="422">
        <v>1</v>
      </c>
      <c r="O39" s="431">
        <v>2</v>
      </c>
      <c r="P39" s="192">
        <v>507434</v>
      </c>
      <c r="Q39" s="192">
        <v>28107</v>
      </c>
      <c r="R39" s="192">
        <v>11</v>
      </c>
      <c r="S39" s="192">
        <v>3435</v>
      </c>
      <c r="T39" s="192">
        <v>3219</v>
      </c>
      <c r="U39" s="427">
        <v>3215</v>
      </c>
      <c r="V39" s="192">
        <v>2636</v>
      </c>
      <c r="W39" s="192">
        <v>406</v>
      </c>
      <c r="X39" s="192">
        <v>168</v>
      </c>
      <c r="Y39" s="192">
        <v>5</v>
      </c>
      <c r="Z39" s="192">
        <v>4</v>
      </c>
      <c r="AA39" s="192">
        <v>216</v>
      </c>
      <c r="AB39" s="427">
        <v>13160</v>
      </c>
      <c r="AC39" s="427">
        <v>11423</v>
      </c>
      <c r="AD39" s="192">
        <f t="shared" si="0"/>
        <v>369.61656689856011</v>
      </c>
    </row>
    <row r="40" spans="1:30" s="4" customFormat="1" ht="27.95" customHeight="1">
      <c r="A40" s="17">
        <v>42</v>
      </c>
      <c r="B40" s="422">
        <v>75</v>
      </c>
      <c r="C40" s="16" t="s">
        <v>1671</v>
      </c>
      <c r="D40" s="426">
        <v>6000</v>
      </c>
      <c r="E40" s="427">
        <v>934</v>
      </c>
      <c r="F40" s="13">
        <v>1</v>
      </c>
      <c r="G40" s="13"/>
      <c r="H40" s="13"/>
      <c r="I40" s="13">
        <v>1</v>
      </c>
      <c r="J40" s="13">
        <v>1</v>
      </c>
      <c r="K40" s="13"/>
      <c r="L40" s="13">
        <v>1</v>
      </c>
      <c r="M40" s="422"/>
      <c r="N40" s="422"/>
      <c r="O40" s="431"/>
      <c r="P40" s="192"/>
      <c r="Q40" s="192"/>
      <c r="R40" s="192">
        <v>0</v>
      </c>
      <c r="S40" s="192">
        <v>395</v>
      </c>
      <c r="T40" s="192">
        <v>229</v>
      </c>
      <c r="U40" s="427">
        <v>229</v>
      </c>
      <c r="V40" s="192">
        <v>20</v>
      </c>
      <c r="W40" s="192">
        <v>178</v>
      </c>
      <c r="X40" s="192">
        <v>31</v>
      </c>
      <c r="Y40" s="192"/>
      <c r="Z40" s="192"/>
      <c r="AA40" s="192">
        <v>166</v>
      </c>
      <c r="AB40" s="427">
        <v>4520</v>
      </c>
      <c r="AC40" s="427">
        <v>1870</v>
      </c>
      <c r="AD40" s="192">
        <f t="shared" si="0"/>
        <v>2002.1413276231262</v>
      </c>
    </row>
    <row r="41" spans="1:30" s="4" customFormat="1" ht="27.95" customHeight="1">
      <c r="A41" s="17">
        <v>4</v>
      </c>
      <c r="B41" s="422">
        <v>78</v>
      </c>
      <c r="C41" s="16" t="s">
        <v>1078</v>
      </c>
      <c r="D41" s="426">
        <v>39500</v>
      </c>
      <c r="E41" s="427">
        <v>31252</v>
      </c>
      <c r="F41" s="13"/>
      <c r="G41" s="13"/>
      <c r="H41" s="13">
        <v>3</v>
      </c>
      <c r="I41" s="13">
        <v>2</v>
      </c>
      <c r="J41" s="13"/>
      <c r="K41" s="13"/>
      <c r="L41" s="13">
        <v>1</v>
      </c>
      <c r="M41" s="422">
        <v>1</v>
      </c>
      <c r="N41" s="422"/>
      <c r="O41" s="431"/>
      <c r="P41" s="192">
        <v>536785</v>
      </c>
      <c r="Q41" s="192">
        <v>132435</v>
      </c>
      <c r="R41" s="192">
        <v>6</v>
      </c>
      <c r="S41" s="192">
        <v>3296</v>
      </c>
      <c r="T41" s="192">
        <v>3100</v>
      </c>
      <c r="U41" s="427">
        <v>3073</v>
      </c>
      <c r="V41" s="192">
        <v>2652</v>
      </c>
      <c r="W41" s="192">
        <v>271</v>
      </c>
      <c r="X41" s="192"/>
      <c r="Y41" s="192">
        <v>150</v>
      </c>
      <c r="Z41" s="192">
        <v>27</v>
      </c>
      <c r="AA41" s="192">
        <v>196</v>
      </c>
      <c r="AB41" s="427">
        <v>18500</v>
      </c>
      <c r="AC41" s="427">
        <v>11419</v>
      </c>
      <c r="AD41" s="192">
        <f t="shared" si="0"/>
        <v>365.38461538461536</v>
      </c>
    </row>
    <row r="42" spans="1:30" s="4" customFormat="1" ht="27.95" customHeight="1">
      <c r="A42" s="17">
        <v>18</v>
      </c>
      <c r="B42" s="422">
        <v>80</v>
      </c>
      <c r="C42" s="16" t="s">
        <v>1089</v>
      </c>
      <c r="D42" s="426">
        <v>12000</v>
      </c>
      <c r="E42" s="427">
        <v>10064</v>
      </c>
      <c r="F42" s="13"/>
      <c r="G42" s="13"/>
      <c r="H42" s="13">
        <v>3</v>
      </c>
      <c r="I42" s="13"/>
      <c r="J42" s="13"/>
      <c r="K42" s="13"/>
      <c r="L42" s="13">
        <v>1</v>
      </c>
      <c r="M42" s="422">
        <v>1</v>
      </c>
      <c r="N42" s="432"/>
      <c r="O42" s="433"/>
      <c r="P42" s="192">
        <v>175162</v>
      </c>
      <c r="Q42" s="192">
        <v>10126</v>
      </c>
      <c r="R42" s="192">
        <v>2</v>
      </c>
      <c r="S42" s="192">
        <v>1010</v>
      </c>
      <c r="T42" s="192">
        <v>990</v>
      </c>
      <c r="U42" s="427">
        <v>939</v>
      </c>
      <c r="V42" s="192">
        <v>799</v>
      </c>
      <c r="W42" s="192">
        <v>130</v>
      </c>
      <c r="X42" s="192">
        <v>8</v>
      </c>
      <c r="Y42" s="192">
        <v>2</v>
      </c>
      <c r="Z42" s="192">
        <v>51</v>
      </c>
      <c r="AA42" s="192">
        <v>20</v>
      </c>
      <c r="AB42" s="427">
        <v>6000</v>
      </c>
      <c r="AC42" s="427">
        <v>3227</v>
      </c>
      <c r="AD42" s="192">
        <f t="shared" si="0"/>
        <v>320.64785373608902</v>
      </c>
    </row>
    <row r="43" spans="1:30" s="4" customFormat="1" ht="27.95" customHeight="1">
      <c r="A43" s="17">
        <v>33</v>
      </c>
      <c r="B43" s="422">
        <v>85</v>
      </c>
      <c r="C43" s="16" t="s">
        <v>1105</v>
      </c>
      <c r="D43" s="426">
        <v>7800</v>
      </c>
      <c r="E43" s="427">
        <v>7325</v>
      </c>
      <c r="F43" s="13"/>
      <c r="G43" s="13"/>
      <c r="H43" s="13">
        <v>2</v>
      </c>
      <c r="I43" s="13"/>
      <c r="J43" s="13"/>
      <c r="K43" s="13"/>
      <c r="L43" s="13"/>
      <c r="M43" s="422"/>
      <c r="N43" s="432">
        <v>1</v>
      </c>
      <c r="O43" s="433">
        <v>1</v>
      </c>
      <c r="P43" s="192">
        <v>127955</v>
      </c>
      <c r="Q43" s="192">
        <v>44214</v>
      </c>
      <c r="R43" s="192">
        <v>4</v>
      </c>
      <c r="S43" s="192">
        <v>1023</v>
      </c>
      <c r="T43" s="192">
        <v>712</v>
      </c>
      <c r="U43" s="427">
        <v>702</v>
      </c>
      <c r="V43" s="192">
        <v>478</v>
      </c>
      <c r="W43" s="192">
        <v>224</v>
      </c>
      <c r="X43" s="192"/>
      <c r="Y43" s="192"/>
      <c r="Z43" s="192">
        <v>10</v>
      </c>
      <c r="AA43" s="192">
        <v>311</v>
      </c>
      <c r="AB43" s="427">
        <v>3000</v>
      </c>
      <c r="AC43" s="427">
        <v>3000</v>
      </c>
      <c r="AD43" s="192">
        <f t="shared" si="0"/>
        <v>409.55631399317406</v>
      </c>
    </row>
    <row r="44" spans="1:30" s="4" customFormat="1" ht="27.95" customHeight="1">
      <c r="A44" s="17">
        <v>11</v>
      </c>
      <c r="B44" s="422">
        <v>86</v>
      </c>
      <c r="C44" s="16" t="s">
        <v>1083</v>
      </c>
      <c r="D44" s="426">
        <v>39300</v>
      </c>
      <c r="E44" s="427">
        <v>33775</v>
      </c>
      <c r="F44" s="13"/>
      <c r="G44" s="13"/>
      <c r="H44" s="13">
        <v>21</v>
      </c>
      <c r="I44" s="13">
        <v>1</v>
      </c>
      <c r="J44" s="13"/>
      <c r="K44" s="13"/>
      <c r="L44" s="13">
        <v>1</v>
      </c>
      <c r="M44" s="422"/>
      <c r="N44" s="432">
        <v>1</v>
      </c>
      <c r="O44" s="433"/>
      <c r="P44" s="192">
        <v>515750</v>
      </c>
      <c r="Q44" s="192">
        <v>136075</v>
      </c>
      <c r="R44" s="192">
        <v>10</v>
      </c>
      <c r="S44" s="192">
        <v>3751</v>
      </c>
      <c r="T44" s="192">
        <v>3750</v>
      </c>
      <c r="U44" s="427">
        <v>3651</v>
      </c>
      <c r="V44" s="192">
        <v>2968</v>
      </c>
      <c r="W44" s="192">
        <v>362</v>
      </c>
      <c r="X44" s="192">
        <v>311</v>
      </c>
      <c r="Y44" s="192">
        <v>10</v>
      </c>
      <c r="Z44" s="192">
        <v>99</v>
      </c>
      <c r="AA44" s="192">
        <v>1</v>
      </c>
      <c r="AB44" s="427">
        <v>22000</v>
      </c>
      <c r="AC44" s="427">
        <v>11521</v>
      </c>
      <c r="AD44" s="192">
        <f t="shared" si="0"/>
        <v>341.11028867505553</v>
      </c>
    </row>
    <row r="45" spans="1:30" s="4" customFormat="1" ht="27.95" customHeight="1">
      <c r="A45" s="17">
        <v>28</v>
      </c>
      <c r="B45" s="422">
        <v>88</v>
      </c>
      <c r="C45" s="16" t="s">
        <v>1095</v>
      </c>
      <c r="D45" s="426">
        <v>5400</v>
      </c>
      <c r="E45" s="427">
        <v>3190</v>
      </c>
      <c r="F45" s="13"/>
      <c r="G45" s="13"/>
      <c r="H45" s="13">
        <v>2</v>
      </c>
      <c r="I45" s="13"/>
      <c r="J45" s="13"/>
      <c r="K45" s="13"/>
      <c r="L45" s="13"/>
      <c r="M45" s="422"/>
      <c r="N45" s="422">
        <v>1</v>
      </c>
      <c r="O45" s="431">
        <v>1</v>
      </c>
      <c r="P45" s="192"/>
      <c r="Q45" s="192"/>
      <c r="R45" s="192">
        <v>0</v>
      </c>
      <c r="S45" s="192">
        <v>477</v>
      </c>
      <c r="T45" s="192">
        <v>378</v>
      </c>
      <c r="U45" s="427">
        <v>376</v>
      </c>
      <c r="V45" s="192">
        <v>321</v>
      </c>
      <c r="W45" s="192">
        <v>55</v>
      </c>
      <c r="X45" s="192"/>
      <c r="Y45" s="192"/>
      <c r="Z45" s="192">
        <v>2</v>
      </c>
      <c r="AA45" s="192">
        <v>99</v>
      </c>
      <c r="AB45" s="427">
        <v>3030</v>
      </c>
      <c r="AC45" s="427">
        <v>1833</v>
      </c>
      <c r="AD45" s="192">
        <f t="shared" si="0"/>
        <v>574.60815047021947</v>
      </c>
    </row>
    <row r="46" spans="1:30" s="4" customFormat="1" ht="27.95" customHeight="1">
      <c r="A46" s="17">
        <v>38</v>
      </c>
      <c r="B46" s="422">
        <v>90</v>
      </c>
      <c r="C46" s="16" t="s">
        <v>1670</v>
      </c>
      <c r="D46" s="426">
        <v>12000</v>
      </c>
      <c r="E46" s="427">
        <v>11744</v>
      </c>
      <c r="F46" s="13"/>
      <c r="G46" s="13"/>
      <c r="H46" s="13">
        <v>5</v>
      </c>
      <c r="I46" s="13"/>
      <c r="J46" s="13"/>
      <c r="K46" s="13"/>
      <c r="L46" s="13"/>
      <c r="M46" s="422">
        <v>1</v>
      </c>
      <c r="N46" s="422">
        <v>3</v>
      </c>
      <c r="O46" s="431">
        <v>1</v>
      </c>
      <c r="P46" s="192"/>
      <c r="Q46" s="192"/>
      <c r="R46" s="192">
        <v>3</v>
      </c>
      <c r="S46" s="192">
        <v>1382</v>
      </c>
      <c r="T46" s="192">
        <v>1158</v>
      </c>
      <c r="U46" s="427">
        <v>1150</v>
      </c>
      <c r="V46" s="192">
        <v>916</v>
      </c>
      <c r="W46" s="192">
        <v>113</v>
      </c>
      <c r="X46" s="192">
        <v>63</v>
      </c>
      <c r="Y46" s="192">
        <v>58</v>
      </c>
      <c r="Z46" s="192">
        <v>8</v>
      </c>
      <c r="AA46" s="192">
        <v>224</v>
      </c>
      <c r="AB46" s="427">
        <v>6400</v>
      </c>
      <c r="AC46" s="427">
        <v>4543</v>
      </c>
      <c r="AD46" s="192">
        <f t="shared" si="0"/>
        <v>386.83583106267031</v>
      </c>
    </row>
    <row r="47" spans="1:30" s="4" customFormat="1" ht="27.95" customHeight="1">
      <c r="A47" s="17">
        <v>25</v>
      </c>
      <c r="B47" s="422">
        <v>91</v>
      </c>
      <c r="C47" s="16" t="s">
        <v>1674</v>
      </c>
      <c r="D47" s="426">
        <v>5330</v>
      </c>
      <c r="E47" s="427">
        <v>4338</v>
      </c>
      <c r="F47" s="13"/>
      <c r="G47" s="13"/>
      <c r="H47" s="13">
        <v>2</v>
      </c>
      <c r="I47" s="13"/>
      <c r="J47" s="13"/>
      <c r="K47" s="13">
        <v>2</v>
      </c>
      <c r="L47" s="13"/>
      <c r="M47" s="422"/>
      <c r="N47" s="422"/>
      <c r="O47" s="431"/>
      <c r="P47" s="192">
        <v>104830</v>
      </c>
      <c r="Q47" s="192">
        <v>102237</v>
      </c>
      <c r="R47" s="192">
        <v>2</v>
      </c>
      <c r="S47" s="192">
        <v>699</v>
      </c>
      <c r="T47" s="192">
        <v>568</v>
      </c>
      <c r="U47" s="427">
        <v>567</v>
      </c>
      <c r="V47" s="192">
        <v>406</v>
      </c>
      <c r="W47" s="192">
        <v>18</v>
      </c>
      <c r="X47" s="192">
        <v>115</v>
      </c>
      <c r="Y47" s="192">
        <v>28</v>
      </c>
      <c r="Z47" s="192">
        <v>1</v>
      </c>
      <c r="AA47" s="192">
        <v>131</v>
      </c>
      <c r="AB47" s="427">
        <v>3000</v>
      </c>
      <c r="AC47" s="427">
        <v>2718</v>
      </c>
      <c r="AD47" s="192">
        <f t="shared" si="0"/>
        <v>626.55601659751039</v>
      </c>
    </row>
    <row r="48" spans="1:30" s="4" customFormat="1" ht="27.95" customHeight="1">
      <c r="A48" s="17">
        <v>30</v>
      </c>
      <c r="B48" s="422">
        <v>94</v>
      </c>
      <c r="C48" s="16" t="s">
        <v>1100</v>
      </c>
      <c r="D48" s="426">
        <v>25000</v>
      </c>
      <c r="E48" s="427">
        <v>775</v>
      </c>
      <c r="F48" s="13">
        <v>1</v>
      </c>
      <c r="G48" s="13"/>
      <c r="H48" s="13">
        <v>4</v>
      </c>
      <c r="I48" s="13"/>
      <c r="J48" s="13"/>
      <c r="K48" s="13"/>
      <c r="L48" s="13"/>
      <c r="M48" s="422">
        <v>1</v>
      </c>
      <c r="N48" s="422">
        <v>2</v>
      </c>
      <c r="O48" s="431"/>
      <c r="P48" s="192">
        <v>185211</v>
      </c>
      <c r="Q48" s="192"/>
      <c r="R48" s="192">
        <v>4</v>
      </c>
      <c r="S48" s="192">
        <v>651</v>
      </c>
      <c r="T48" s="192">
        <v>647</v>
      </c>
      <c r="U48" s="427">
        <v>641</v>
      </c>
      <c r="V48" s="192">
        <v>102</v>
      </c>
      <c r="W48" s="192">
        <v>176</v>
      </c>
      <c r="X48" s="192">
        <v>61</v>
      </c>
      <c r="Y48" s="192">
        <v>302</v>
      </c>
      <c r="Z48" s="192">
        <v>6</v>
      </c>
      <c r="AA48" s="192">
        <v>4</v>
      </c>
      <c r="AB48" s="427">
        <v>31400</v>
      </c>
      <c r="AC48" s="427">
        <v>2668</v>
      </c>
      <c r="AD48" s="192">
        <f t="shared" si="0"/>
        <v>3442.5806451612902</v>
      </c>
    </row>
    <row r="49" spans="1:30" s="4" customFormat="1" ht="27.95" customHeight="1">
      <c r="A49" s="17">
        <v>21</v>
      </c>
      <c r="B49" s="422">
        <v>95</v>
      </c>
      <c r="C49" s="16" t="s">
        <v>1092</v>
      </c>
      <c r="D49" s="426">
        <v>6440</v>
      </c>
      <c r="E49" s="427">
        <v>5481</v>
      </c>
      <c r="F49" s="13">
        <v>1</v>
      </c>
      <c r="G49" s="13"/>
      <c r="H49" s="13">
        <v>4</v>
      </c>
      <c r="I49" s="13"/>
      <c r="J49" s="13"/>
      <c r="K49" s="13"/>
      <c r="L49" s="13">
        <v>1</v>
      </c>
      <c r="M49" s="422">
        <v>1</v>
      </c>
      <c r="N49" s="422"/>
      <c r="O49" s="431"/>
      <c r="P49" s="192">
        <v>124767</v>
      </c>
      <c r="Q49" s="192">
        <v>10061</v>
      </c>
      <c r="R49" s="192">
        <v>6</v>
      </c>
      <c r="S49" s="192">
        <v>723</v>
      </c>
      <c r="T49" s="192">
        <v>553</v>
      </c>
      <c r="U49" s="427">
        <v>552</v>
      </c>
      <c r="V49" s="192">
        <v>396</v>
      </c>
      <c r="W49" s="192">
        <v>111</v>
      </c>
      <c r="X49" s="192">
        <v>45</v>
      </c>
      <c r="Y49" s="192"/>
      <c r="Z49" s="192">
        <v>1</v>
      </c>
      <c r="AA49" s="192">
        <v>170</v>
      </c>
      <c r="AB49" s="427">
        <v>3050</v>
      </c>
      <c r="AC49" s="427">
        <v>2130</v>
      </c>
      <c r="AD49" s="192">
        <f t="shared" si="0"/>
        <v>388.6152162014231</v>
      </c>
    </row>
    <row r="50" spans="1:30" s="4" customFormat="1" ht="27.95" customHeight="1">
      <c r="A50" s="17">
        <v>40</v>
      </c>
      <c r="B50" s="422">
        <v>97</v>
      </c>
      <c r="C50" s="16" t="s">
        <v>1507</v>
      </c>
      <c r="D50" s="426">
        <v>150800</v>
      </c>
      <c r="E50" s="427">
        <v>133258</v>
      </c>
      <c r="F50" s="13">
        <v>37</v>
      </c>
      <c r="G50" s="13"/>
      <c r="H50" s="13">
        <v>113</v>
      </c>
      <c r="I50" s="13">
        <v>1</v>
      </c>
      <c r="J50" s="13">
        <v>3</v>
      </c>
      <c r="K50" s="13">
        <v>1</v>
      </c>
      <c r="L50" s="13">
        <v>40</v>
      </c>
      <c r="M50" s="422">
        <v>1</v>
      </c>
      <c r="N50" s="422">
        <v>2</v>
      </c>
      <c r="O50" s="431">
        <v>14</v>
      </c>
      <c r="P50" s="192">
        <v>4696208</v>
      </c>
      <c r="Q50" s="192">
        <v>1656667</v>
      </c>
      <c r="R50" s="192">
        <v>73</v>
      </c>
      <c r="S50" s="192">
        <v>18597</v>
      </c>
      <c r="T50" s="192">
        <v>15857</v>
      </c>
      <c r="U50" s="427">
        <v>15299</v>
      </c>
      <c r="V50" s="16">
        <v>10976</v>
      </c>
      <c r="W50" s="16">
        <v>3523</v>
      </c>
      <c r="X50" s="16">
        <v>642</v>
      </c>
      <c r="Y50" s="16">
        <v>158</v>
      </c>
      <c r="Z50" s="192">
        <v>558</v>
      </c>
      <c r="AA50" s="192">
        <v>2740</v>
      </c>
      <c r="AB50" s="427">
        <v>96800</v>
      </c>
      <c r="AC50" s="427">
        <v>60014</v>
      </c>
      <c r="AD50" s="192">
        <f t="shared" si="0"/>
        <v>450.3594530909964</v>
      </c>
    </row>
    <row r="51" spans="1:30" s="4" customFormat="1" ht="27.95" customHeight="1" thickBot="1">
      <c r="A51" s="17">
        <v>39</v>
      </c>
      <c r="B51" s="422">
        <v>98</v>
      </c>
      <c r="C51" s="16" t="s">
        <v>953</v>
      </c>
      <c r="D51" s="426">
        <v>9520</v>
      </c>
      <c r="E51" s="427">
        <v>9168</v>
      </c>
      <c r="F51" s="13">
        <v>1</v>
      </c>
      <c r="G51" s="13"/>
      <c r="H51" s="13">
        <v>9</v>
      </c>
      <c r="I51" s="13"/>
      <c r="J51" s="13"/>
      <c r="K51" s="13">
        <v>3</v>
      </c>
      <c r="L51" s="13">
        <v>4</v>
      </c>
      <c r="M51" s="422"/>
      <c r="N51" s="422"/>
      <c r="O51" s="431"/>
      <c r="P51" s="192"/>
      <c r="Q51" s="192"/>
      <c r="R51" s="192">
        <v>3</v>
      </c>
      <c r="S51" s="192">
        <v>1201</v>
      </c>
      <c r="T51" s="192">
        <v>1012</v>
      </c>
      <c r="U51" s="427">
        <v>1009</v>
      </c>
      <c r="V51" s="192">
        <v>843</v>
      </c>
      <c r="W51" s="192">
        <v>88</v>
      </c>
      <c r="X51" s="192">
        <v>65</v>
      </c>
      <c r="Y51" s="192">
        <v>13</v>
      </c>
      <c r="Z51" s="192">
        <v>3</v>
      </c>
      <c r="AA51" s="192">
        <v>189</v>
      </c>
      <c r="AB51" s="430">
        <v>4700</v>
      </c>
      <c r="AC51" s="427">
        <v>3935</v>
      </c>
      <c r="AD51" s="192">
        <f t="shared" si="0"/>
        <v>429.21029668411865</v>
      </c>
    </row>
    <row r="52" spans="1:30" s="4" customFormat="1" ht="33.75" customHeight="1" thickTop="1">
      <c r="A52" s="17"/>
      <c r="B52" s="20" t="s">
        <v>1034</v>
      </c>
      <c r="C52" s="20" t="s">
        <v>889</v>
      </c>
      <c r="D52" s="468">
        <f>SUM(D7:D51)</f>
        <v>5915589</v>
      </c>
      <c r="E52" s="468">
        <f>SUM(E7:E51)</f>
        <v>5419982</v>
      </c>
      <c r="F52" s="468">
        <f>SUM(F7:F51)</f>
        <v>111</v>
      </c>
      <c r="G52" s="468">
        <f t="shared" ref="G52:O52" si="1">SUM(G7:G51)</f>
        <v>12</v>
      </c>
      <c r="H52" s="468">
        <f t="shared" si="1"/>
        <v>530</v>
      </c>
      <c r="I52" s="468">
        <f t="shared" si="1"/>
        <v>41</v>
      </c>
      <c r="J52" s="468">
        <f t="shared" si="1"/>
        <v>14</v>
      </c>
      <c r="K52" s="468">
        <f t="shared" si="1"/>
        <v>30</v>
      </c>
      <c r="L52" s="468">
        <f t="shared" si="1"/>
        <v>116</v>
      </c>
      <c r="M52" s="468">
        <f t="shared" si="1"/>
        <v>38</v>
      </c>
      <c r="N52" s="469">
        <f t="shared" si="1"/>
        <v>78</v>
      </c>
      <c r="O52" s="470">
        <f t="shared" si="1"/>
        <v>44</v>
      </c>
      <c r="P52" s="468">
        <f t="shared" ref="P52:X52" si="2">SUM(P7:P51)</f>
        <v>103833662</v>
      </c>
      <c r="Q52" s="468">
        <f t="shared" si="2"/>
        <v>29154050</v>
      </c>
      <c r="R52" s="468">
        <f t="shared" si="2"/>
        <v>2317</v>
      </c>
      <c r="S52" s="468">
        <f t="shared" si="2"/>
        <v>673704</v>
      </c>
      <c r="T52" s="468">
        <f t="shared" si="2"/>
        <v>635765</v>
      </c>
      <c r="U52" s="468">
        <f t="shared" si="2"/>
        <v>618759</v>
      </c>
      <c r="V52" s="468">
        <f t="shared" si="2"/>
        <v>476489</v>
      </c>
      <c r="W52" s="468">
        <f t="shared" si="2"/>
        <v>105870</v>
      </c>
      <c r="X52" s="468">
        <f t="shared" si="2"/>
        <v>33969</v>
      </c>
      <c r="Y52" s="468">
        <f>SUM(Y8:Y51)</f>
        <v>2432</v>
      </c>
      <c r="Z52" s="468">
        <f>SUM(Z7:Z51)</f>
        <v>17006</v>
      </c>
      <c r="AA52" s="468">
        <f>SUM(AA7:AA51)</f>
        <v>37939</v>
      </c>
      <c r="AB52" s="468">
        <f>SUM(AB7:AB51)</f>
        <v>2954381</v>
      </c>
      <c r="AC52" s="468">
        <f>SUM(AC7:AC51)</f>
        <v>2087756</v>
      </c>
      <c r="AD52" s="421">
        <f t="shared" si="0"/>
        <v>385.19611319742393</v>
      </c>
    </row>
    <row r="53" spans="1:30" ht="12.75" customHeight="1"/>
    <row r="54" spans="1:30" ht="18.95" customHeight="1">
      <c r="B54" s="17" t="s">
        <v>1237</v>
      </c>
      <c r="C54" s="19" t="s">
        <v>1238</v>
      </c>
      <c r="AD54" s="19" t="s">
        <v>1111</v>
      </c>
    </row>
    <row r="55" spans="1:30" ht="18.95" customHeight="1">
      <c r="C55" s="19" t="s">
        <v>1239</v>
      </c>
    </row>
    <row r="56" spans="1:30" ht="18.95" customHeight="1"/>
    <row r="57" spans="1:30" ht="18.95" customHeight="1"/>
    <row r="58" spans="1:30" ht="18.95" customHeight="1"/>
    <row r="59" spans="1:30" ht="18.95" customHeight="1"/>
    <row r="60" spans="1:30" ht="18.95" customHeight="1"/>
    <row r="61" spans="1:30" ht="18.95" customHeight="1"/>
    <row r="62" spans="1:30" ht="18.95" customHeight="1"/>
  </sheetData>
  <mergeCells count="2">
    <mergeCell ref="F2:J2"/>
    <mergeCell ref="K2:O2"/>
  </mergeCells>
  <phoneticPr fontId="2"/>
  <printOptions horizontalCentered="1"/>
  <pageMargins left="0.3" right="0.34" top="0.7" bottom="0.78740157480314965" header="0.51181102362204722" footer="0.51181102362204722"/>
  <pageSetup paperSize="9" scale="57" fitToHeight="2" orientation="landscape" horizontalDpi="300" verticalDpi="300" r:id="rId1"/>
  <headerFooter alignWithMargins="0">
    <oddFooter>&amp;C- &amp;P+8 -</oddFooter>
  </headerFooter>
  <rowBreaks count="1" manualBreakCount="1">
    <brk id="32" min="1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54"/>
  <sheetViews>
    <sheetView showZeros="0" view="pageBreakPreview" zoomScale="75" zoomScaleNormal="75" workbookViewId="0">
      <pane xSplit="3" ySplit="5" topLeftCell="D6" activePane="bottomRight" state="frozen"/>
      <selection activeCell="M54" sqref="M54"/>
      <selection pane="topRight" activeCell="M54" sqref="M54"/>
      <selection pane="bottomLeft" activeCell="M54" sqref="M54"/>
      <selection pane="bottomRight" activeCell="B1" sqref="B1"/>
    </sheetView>
  </sheetViews>
  <sheetFormatPr defaultRowHeight="14.25"/>
  <cols>
    <col min="1" max="1" width="6.375" style="17" hidden="1" customWidth="1"/>
    <col min="2" max="2" width="5.5" style="17" customWidth="1"/>
    <col min="3" max="3" width="23.125" style="19" customWidth="1"/>
    <col min="4" max="4" width="9.125" style="19" customWidth="1"/>
    <col min="5" max="5" width="9.125" style="17" customWidth="1"/>
    <col min="6" max="9" width="9.125" style="17" hidden="1" customWidth="1"/>
    <col min="10" max="11" width="9.125" style="17" customWidth="1"/>
    <col min="12" max="13" width="9.125" style="17" hidden="1" customWidth="1"/>
    <col min="14" max="15" width="9.125" style="17" bestFit="1" customWidth="1"/>
    <col min="16" max="16" width="7.625" style="331" customWidth="1"/>
    <col min="17" max="17" width="8.625" style="19" customWidth="1"/>
    <col min="18" max="18" width="7.625" style="17" customWidth="1"/>
    <col min="19" max="19" width="8.625" style="19" customWidth="1"/>
    <col min="20" max="20" width="7.875" style="17" bestFit="1" customWidth="1"/>
    <col min="21" max="21" width="8.625" style="19" customWidth="1"/>
    <col min="22" max="24" width="10.625" style="19" customWidth="1"/>
    <col min="25" max="29" width="8.625" style="340" customWidth="1"/>
    <col min="30" max="16384" width="9" style="19"/>
  </cols>
  <sheetData>
    <row r="1" spans="1:29" s="4" customFormat="1" ht="15.95" customHeight="1">
      <c r="A1" s="17"/>
      <c r="B1" s="17"/>
      <c r="C1" s="4" t="s">
        <v>1242</v>
      </c>
      <c r="E1" s="17"/>
      <c r="F1" s="17"/>
      <c r="G1" s="17"/>
      <c r="H1" s="17"/>
      <c r="I1" s="17"/>
      <c r="J1" s="17" t="s">
        <v>421</v>
      </c>
      <c r="K1" s="17" t="s">
        <v>421</v>
      </c>
      <c r="L1" s="17"/>
      <c r="M1" s="17"/>
      <c r="N1" s="17" t="s">
        <v>905</v>
      </c>
      <c r="O1" s="17" t="s">
        <v>905</v>
      </c>
      <c r="P1" s="331"/>
      <c r="R1" s="17"/>
      <c r="T1" s="17"/>
      <c r="Y1" s="332"/>
      <c r="Z1" s="332"/>
      <c r="AA1" s="332"/>
      <c r="AB1" s="332"/>
      <c r="AC1" s="332"/>
    </row>
    <row r="2" spans="1:29" s="4" customFormat="1" ht="15.95" customHeight="1">
      <c r="A2" s="17"/>
      <c r="B2" s="8"/>
      <c r="C2" s="5"/>
      <c r="D2" s="333" t="s">
        <v>1121</v>
      </c>
      <c r="E2" s="22"/>
      <c r="F2" s="22"/>
      <c r="G2" s="22"/>
      <c r="H2" s="22"/>
      <c r="I2" s="22"/>
      <c r="J2" s="22"/>
      <c r="K2" s="23" t="s">
        <v>1243</v>
      </c>
      <c r="L2" s="23"/>
      <c r="M2" s="23"/>
      <c r="N2" s="22"/>
      <c r="O2" s="22"/>
      <c r="P2" s="666" t="s">
        <v>1121</v>
      </c>
      <c r="Q2" s="641"/>
      <c r="R2" s="666" t="s">
        <v>1244</v>
      </c>
      <c r="S2" s="641" t="s">
        <v>1244</v>
      </c>
      <c r="T2" s="666" t="s">
        <v>1244</v>
      </c>
      <c r="U2" s="641" t="s">
        <v>1244</v>
      </c>
      <c r="V2" s="8" t="s">
        <v>1245</v>
      </c>
      <c r="W2" s="8" t="s">
        <v>1246</v>
      </c>
      <c r="X2" s="8" t="s">
        <v>1246</v>
      </c>
      <c r="Y2" s="334"/>
      <c r="Z2" s="335" t="s">
        <v>1247</v>
      </c>
      <c r="AA2" s="335"/>
      <c r="AB2" s="335"/>
      <c r="AC2" s="336"/>
    </row>
    <row r="3" spans="1:29" s="4" customFormat="1" ht="15.95" customHeight="1">
      <c r="A3" s="17"/>
      <c r="B3" s="11" t="s">
        <v>906</v>
      </c>
      <c r="C3" s="11" t="s">
        <v>1130</v>
      </c>
      <c r="D3" s="24" t="s">
        <v>1248</v>
      </c>
      <c r="E3" s="8" t="s">
        <v>926</v>
      </c>
      <c r="F3" s="8"/>
      <c r="G3" s="8"/>
      <c r="H3" s="8"/>
      <c r="I3" s="8"/>
      <c r="J3" s="8" t="s">
        <v>1249</v>
      </c>
      <c r="K3" s="8" t="s">
        <v>1250</v>
      </c>
      <c r="L3" s="8"/>
      <c r="M3" s="8"/>
      <c r="N3" s="8" t="s">
        <v>1125</v>
      </c>
      <c r="O3" s="9" t="s">
        <v>1251</v>
      </c>
      <c r="P3" s="667" t="s">
        <v>1137</v>
      </c>
      <c r="Q3" s="668" t="s">
        <v>1137</v>
      </c>
      <c r="R3" s="667" t="s">
        <v>1252</v>
      </c>
      <c r="S3" s="668" t="s">
        <v>1252</v>
      </c>
      <c r="T3" s="667" t="s">
        <v>1253</v>
      </c>
      <c r="U3" s="668" t="s">
        <v>1253</v>
      </c>
      <c r="V3" s="11" t="s">
        <v>1254</v>
      </c>
      <c r="W3" s="11" t="s">
        <v>1255</v>
      </c>
      <c r="X3" s="11" t="s">
        <v>1256</v>
      </c>
      <c r="Y3" s="337" t="s">
        <v>1257</v>
      </c>
      <c r="Z3" s="337" t="s">
        <v>1258</v>
      </c>
      <c r="AA3" s="337" t="s">
        <v>1259</v>
      </c>
      <c r="AB3" s="337" t="s">
        <v>1260</v>
      </c>
      <c r="AC3" s="337" t="s">
        <v>1261</v>
      </c>
    </row>
    <row r="4" spans="1:29" s="4" customFormat="1" ht="15.95" customHeight="1">
      <c r="A4" s="17"/>
      <c r="B4" s="11" t="s">
        <v>1129</v>
      </c>
      <c r="D4" s="11" t="s">
        <v>1143</v>
      </c>
      <c r="E4" s="11" t="s">
        <v>927</v>
      </c>
      <c r="F4" s="11" t="s">
        <v>922</v>
      </c>
      <c r="G4" s="11" t="s">
        <v>922</v>
      </c>
      <c r="H4" s="11" t="s">
        <v>925</v>
      </c>
      <c r="I4" s="11" t="s">
        <v>919</v>
      </c>
      <c r="J4" s="11" t="s">
        <v>1143</v>
      </c>
      <c r="K4" s="11" t="s">
        <v>1143</v>
      </c>
      <c r="L4" s="11"/>
      <c r="M4" s="11"/>
      <c r="N4" s="11" t="s">
        <v>928</v>
      </c>
      <c r="O4" s="24" t="s">
        <v>1143</v>
      </c>
      <c r="P4" s="667" t="s">
        <v>1143</v>
      </c>
      <c r="Q4" s="668" t="s">
        <v>1143</v>
      </c>
      <c r="R4" s="667" t="s">
        <v>1143</v>
      </c>
      <c r="S4" s="668"/>
      <c r="T4" s="667" t="s">
        <v>1143</v>
      </c>
      <c r="U4" s="668" t="s">
        <v>1143</v>
      </c>
      <c r="V4" s="11" t="s">
        <v>1144</v>
      </c>
      <c r="W4" s="11" t="s">
        <v>1144</v>
      </c>
      <c r="X4" s="11" t="s">
        <v>1144</v>
      </c>
      <c r="Y4" s="337" t="s">
        <v>907</v>
      </c>
      <c r="Z4" s="337" t="s">
        <v>907</v>
      </c>
      <c r="AA4" s="337" t="s">
        <v>907</v>
      </c>
      <c r="AB4" s="337" t="s">
        <v>907</v>
      </c>
      <c r="AC4" s="337" t="s">
        <v>1262</v>
      </c>
    </row>
    <row r="5" spans="1:29" s="4" customFormat="1" ht="15.95" customHeight="1">
      <c r="A5" s="17"/>
      <c r="B5" s="11"/>
      <c r="C5" s="12"/>
      <c r="D5" s="24" t="s">
        <v>908</v>
      </c>
      <c r="E5" s="11" t="s">
        <v>1143</v>
      </c>
      <c r="F5" s="11" t="s">
        <v>923</v>
      </c>
      <c r="G5" s="11" t="s">
        <v>924</v>
      </c>
      <c r="H5" s="11"/>
      <c r="I5" s="11"/>
      <c r="J5" s="11"/>
      <c r="K5" s="11"/>
      <c r="L5" s="11" t="s">
        <v>920</v>
      </c>
      <c r="M5" s="11" t="s">
        <v>921</v>
      </c>
      <c r="N5" s="11" t="s">
        <v>1143</v>
      </c>
      <c r="O5" s="24"/>
      <c r="P5" s="669" t="s">
        <v>909</v>
      </c>
      <c r="Q5" s="644" t="s">
        <v>909</v>
      </c>
      <c r="R5" s="669" t="s">
        <v>910</v>
      </c>
      <c r="S5" s="644"/>
      <c r="T5" s="669" t="s">
        <v>911</v>
      </c>
      <c r="U5" s="644" t="s">
        <v>911</v>
      </c>
      <c r="V5" s="14" t="s">
        <v>912</v>
      </c>
      <c r="W5" s="14" t="s">
        <v>913</v>
      </c>
      <c r="X5" s="14" t="s">
        <v>914</v>
      </c>
      <c r="Y5" s="337" t="s">
        <v>915</v>
      </c>
      <c r="Z5" s="337" t="s">
        <v>929</v>
      </c>
      <c r="AA5" s="337" t="s">
        <v>930</v>
      </c>
      <c r="AB5" s="337" t="s">
        <v>931</v>
      </c>
      <c r="AC5" s="337" t="s">
        <v>932</v>
      </c>
    </row>
    <row r="6" spans="1:29" s="4" customFormat="1" ht="26.65" customHeight="1">
      <c r="A6" s="17">
        <v>41</v>
      </c>
      <c r="B6" s="13">
        <v>1</v>
      </c>
      <c r="C6" s="16" t="s">
        <v>1107</v>
      </c>
      <c r="D6" s="192">
        <v>194999</v>
      </c>
      <c r="E6" s="192">
        <v>20097</v>
      </c>
      <c r="F6" s="194">
        <v>19682</v>
      </c>
      <c r="G6" s="192"/>
      <c r="H6" s="192"/>
      <c r="I6" s="194">
        <v>415</v>
      </c>
      <c r="J6" s="192"/>
      <c r="K6" s="192">
        <v>0</v>
      </c>
      <c r="L6" s="192"/>
      <c r="M6" s="192"/>
      <c r="N6" s="194">
        <v>573</v>
      </c>
      <c r="O6" s="194">
        <v>174329</v>
      </c>
      <c r="P6" s="338"/>
      <c r="Q6" s="424">
        <v>193250</v>
      </c>
      <c r="R6" s="338"/>
      <c r="S6" s="425">
        <v>182529</v>
      </c>
      <c r="T6" s="338"/>
      <c r="U6" s="425">
        <v>178085</v>
      </c>
      <c r="V6" s="426">
        <v>926881</v>
      </c>
      <c r="W6" s="427">
        <v>582760</v>
      </c>
      <c r="X6" s="427">
        <v>529452</v>
      </c>
      <c r="Y6" s="475">
        <f>W6/V6*100</f>
        <v>62.873227523274288</v>
      </c>
      <c r="Z6" s="475">
        <f>X6/W6*100</f>
        <v>90.852495023680419</v>
      </c>
      <c r="AA6" s="475">
        <f>(S6+R6)/(Q6+P6)*100</f>
        <v>94.452263906856402</v>
      </c>
      <c r="AB6" s="475">
        <f>(T6+U6)/(P6+Q6)*100</f>
        <v>92.152652005174645</v>
      </c>
      <c r="AC6" s="475">
        <f>(P6+Q6)/D6*100</f>
        <v>99.103072323447819</v>
      </c>
    </row>
    <row r="7" spans="1:29" s="4" customFormat="1" ht="26.65" customHeight="1">
      <c r="A7" s="17">
        <v>44</v>
      </c>
      <c r="B7" s="422">
        <v>2</v>
      </c>
      <c r="C7" s="16" t="s">
        <v>1109</v>
      </c>
      <c r="D7" s="194">
        <v>57862</v>
      </c>
      <c r="E7" s="192">
        <v>7211</v>
      </c>
      <c r="F7" s="194"/>
      <c r="G7" s="192"/>
      <c r="H7" s="192"/>
      <c r="I7" s="192">
        <v>7211</v>
      </c>
      <c r="J7" s="192"/>
      <c r="K7" s="192">
        <v>0</v>
      </c>
      <c r="L7" s="192"/>
      <c r="M7" s="192"/>
      <c r="N7" s="192">
        <v>0</v>
      </c>
      <c r="O7" s="194">
        <v>50651</v>
      </c>
      <c r="P7" s="339">
        <v>2</v>
      </c>
      <c r="Q7" s="425">
        <v>57729</v>
      </c>
      <c r="R7" s="339">
        <v>2</v>
      </c>
      <c r="S7" s="425">
        <v>54616</v>
      </c>
      <c r="T7" s="339">
        <v>2</v>
      </c>
      <c r="U7" s="425">
        <v>52983</v>
      </c>
      <c r="V7" s="426">
        <v>329673</v>
      </c>
      <c r="W7" s="427">
        <v>174357</v>
      </c>
      <c r="X7" s="427">
        <v>158167</v>
      </c>
      <c r="Y7" s="475">
        <f t="shared" ref="Y7:Y51" si="0">W7/V7*100</f>
        <v>52.887861608320975</v>
      </c>
      <c r="Z7" s="475">
        <f t="shared" ref="Z7:Z51" si="1">X7/W7*100</f>
        <v>90.714453678372536</v>
      </c>
      <c r="AA7" s="475">
        <f t="shared" ref="AA7:AA51" si="2">(S7+R7)/(Q7+P7)*100</f>
        <v>94.607749735843825</v>
      </c>
      <c r="AB7" s="475">
        <f t="shared" ref="AB7:AB51" si="3">(T7+U7)/(P7+Q7)*100</f>
        <v>91.779113474563061</v>
      </c>
      <c r="AC7" s="475">
        <f t="shared" ref="AC7:AC51" si="4">(P7+Q7)/D7*100</f>
        <v>99.773599253396</v>
      </c>
    </row>
    <row r="8" spans="1:29" s="4" customFormat="1" ht="26.65" customHeight="1">
      <c r="A8" s="17">
        <v>9</v>
      </c>
      <c r="B8" s="422">
        <v>3</v>
      </c>
      <c r="C8" s="16" t="s">
        <v>1081</v>
      </c>
      <c r="D8" s="194">
        <v>13471</v>
      </c>
      <c r="E8" s="192">
        <v>3133</v>
      </c>
      <c r="F8" s="194"/>
      <c r="G8" s="192"/>
      <c r="H8" s="192"/>
      <c r="I8" s="194">
        <v>3133</v>
      </c>
      <c r="J8" s="426">
        <v>4015</v>
      </c>
      <c r="K8" s="192">
        <v>5046</v>
      </c>
      <c r="L8" s="194">
        <v>5046</v>
      </c>
      <c r="M8" s="192"/>
      <c r="N8" s="192">
        <v>0</v>
      </c>
      <c r="O8" s="194">
        <v>1277</v>
      </c>
      <c r="P8" s="339"/>
      <c r="Q8" s="425">
        <v>13083</v>
      </c>
      <c r="R8" s="339"/>
      <c r="S8" s="425">
        <v>11944</v>
      </c>
      <c r="T8" s="339"/>
      <c r="U8" s="425">
        <v>11939</v>
      </c>
      <c r="V8" s="426">
        <v>88000</v>
      </c>
      <c r="W8" s="427">
        <v>41026</v>
      </c>
      <c r="X8" s="427">
        <v>35844</v>
      </c>
      <c r="Y8" s="475">
        <f t="shared" si="0"/>
        <v>46.620454545454542</v>
      </c>
      <c r="Z8" s="475">
        <f t="shared" si="1"/>
        <v>87.368985521376686</v>
      </c>
      <c r="AA8" s="475">
        <f t="shared" si="2"/>
        <v>91.294045708170913</v>
      </c>
      <c r="AB8" s="475">
        <f t="shared" si="3"/>
        <v>91.255828173966208</v>
      </c>
      <c r="AC8" s="475">
        <f t="shared" si="4"/>
        <v>97.119738697943731</v>
      </c>
    </row>
    <row r="9" spans="1:29" s="4" customFormat="1" ht="26.65" customHeight="1">
      <c r="A9" s="17">
        <v>31</v>
      </c>
      <c r="B9" s="422">
        <v>4</v>
      </c>
      <c r="C9" s="16" t="s">
        <v>1101</v>
      </c>
      <c r="D9" s="194">
        <v>11378</v>
      </c>
      <c r="E9" s="192">
        <v>426</v>
      </c>
      <c r="F9" s="194"/>
      <c r="G9" s="192"/>
      <c r="H9" s="192"/>
      <c r="I9" s="192">
        <v>426</v>
      </c>
      <c r="J9" s="426">
        <v>6416</v>
      </c>
      <c r="K9" s="192">
        <v>3451</v>
      </c>
      <c r="L9" s="194">
        <v>2023</v>
      </c>
      <c r="M9" s="194">
        <v>1428</v>
      </c>
      <c r="N9" s="194">
        <v>1085</v>
      </c>
      <c r="O9" s="192"/>
      <c r="P9" s="339"/>
      <c r="Q9" s="425">
        <v>10711</v>
      </c>
      <c r="R9" s="339"/>
      <c r="S9" s="425">
        <v>9215</v>
      </c>
      <c r="T9" s="339"/>
      <c r="U9" s="425">
        <v>9079</v>
      </c>
      <c r="V9" s="426">
        <v>48710</v>
      </c>
      <c r="W9" s="427">
        <v>34646</v>
      </c>
      <c r="X9" s="427">
        <v>29345</v>
      </c>
      <c r="Y9" s="475">
        <f t="shared" si="0"/>
        <v>71.127078628618364</v>
      </c>
      <c r="Z9" s="475">
        <f t="shared" si="1"/>
        <v>84.699532413554238</v>
      </c>
      <c r="AA9" s="475">
        <f t="shared" si="2"/>
        <v>86.03305013537485</v>
      </c>
      <c r="AB9" s="475">
        <f t="shared" si="3"/>
        <v>84.763327420408928</v>
      </c>
      <c r="AC9" s="475">
        <f t="shared" si="4"/>
        <v>94.137809808402181</v>
      </c>
    </row>
    <row r="10" spans="1:29" s="4" customFormat="1" ht="26.65" customHeight="1">
      <c r="A10" s="17">
        <v>45</v>
      </c>
      <c r="B10" s="422">
        <v>5</v>
      </c>
      <c r="C10" s="16" t="s">
        <v>1110</v>
      </c>
      <c r="D10" s="194">
        <v>56552</v>
      </c>
      <c r="E10" s="192">
        <v>1027</v>
      </c>
      <c r="F10" s="194">
        <v>1027</v>
      </c>
      <c r="G10" s="192"/>
      <c r="H10" s="192"/>
      <c r="I10" s="192"/>
      <c r="J10" s="192"/>
      <c r="K10" s="192">
        <v>2964</v>
      </c>
      <c r="L10" s="194">
        <v>1195</v>
      </c>
      <c r="M10" s="194">
        <v>1769</v>
      </c>
      <c r="N10" s="194">
        <v>0</v>
      </c>
      <c r="O10" s="194">
        <v>52561</v>
      </c>
      <c r="P10" s="339">
        <v>72</v>
      </c>
      <c r="Q10" s="425">
        <v>56303</v>
      </c>
      <c r="R10" s="339">
        <v>72</v>
      </c>
      <c r="S10" s="425">
        <v>55312</v>
      </c>
      <c r="T10" s="339">
        <v>72</v>
      </c>
      <c r="U10" s="425">
        <v>52591</v>
      </c>
      <c r="V10" s="426">
        <v>261024</v>
      </c>
      <c r="W10" s="427">
        <v>167340</v>
      </c>
      <c r="X10" s="427">
        <v>154452</v>
      </c>
      <c r="Y10" s="475">
        <f t="shared" si="0"/>
        <v>64.109047443913198</v>
      </c>
      <c r="Z10" s="475">
        <f t="shared" si="1"/>
        <v>92.298314808174979</v>
      </c>
      <c r="AA10" s="475">
        <f t="shared" si="2"/>
        <v>98.24212860310422</v>
      </c>
      <c r="AB10" s="475">
        <f t="shared" si="3"/>
        <v>93.415521064301558</v>
      </c>
      <c r="AC10" s="475">
        <f t="shared" si="4"/>
        <v>99.687013721884284</v>
      </c>
    </row>
    <row r="11" spans="1:29" s="4" customFormat="1" ht="26.65" customHeight="1">
      <c r="A11" s="17">
        <v>36</v>
      </c>
      <c r="B11" s="422">
        <v>7</v>
      </c>
      <c r="C11" s="16" t="s">
        <v>1106</v>
      </c>
      <c r="D11" s="194">
        <v>4614</v>
      </c>
      <c r="E11" s="192">
        <v>1243</v>
      </c>
      <c r="F11" s="194"/>
      <c r="G11" s="192"/>
      <c r="H11" s="192"/>
      <c r="I11" s="194">
        <v>1243</v>
      </c>
      <c r="J11" s="192"/>
      <c r="K11" s="192">
        <v>596</v>
      </c>
      <c r="L11" s="194">
        <v>596</v>
      </c>
      <c r="M11" s="192"/>
      <c r="N11" s="192">
        <v>0</v>
      </c>
      <c r="O11" s="194">
        <v>2775</v>
      </c>
      <c r="P11" s="339"/>
      <c r="Q11" s="425">
        <v>4167</v>
      </c>
      <c r="R11" s="339"/>
      <c r="S11" s="425">
        <v>3421</v>
      </c>
      <c r="T11" s="339"/>
      <c r="U11" s="425">
        <v>3398</v>
      </c>
      <c r="V11" s="426">
        <v>17459</v>
      </c>
      <c r="W11" s="427">
        <v>14229</v>
      </c>
      <c r="X11" s="427">
        <v>11416</v>
      </c>
      <c r="Y11" s="475">
        <f t="shared" si="0"/>
        <v>81.499513145082773</v>
      </c>
      <c r="Z11" s="475">
        <f t="shared" si="1"/>
        <v>80.230515145126148</v>
      </c>
      <c r="AA11" s="475">
        <f t="shared" si="2"/>
        <v>82.097432205423573</v>
      </c>
      <c r="AB11" s="475">
        <f t="shared" si="3"/>
        <v>81.545476361891048</v>
      </c>
      <c r="AC11" s="475">
        <f t="shared" si="4"/>
        <v>90.312093628088434</v>
      </c>
    </row>
    <row r="12" spans="1:29" s="4" customFormat="1" ht="26.65" customHeight="1">
      <c r="A12" s="17">
        <v>43</v>
      </c>
      <c r="B12" s="422">
        <v>8</v>
      </c>
      <c r="C12" s="16" t="s">
        <v>1108</v>
      </c>
      <c r="D12" s="194">
        <v>66428</v>
      </c>
      <c r="E12" s="192">
        <v>25823</v>
      </c>
      <c r="F12" s="192"/>
      <c r="G12" s="194">
        <v>25749</v>
      </c>
      <c r="H12" s="192"/>
      <c r="I12" s="194">
        <v>74</v>
      </c>
      <c r="J12" s="426">
        <v>8336</v>
      </c>
      <c r="K12" s="192">
        <v>10726</v>
      </c>
      <c r="L12" s="194">
        <v>10726</v>
      </c>
      <c r="M12" s="192"/>
      <c r="N12" s="192">
        <v>0</v>
      </c>
      <c r="O12" s="194">
        <v>21543</v>
      </c>
      <c r="P12" s="339"/>
      <c r="Q12" s="425">
        <v>63610</v>
      </c>
      <c r="R12" s="339"/>
      <c r="S12" s="425">
        <v>59563</v>
      </c>
      <c r="T12" s="339"/>
      <c r="U12" s="425">
        <v>56961</v>
      </c>
      <c r="V12" s="426">
        <v>221999</v>
      </c>
      <c r="W12" s="427">
        <v>193985</v>
      </c>
      <c r="X12" s="427">
        <v>174274</v>
      </c>
      <c r="Y12" s="475">
        <f t="shared" si="0"/>
        <v>87.381024238847928</v>
      </c>
      <c r="Z12" s="475">
        <f t="shared" si="1"/>
        <v>89.838905069979631</v>
      </c>
      <c r="AA12" s="475">
        <f t="shared" si="2"/>
        <v>93.637792799874234</v>
      </c>
      <c r="AB12" s="475">
        <f t="shared" si="3"/>
        <v>89.547240999842785</v>
      </c>
      <c r="AC12" s="475">
        <f t="shared" si="4"/>
        <v>95.757812970434159</v>
      </c>
    </row>
    <row r="13" spans="1:29" s="4" customFormat="1" ht="26.65" customHeight="1">
      <c r="A13" s="17">
        <v>7</v>
      </c>
      <c r="B13" s="422">
        <v>9</v>
      </c>
      <c r="C13" s="16" t="s">
        <v>1079</v>
      </c>
      <c r="D13" s="194">
        <v>34509</v>
      </c>
      <c r="E13" s="192">
        <v>8811</v>
      </c>
      <c r="F13" s="192"/>
      <c r="G13" s="192"/>
      <c r="H13" s="192"/>
      <c r="I13" s="194">
        <v>8811</v>
      </c>
      <c r="J13" s="192"/>
      <c r="K13" s="192">
        <v>15802</v>
      </c>
      <c r="L13" s="192"/>
      <c r="M13" s="194">
        <v>15802</v>
      </c>
      <c r="N13" s="192">
        <v>0</v>
      </c>
      <c r="O13" s="194">
        <v>9896</v>
      </c>
      <c r="P13" s="339"/>
      <c r="Q13" s="425">
        <v>34509</v>
      </c>
      <c r="R13" s="339"/>
      <c r="S13" s="425">
        <v>34116</v>
      </c>
      <c r="T13" s="339"/>
      <c r="U13" s="425">
        <v>33733</v>
      </c>
      <c r="V13" s="426">
        <v>156000</v>
      </c>
      <c r="W13" s="427">
        <v>107320</v>
      </c>
      <c r="X13" s="427">
        <v>94545</v>
      </c>
      <c r="Y13" s="475">
        <f t="shared" si="0"/>
        <v>68.794871794871796</v>
      </c>
      <c r="Z13" s="475">
        <f t="shared" si="1"/>
        <v>88.096347372344383</v>
      </c>
      <c r="AA13" s="475">
        <f t="shared" si="2"/>
        <v>98.861166652177687</v>
      </c>
      <c r="AB13" s="475">
        <f t="shared" si="3"/>
        <v>97.751311252137114</v>
      </c>
      <c r="AC13" s="475">
        <f t="shared" si="4"/>
        <v>100</v>
      </c>
    </row>
    <row r="14" spans="1:29" s="4" customFormat="1" ht="26.65" customHeight="1">
      <c r="A14" s="17">
        <v>23</v>
      </c>
      <c r="B14" s="422">
        <v>10</v>
      </c>
      <c r="C14" s="16" t="s">
        <v>1096</v>
      </c>
      <c r="D14" s="194">
        <v>2705</v>
      </c>
      <c r="E14" s="192">
        <v>531</v>
      </c>
      <c r="F14" s="192"/>
      <c r="G14" s="192"/>
      <c r="H14" s="192"/>
      <c r="I14" s="192">
        <v>531</v>
      </c>
      <c r="J14" s="192"/>
      <c r="K14" s="192">
        <v>2174</v>
      </c>
      <c r="L14" s="194">
        <v>2174</v>
      </c>
      <c r="M14" s="192"/>
      <c r="N14" s="192">
        <v>0</v>
      </c>
      <c r="O14" s="192"/>
      <c r="P14" s="339"/>
      <c r="Q14" s="425">
        <v>2450</v>
      </c>
      <c r="R14" s="339"/>
      <c r="S14" s="425">
        <v>2266</v>
      </c>
      <c r="T14" s="339"/>
      <c r="U14" s="425">
        <v>2159</v>
      </c>
      <c r="V14" s="426">
        <v>12000</v>
      </c>
      <c r="W14" s="427">
        <v>8006</v>
      </c>
      <c r="X14" s="427">
        <v>6712</v>
      </c>
      <c r="Y14" s="475">
        <f t="shared" si="0"/>
        <v>66.716666666666669</v>
      </c>
      <c r="Z14" s="475">
        <f t="shared" si="1"/>
        <v>83.83712215838122</v>
      </c>
      <c r="AA14" s="475">
        <f t="shared" si="2"/>
        <v>92.489795918367349</v>
      </c>
      <c r="AB14" s="475">
        <f t="shared" si="3"/>
        <v>88.122448979591837</v>
      </c>
      <c r="AC14" s="475">
        <f t="shared" si="4"/>
        <v>90.573012939001856</v>
      </c>
    </row>
    <row r="15" spans="1:29" s="4" customFormat="1" ht="26.65" customHeight="1">
      <c r="A15" s="17">
        <v>2</v>
      </c>
      <c r="B15" s="422">
        <v>13</v>
      </c>
      <c r="C15" s="16" t="s">
        <v>1074</v>
      </c>
      <c r="D15" s="194">
        <v>23339</v>
      </c>
      <c r="E15" s="192">
        <v>20160</v>
      </c>
      <c r="F15" s="192"/>
      <c r="G15" s="192"/>
      <c r="H15" s="192"/>
      <c r="I15" s="194">
        <v>20160</v>
      </c>
      <c r="J15" s="426">
        <v>1278</v>
      </c>
      <c r="K15" s="192">
        <v>789</v>
      </c>
      <c r="L15" s="194">
        <v>789</v>
      </c>
      <c r="M15" s="192"/>
      <c r="N15" s="192">
        <v>0</v>
      </c>
      <c r="O15" s="194">
        <v>1112</v>
      </c>
      <c r="P15" s="26">
        <v>23</v>
      </c>
      <c r="Q15" s="425">
        <v>23108</v>
      </c>
      <c r="R15" s="26">
        <v>23</v>
      </c>
      <c r="S15" s="425">
        <v>22747</v>
      </c>
      <c r="T15" s="26">
        <v>23</v>
      </c>
      <c r="U15" s="425">
        <v>21672</v>
      </c>
      <c r="V15" s="426">
        <v>94800</v>
      </c>
      <c r="W15" s="427">
        <v>70410</v>
      </c>
      <c r="X15" s="427">
        <v>63373</v>
      </c>
      <c r="Y15" s="475">
        <f t="shared" si="0"/>
        <v>74.27215189873418</v>
      </c>
      <c r="Z15" s="475">
        <f t="shared" si="1"/>
        <v>90.005681011219991</v>
      </c>
      <c r="AA15" s="475">
        <f t="shared" si="2"/>
        <v>98.439323851108909</v>
      </c>
      <c r="AB15" s="475">
        <f t="shared" si="3"/>
        <v>93.791881025463667</v>
      </c>
      <c r="AC15" s="475">
        <f t="shared" si="4"/>
        <v>99.108787865804018</v>
      </c>
    </row>
    <row r="16" spans="1:29" s="17" customFormat="1" ht="26.65" customHeight="1">
      <c r="A16" s="17">
        <v>1</v>
      </c>
      <c r="B16" s="422">
        <v>14</v>
      </c>
      <c r="C16" s="16" t="s">
        <v>1073</v>
      </c>
      <c r="D16" s="194">
        <v>11354</v>
      </c>
      <c r="E16" s="192">
        <v>1624</v>
      </c>
      <c r="F16" s="192"/>
      <c r="G16" s="192"/>
      <c r="H16" s="194">
        <v>436</v>
      </c>
      <c r="I16" s="192">
        <v>1188</v>
      </c>
      <c r="J16" s="192"/>
      <c r="K16" s="192">
        <v>0</v>
      </c>
      <c r="L16" s="192"/>
      <c r="M16" s="192"/>
      <c r="N16" s="192">
        <v>0</v>
      </c>
      <c r="O16" s="194">
        <v>9730</v>
      </c>
      <c r="P16" s="339"/>
      <c r="Q16" s="425">
        <v>11132</v>
      </c>
      <c r="R16" s="339"/>
      <c r="S16" s="425">
        <v>10518</v>
      </c>
      <c r="T16" s="339"/>
      <c r="U16" s="425">
        <v>10327</v>
      </c>
      <c r="V16" s="426">
        <v>52187</v>
      </c>
      <c r="W16" s="427">
        <v>33494</v>
      </c>
      <c r="X16" s="427">
        <v>30499</v>
      </c>
      <c r="Y16" s="475">
        <f t="shared" si="0"/>
        <v>64.180734665721346</v>
      </c>
      <c r="Z16" s="475">
        <f t="shared" si="1"/>
        <v>91.058099958201467</v>
      </c>
      <c r="AA16" s="475">
        <f t="shared" si="2"/>
        <v>94.484369385555155</v>
      </c>
      <c r="AB16" s="475">
        <f t="shared" si="3"/>
        <v>92.768595041322314</v>
      </c>
      <c r="AC16" s="475">
        <f t="shared" si="4"/>
        <v>98.044741941166109</v>
      </c>
    </row>
    <row r="17" spans="1:29" s="4" customFormat="1" ht="26.65" customHeight="1">
      <c r="A17" s="17">
        <v>6</v>
      </c>
      <c r="B17" s="422">
        <v>16</v>
      </c>
      <c r="C17" s="16" t="s">
        <v>1077</v>
      </c>
      <c r="D17" s="194">
        <v>12630</v>
      </c>
      <c r="E17" s="192">
        <v>2354</v>
      </c>
      <c r="F17" s="192"/>
      <c r="G17" s="192"/>
      <c r="H17" s="192"/>
      <c r="I17" s="192">
        <v>2354</v>
      </c>
      <c r="J17" s="192"/>
      <c r="K17" s="192">
        <v>261</v>
      </c>
      <c r="L17" s="194">
        <v>261</v>
      </c>
      <c r="M17" s="192"/>
      <c r="N17" s="192">
        <v>0</v>
      </c>
      <c r="O17" s="194">
        <v>10015</v>
      </c>
      <c r="P17" s="339"/>
      <c r="Q17" s="425">
        <v>12624</v>
      </c>
      <c r="R17" s="339"/>
      <c r="S17" s="425">
        <v>12127</v>
      </c>
      <c r="T17" s="339"/>
      <c r="U17" s="425">
        <v>12083</v>
      </c>
      <c r="V17" s="426">
        <v>50335</v>
      </c>
      <c r="W17" s="427">
        <v>39383</v>
      </c>
      <c r="X17" s="427">
        <v>34586</v>
      </c>
      <c r="Y17" s="475">
        <f t="shared" si="0"/>
        <v>78.241780073507499</v>
      </c>
      <c r="Z17" s="475">
        <f t="shared" si="1"/>
        <v>87.819617601503182</v>
      </c>
      <c r="AA17" s="475">
        <f t="shared" si="2"/>
        <v>96.063054499366288</v>
      </c>
      <c r="AB17" s="475">
        <f t="shared" si="3"/>
        <v>95.714512040557665</v>
      </c>
      <c r="AC17" s="475">
        <f t="shared" si="4"/>
        <v>99.952494061757719</v>
      </c>
    </row>
    <row r="18" spans="1:29" s="4" customFormat="1" ht="26.65" customHeight="1">
      <c r="A18" s="17">
        <v>26</v>
      </c>
      <c r="B18" s="422">
        <v>18</v>
      </c>
      <c r="C18" s="16" t="s">
        <v>1093</v>
      </c>
      <c r="D18" s="194">
        <v>8424</v>
      </c>
      <c r="E18" s="192">
        <v>0</v>
      </c>
      <c r="F18" s="192"/>
      <c r="G18" s="192"/>
      <c r="H18" s="192"/>
      <c r="I18" s="192"/>
      <c r="J18" s="426">
        <v>1286</v>
      </c>
      <c r="K18" s="192">
        <v>7138</v>
      </c>
      <c r="L18" s="194">
        <v>7138</v>
      </c>
      <c r="M18" s="192"/>
      <c r="N18" s="192">
        <v>0</v>
      </c>
      <c r="O18" s="192"/>
      <c r="P18" s="339">
        <v>826</v>
      </c>
      <c r="Q18" s="425">
        <v>7598</v>
      </c>
      <c r="R18" s="339">
        <v>826</v>
      </c>
      <c r="S18" s="425">
        <v>7066</v>
      </c>
      <c r="T18" s="339">
        <v>826</v>
      </c>
      <c r="U18" s="425">
        <v>7043</v>
      </c>
      <c r="V18" s="426">
        <v>33200</v>
      </c>
      <c r="W18" s="427">
        <v>27257</v>
      </c>
      <c r="X18" s="427">
        <v>23079</v>
      </c>
      <c r="Y18" s="475">
        <f t="shared" si="0"/>
        <v>82.099397590361448</v>
      </c>
      <c r="Z18" s="475">
        <f t="shared" si="1"/>
        <v>84.671827420479133</v>
      </c>
      <c r="AA18" s="475">
        <f t="shared" si="2"/>
        <v>93.684710351377021</v>
      </c>
      <c r="AB18" s="475">
        <f t="shared" si="3"/>
        <v>93.411680911680918</v>
      </c>
      <c r="AC18" s="475">
        <f t="shared" si="4"/>
        <v>100</v>
      </c>
    </row>
    <row r="19" spans="1:29" s="4" customFormat="1" ht="26.65" customHeight="1">
      <c r="A19" s="17">
        <v>27</v>
      </c>
      <c r="B19" s="422">
        <v>19</v>
      </c>
      <c r="C19" s="16" t="s">
        <v>1094</v>
      </c>
      <c r="D19" s="194">
        <v>13316</v>
      </c>
      <c r="E19" s="192">
        <v>8572</v>
      </c>
      <c r="F19" s="192"/>
      <c r="G19" s="192"/>
      <c r="H19" s="192"/>
      <c r="I19" s="192">
        <v>8572</v>
      </c>
      <c r="J19" s="192"/>
      <c r="K19" s="192">
        <v>4744</v>
      </c>
      <c r="L19" s="194">
        <v>4744</v>
      </c>
      <c r="M19" s="192"/>
      <c r="N19" s="192">
        <v>0</v>
      </c>
      <c r="O19" s="192"/>
      <c r="P19" s="339">
        <v>889</v>
      </c>
      <c r="Q19" s="425">
        <v>12256</v>
      </c>
      <c r="R19" s="339">
        <v>889</v>
      </c>
      <c r="S19" s="425">
        <v>11680</v>
      </c>
      <c r="T19" s="339">
        <v>889</v>
      </c>
      <c r="U19" s="425">
        <v>11652</v>
      </c>
      <c r="V19" s="426">
        <v>61000</v>
      </c>
      <c r="W19" s="427">
        <v>44770</v>
      </c>
      <c r="X19" s="427">
        <v>36014</v>
      </c>
      <c r="Y19" s="475">
        <f t="shared" si="0"/>
        <v>73.393442622950829</v>
      </c>
      <c r="Z19" s="475">
        <f t="shared" si="1"/>
        <v>80.442260442260434</v>
      </c>
      <c r="AA19" s="475">
        <f t="shared" si="2"/>
        <v>95.61810574362876</v>
      </c>
      <c r="AB19" s="475">
        <f t="shared" si="3"/>
        <v>95.405096995055146</v>
      </c>
      <c r="AC19" s="475">
        <f t="shared" si="4"/>
        <v>98.715830579753685</v>
      </c>
    </row>
    <row r="20" spans="1:29" s="4" customFormat="1" ht="26.65" customHeight="1">
      <c r="A20" s="17">
        <v>5</v>
      </c>
      <c r="B20" s="422">
        <v>20</v>
      </c>
      <c r="C20" s="16" t="s">
        <v>1075</v>
      </c>
      <c r="D20" s="194">
        <v>24905</v>
      </c>
      <c r="E20" s="192">
        <v>9541</v>
      </c>
      <c r="F20" s="194">
        <v>6223</v>
      </c>
      <c r="G20" s="192"/>
      <c r="H20" s="192"/>
      <c r="I20" s="192">
        <v>3318</v>
      </c>
      <c r="J20" s="192"/>
      <c r="K20" s="192">
        <v>10193</v>
      </c>
      <c r="L20" s="194">
        <v>2384</v>
      </c>
      <c r="M20" s="194">
        <v>7809</v>
      </c>
      <c r="N20" s="192">
        <v>0</v>
      </c>
      <c r="O20" s="194">
        <v>5171</v>
      </c>
      <c r="P20" s="26">
        <v>3</v>
      </c>
      <c r="Q20" s="425">
        <v>24806</v>
      </c>
      <c r="R20" s="26">
        <v>3</v>
      </c>
      <c r="S20" s="425">
        <v>24086</v>
      </c>
      <c r="T20" s="26">
        <v>3</v>
      </c>
      <c r="U20" s="425">
        <v>23795</v>
      </c>
      <c r="V20" s="426">
        <v>104300</v>
      </c>
      <c r="W20" s="427">
        <v>76004</v>
      </c>
      <c r="X20" s="427">
        <v>67970</v>
      </c>
      <c r="Y20" s="475">
        <f t="shared" si="0"/>
        <v>72.870565675934813</v>
      </c>
      <c r="Z20" s="475">
        <f t="shared" si="1"/>
        <v>89.429503710331034</v>
      </c>
      <c r="AA20" s="475">
        <f t="shared" si="2"/>
        <v>97.097827401346279</v>
      </c>
      <c r="AB20" s="475">
        <f t="shared" si="3"/>
        <v>95.924865976057077</v>
      </c>
      <c r="AC20" s="475">
        <f t="shared" si="4"/>
        <v>99.614535233888773</v>
      </c>
    </row>
    <row r="21" spans="1:29" s="4" customFormat="1" ht="26.65" customHeight="1">
      <c r="A21" s="17">
        <v>8</v>
      </c>
      <c r="B21" s="422">
        <v>21</v>
      </c>
      <c r="C21" s="16" t="s">
        <v>1080</v>
      </c>
      <c r="D21" s="194">
        <v>30331</v>
      </c>
      <c r="E21" s="192">
        <v>11757</v>
      </c>
      <c r="F21" s="192"/>
      <c r="G21" s="192"/>
      <c r="H21" s="192"/>
      <c r="I21" s="194">
        <v>11757</v>
      </c>
      <c r="J21" s="192"/>
      <c r="K21" s="192">
        <v>7434</v>
      </c>
      <c r="L21" s="194">
        <v>7434</v>
      </c>
      <c r="M21" s="192"/>
      <c r="N21" s="192">
        <v>0</v>
      </c>
      <c r="O21" s="194">
        <v>11140</v>
      </c>
      <c r="P21" s="339"/>
      <c r="Q21" s="425">
        <v>29358</v>
      </c>
      <c r="R21" s="339"/>
      <c r="S21" s="425">
        <v>28293</v>
      </c>
      <c r="T21" s="339"/>
      <c r="U21" s="425">
        <v>27703</v>
      </c>
      <c r="V21" s="426">
        <v>111500</v>
      </c>
      <c r="W21" s="427">
        <v>89376</v>
      </c>
      <c r="X21" s="427">
        <v>80433</v>
      </c>
      <c r="Y21" s="475">
        <f t="shared" si="0"/>
        <v>80.157847533632292</v>
      </c>
      <c r="Z21" s="475">
        <f t="shared" si="1"/>
        <v>89.993958109559614</v>
      </c>
      <c r="AA21" s="475">
        <f t="shared" si="2"/>
        <v>96.372368689965256</v>
      </c>
      <c r="AB21" s="475">
        <f t="shared" si="3"/>
        <v>94.362695006471824</v>
      </c>
      <c r="AC21" s="475">
        <f t="shared" si="4"/>
        <v>96.792060927763686</v>
      </c>
    </row>
    <row r="22" spans="1:29" s="4" customFormat="1" ht="26.65" customHeight="1">
      <c r="A22" s="17">
        <v>22</v>
      </c>
      <c r="B22" s="422">
        <v>22</v>
      </c>
      <c r="C22" s="16" t="s">
        <v>1097</v>
      </c>
      <c r="D22" s="194">
        <v>8098</v>
      </c>
      <c r="E22" s="192">
        <v>0</v>
      </c>
      <c r="F22" s="192"/>
      <c r="G22" s="192"/>
      <c r="H22" s="192"/>
      <c r="I22" s="192"/>
      <c r="J22" s="192"/>
      <c r="K22" s="192">
        <v>8098</v>
      </c>
      <c r="L22" s="194">
        <v>8098</v>
      </c>
      <c r="M22" s="192"/>
      <c r="N22" s="192">
        <v>0</v>
      </c>
      <c r="O22" s="192"/>
      <c r="P22" s="26">
        <v>1311</v>
      </c>
      <c r="Q22" s="425">
        <v>6782</v>
      </c>
      <c r="R22" s="26">
        <v>1311</v>
      </c>
      <c r="S22" s="425">
        <v>6218</v>
      </c>
      <c r="T22" s="26">
        <v>1311</v>
      </c>
      <c r="U22" s="425">
        <v>6211</v>
      </c>
      <c r="V22" s="426">
        <v>27930</v>
      </c>
      <c r="W22" s="427">
        <v>25465</v>
      </c>
      <c r="X22" s="427">
        <v>22173</v>
      </c>
      <c r="Y22" s="475">
        <f t="shared" si="0"/>
        <v>91.174364482635156</v>
      </c>
      <c r="Z22" s="475">
        <f t="shared" si="1"/>
        <v>87.072452385627329</v>
      </c>
      <c r="AA22" s="475">
        <f t="shared" si="2"/>
        <v>93.031014456938095</v>
      </c>
      <c r="AB22" s="475">
        <f t="shared" si="3"/>
        <v>92.944519955517109</v>
      </c>
      <c r="AC22" s="475">
        <f t="shared" si="4"/>
        <v>99.938256359594959</v>
      </c>
    </row>
    <row r="23" spans="1:29" s="4" customFormat="1" ht="26.65" customHeight="1">
      <c r="A23" s="17">
        <v>32</v>
      </c>
      <c r="B23" s="422">
        <v>23</v>
      </c>
      <c r="C23" s="16" t="s">
        <v>1104</v>
      </c>
      <c r="D23" s="194">
        <v>1469</v>
      </c>
      <c r="E23" s="192">
        <v>0</v>
      </c>
      <c r="F23" s="192"/>
      <c r="G23" s="192"/>
      <c r="H23" s="192"/>
      <c r="I23" s="192"/>
      <c r="J23" s="192"/>
      <c r="K23" s="192">
        <v>1469</v>
      </c>
      <c r="L23" s="194">
        <v>1469</v>
      </c>
      <c r="M23" s="192"/>
      <c r="N23" s="192">
        <v>0</v>
      </c>
      <c r="O23" s="192"/>
      <c r="P23" s="339"/>
      <c r="Q23" s="425">
        <v>1469</v>
      </c>
      <c r="R23" s="339"/>
      <c r="S23" s="425">
        <v>1369</v>
      </c>
      <c r="T23" s="339"/>
      <c r="U23" s="425">
        <v>1365</v>
      </c>
      <c r="V23" s="426">
        <v>8740</v>
      </c>
      <c r="W23" s="427">
        <v>6019</v>
      </c>
      <c r="X23" s="427">
        <v>4025</v>
      </c>
      <c r="Y23" s="475">
        <f t="shared" si="0"/>
        <v>68.867276887871853</v>
      </c>
      <c r="Z23" s="475">
        <f t="shared" si="1"/>
        <v>66.871573351054991</v>
      </c>
      <c r="AA23" s="475">
        <f t="shared" si="2"/>
        <v>93.192648059904698</v>
      </c>
      <c r="AB23" s="475">
        <f t="shared" si="3"/>
        <v>92.920353982300881</v>
      </c>
      <c r="AC23" s="475">
        <f t="shared" si="4"/>
        <v>100</v>
      </c>
    </row>
    <row r="24" spans="1:29" s="4" customFormat="1" ht="26.65" customHeight="1">
      <c r="A24" s="17">
        <v>34</v>
      </c>
      <c r="B24" s="422">
        <v>24</v>
      </c>
      <c r="C24" s="16" t="s">
        <v>1102</v>
      </c>
      <c r="D24" s="194">
        <v>1201</v>
      </c>
      <c r="E24" s="192">
        <v>0</v>
      </c>
      <c r="F24" s="192"/>
      <c r="G24" s="192"/>
      <c r="H24" s="192"/>
      <c r="I24" s="192"/>
      <c r="J24" s="192"/>
      <c r="K24" s="192">
        <v>1201</v>
      </c>
      <c r="L24" s="194">
        <v>1201</v>
      </c>
      <c r="M24" s="192"/>
      <c r="N24" s="192">
        <v>0</v>
      </c>
      <c r="O24" s="192"/>
      <c r="P24" s="26"/>
      <c r="Q24" s="425">
        <v>1101</v>
      </c>
      <c r="R24" s="26"/>
      <c r="S24" s="425">
        <v>973</v>
      </c>
      <c r="T24" s="26"/>
      <c r="U24" s="425">
        <v>968</v>
      </c>
      <c r="V24" s="426">
        <v>6200</v>
      </c>
      <c r="W24" s="427">
        <v>3788</v>
      </c>
      <c r="X24" s="427">
        <v>3016</v>
      </c>
      <c r="Y24" s="475">
        <f t="shared" si="0"/>
        <v>61.096774193548384</v>
      </c>
      <c r="Z24" s="475">
        <f t="shared" si="1"/>
        <v>79.61985216473073</v>
      </c>
      <c r="AA24" s="475">
        <f t="shared" si="2"/>
        <v>88.374205267938237</v>
      </c>
      <c r="AB24" s="475">
        <f t="shared" si="3"/>
        <v>87.920072661217077</v>
      </c>
      <c r="AC24" s="475">
        <f t="shared" si="4"/>
        <v>91.673605328892592</v>
      </c>
    </row>
    <row r="25" spans="1:29" s="4" customFormat="1" ht="26.65" customHeight="1">
      <c r="A25" s="17">
        <v>3</v>
      </c>
      <c r="B25" s="422">
        <v>25</v>
      </c>
      <c r="C25" s="16" t="s">
        <v>1076</v>
      </c>
      <c r="D25" s="194">
        <v>16713</v>
      </c>
      <c r="E25" s="192">
        <v>5931</v>
      </c>
      <c r="F25" s="192"/>
      <c r="G25" s="194">
        <v>2372</v>
      </c>
      <c r="H25" s="192"/>
      <c r="I25" s="192">
        <v>3559</v>
      </c>
      <c r="J25" s="192"/>
      <c r="K25" s="192">
        <v>2270</v>
      </c>
      <c r="L25" s="194">
        <v>521</v>
      </c>
      <c r="M25" s="194">
        <v>1749</v>
      </c>
      <c r="N25" s="192">
        <v>0</v>
      </c>
      <c r="O25" s="194">
        <v>8512</v>
      </c>
      <c r="P25" s="339"/>
      <c r="Q25" s="425">
        <v>16394</v>
      </c>
      <c r="R25" s="339"/>
      <c r="S25" s="425">
        <v>15663</v>
      </c>
      <c r="T25" s="339"/>
      <c r="U25" s="425">
        <v>15496</v>
      </c>
      <c r="V25" s="426">
        <v>72700</v>
      </c>
      <c r="W25" s="427">
        <v>53000</v>
      </c>
      <c r="X25" s="427">
        <v>44915</v>
      </c>
      <c r="Y25" s="475">
        <f t="shared" si="0"/>
        <v>72.902338376891322</v>
      </c>
      <c r="Z25" s="475">
        <f t="shared" si="1"/>
        <v>84.745283018867923</v>
      </c>
      <c r="AA25" s="475">
        <f t="shared" si="2"/>
        <v>95.541051604245453</v>
      </c>
      <c r="AB25" s="475">
        <f t="shared" si="3"/>
        <v>94.522386238867881</v>
      </c>
      <c r="AC25" s="475">
        <f t="shared" si="4"/>
        <v>98.091306168850593</v>
      </c>
    </row>
    <row r="26" spans="1:29" s="4" customFormat="1" ht="26.65" customHeight="1">
      <c r="A26" s="17">
        <v>12</v>
      </c>
      <c r="B26" s="422">
        <v>27</v>
      </c>
      <c r="C26" s="16" t="s">
        <v>1084</v>
      </c>
      <c r="D26" s="194">
        <v>4371</v>
      </c>
      <c r="E26" s="192">
        <v>0</v>
      </c>
      <c r="F26" s="192"/>
      <c r="G26" s="192"/>
      <c r="H26" s="192"/>
      <c r="I26" s="192"/>
      <c r="J26" s="192"/>
      <c r="K26" s="192">
        <v>3605</v>
      </c>
      <c r="L26" s="194">
        <v>3605</v>
      </c>
      <c r="M26" s="192"/>
      <c r="N26" s="192">
        <v>0</v>
      </c>
      <c r="O26" s="194">
        <v>766</v>
      </c>
      <c r="P26" s="339"/>
      <c r="Q26" s="425">
        <v>4034</v>
      </c>
      <c r="R26" s="339"/>
      <c r="S26" s="425">
        <v>3710</v>
      </c>
      <c r="T26" s="339"/>
      <c r="U26" s="425">
        <v>3631</v>
      </c>
      <c r="V26" s="426">
        <v>14600</v>
      </c>
      <c r="W26" s="427">
        <v>12945</v>
      </c>
      <c r="X26" s="427">
        <v>11052</v>
      </c>
      <c r="Y26" s="475">
        <f t="shared" si="0"/>
        <v>88.664383561643831</v>
      </c>
      <c r="Z26" s="475">
        <f t="shared" si="1"/>
        <v>85.376593279258401</v>
      </c>
      <c r="AA26" s="475">
        <f t="shared" si="2"/>
        <v>91.968269707486357</v>
      </c>
      <c r="AB26" s="475">
        <f t="shared" si="3"/>
        <v>90.009915716410518</v>
      </c>
      <c r="AC26" s="475">
        <f t="shared" si="4"/>
        <v>92.290093800045753</v>
      </c>
    </row>
    <row r="27" spans="1:29" s="4" customFormat="1" ht="26.65" customHeight="1">
      <c r="A27" s="17">
        <v>17</v>
      </c>
      <c r="B27" s="422">
        <v>32</v>
      </c>
      <c r="C27" s="16" t="s">
        <v>1668</v>
      </c>
      <c r="D27" s="194">
        <v>5803</v>
      </c>
      <c r="E27" s="192">
        <v>2826</v>
      </c>
      <c r="F27" s="192"/>
      <c r="G27" s="194">
        <v>2007</v>
      </c>
      <c r="H27" s="194">
        <v>30</v>
      </c>
      <c r="I27" s="192">
        <v>789</v>
      </c>
      <c r="J27" s="192"/>
      <c r="K27" s="192">
        <v>0</v>
      </c>
      <c r="L27" s="192"/>
      <c r="M27" s="192"/>
      <c r="N27" s="192">
        <v>0</v>
      </c>
      <c r="O27" s="194">
        <v>2977</v>
      </c>
      <c r="P27" s="339"/>
      <c r="Q27" s="425">
        <v>5666</v>
      </c>
      <c r="R27" s="339"/>
      <c r="S27" s="425">
        <v>5634</v>
      </c>
      <c r="T27" s="339"/>
      <c r="U27" s="425">
        <v>4956</v>
      </c>
      <c r="V27" s="426">
        <v>23790</v>
      </c>
      <c r="W27" s="427">
        <v>17664</v>
      </c>
      <c r="X27" s="427">
        <v>15523</v>
      </c>
      <c r="Y27" s="475">
        <f t="shared" si="0"/>
        <v>74.249684741488025</v>
      </c>
      <c r="Z27" s="475">
        <f t="shared" si="1"/>
        <v>87.87930253623189</v>
      </c>
      <c r="AA27" s="475">
        <f t="shared" si="2"/>
        <v>99.435227673843983</v>
      </c>
      <c r="AB27" s="475">
        <f t="shared" si="3"/>
        <v>87.469114013413346</v>
      </c>
      <c r="AC27" s="475">
        <f t="shared" si="4"/>
        <v>97.639152162674478</v>
      </c>
    </row>
    <row r="28" spans="1:29" s="4" customFormat="1" ht="26.65" customHeight="1">
      <c r="A28" s="17">
        <v>16</v>
      </c>
      <c r="B28" s="422">
        <v>36</v>
      </c>
      <c r="C28" s="16" t="s">
        <v>1088</v>
      </c>
      <c r="D28" s="194">
        <v>5150</v>
      </c>
      <c r="E28" s="192">
        <v>0</v>
      </c>
      <c r="F28" s="192"/>
      <c r="G28" s="192"/>
      <c r="H28" s="192"/>
      <c r="I28" s="192"/>
      <c r="J28" s="192"/>
      <c r="K28" s="192">
        <v>0</v>
      </c>
      <c r="L28" s="192"/>
      <c r="M28" s="192"/>
      <c r="N28" s="192">
        <v>0</v>
      </c>
      <c r="O28" s="194">
        <v>5150</v>
      </c>
      <c r="P28" s="339"/>
      <c r="Q28" s="425">
        <v>5150</v>
      </c>
      <c r="R28" s="339"/>
      <c r="S28" s="425">
        <v>4688</v>
      </c>
      <c r="T28" s="339"/>
      <c r="U28" s="425">
        <v>4558</v>
      </c>
      <c r="V28" s="426">
        <v>17600</v>
      </c>
      <c r="W28" s="427">
        <v>16881</v>
      </c>
      <c r="X28" s="427">
        <v>14110</v>
      </c>
      <c r="Y28" s="475">
        <f t="shared" si="0"/>
        <v>95.91477272727272</v>
      </c>
      <c r="Z28" s="475">
        <f t="shared" si="1"/>
        <v>83.585095669687817</v>
      </c>
      <c r="AA28" s="475">
        <f t="shared" si="2"/>
        <v>91.029126213592235</v>
      </c>
      <c r="AB28" s="475">
        <f t="shared" si="3"/>
        <v>88.504854368932044</v>
      </c>
      <c r="AC28" s="475">
        <f t="shared" si="4"/>
        <v>100</v>
      </c>
    </row>
    <row r="29" spans="1:29" s="4" customFormat="1" ht="26.65" customHeight="1">
      <c r="A29" s="17">
        <v>14</v>
      </c>
      <c r="B29" s="422">
        <v>37</v>
      </c>
      <c r="C29" s="16" t="s">
        <v>1086</v>
      </c>
      <c r="D29" s="194">
        <v>10675</v>
      </c>
      <c r="E29" s="192">
        <v>55</v>
      </c>
      <c r="F29" s="192"/>
      <c r="G29" s="192"/>
      <c r="H29" s="192"/>
      <c r="I29" s="192">
        <v>55</v>
      </c>
      <c r="J29" s="192"/>
      <c r="K29" s="192">
        <v>6101</v>
      </c>
      <c r="L29" s="192"/>
      <c r="M29" s="194">
        <v>6101</v>
      </c>
      <c r="N29" s="192">
        <v>0</v>
      </c>
      <c r="O29" s="194">
        <v>4519</v>
      </c>
      <c r="P29" s="339"/>
      <c r="Q29" s="425">
        <v>10675</v>
      </c>
      <c r="R29" s="339"/>
      <c r="S29" s="425">
        <v>9751</v>
      </c>
      <c r="T29" s="339"/>
      <c r="U29" s="425">
        <v>9744</v>
      </c>
      <c r="V29" s="426">
        <v>45100</v>
      </c>
      <c r="W29" s="427">
        <v>32887</v>
      </c>
      <c r="X29" s="427">
        <v>29247</v>
      </c>
      <c r="Y29" s="475">
        <f t="shared" si="0"/>
        <v>72.920177383592019</v>
      </c>
      <c r="Z29" s="475">
        <f t="shared" si="1"/>
        <v>88.931796758597628</v>
      </c>
      <c r="AA29" s="475">
        <f t="shared" si="2"/>
        <v>91.344262295081961</v>
      </c>
      <c r="AB29" s="475">
        <f t="shared" si="3"/>
        <v>91.278688524590166</v>
      </c>
      <c r="AC29" s="475">
        <f t="shared" si="4"/>
        <v>100</v>
      </c>
    </row>
    <row r="30" spans="1:29" s="4" customFormat="1" ht="26.65" customHeight="1">
      <c r="A30" s="17">
        <v>15</v>
      </c>
      <c r="B30" s="422">
        <v>38</v>
      </c>
      <c r="C30" s="16" t="s">
        <v>1087</v>
      </c>
      <c r="D30" s="194">
        <v>6548</v>
      </c>
      <c r="E30" s="192">
        <v>2382</v>
      </c>
      <c r="F30" s="194">
        <v>2382</v>
      </c>
      <c r="G30" s="192"/>
      <c r="H30" s="192"/>
      <c r="I30" s="192"/>
      <c r="J30" s="192"/>
      <c r="K30" s="192">
        <v>1918</v>
      </c>
      <c r="L30" s="194">
        <v>1918</v>
      </c>
      <c r="M30" s="192"/>
      <c r="N30" s="192">
        <v>0</v>
      </c>
      <c r="O30" s="194">
        <v>2248</v>
      </c>
      <c r="P30" s="339"/>
      <c r="Q30" s="425">
        <v>6548</v>
      </c>
      <c r="R30" s="339"/>
      <c r="S30" s="425">
        <v>6352</v>
      </c>
      <c r="T30" s="339"/>
      <c r="U30" s="425">
        <v>6271</v>
      </c>
      <c r="V30" s="426">
        <v>23700</v>
      </c>
      <c r="W30" s="427">
        <v>21110</v>
      </c>
      <c r="X30" s="427">
        <v>17940</v>
      </c>
      <c r="Y30" s="475">
        <f t="shared" si="0"/>
        <v>89.071729957805914</v>
      </c>
      <c r="Z30" s="475">
        <f t="shared" si="1"/>
        <v>84.983420180009475</v>
      </c>
      <c r="AA30" s="475">
        <f t="shared" si="2"/>
        <v>97.006719609040928</v>
      </c>
      <c r="AB30" s="475">
        <f t="shared" si="3"/>
        <v>95.769700671960905</v>
      </c>
      <c r="AC30" s="475">
        <f t="shared" si="4"/>
        <v>100</v>
      </c>
    </row>
    <row r="31" spans="1:29" s="4" customFormat="1" ht="26.65" customHeight="1">
      <c r="A31" s="17">
        <v>24</v>
      </c>
      <c r="B31" s="422">
        <v>39</v>
      </c>
      <c r="C31" s="16" t="s">
        <v>1098</v>
      </c>
      <c r="D31" s="194">
        <v>3919</v>
      </c>
      <c r="E31" s="192">
        <v>0</v>
      </c>
      <c r="F31" s="192"/>
      <c r="G31" s="192"/>
      <c r="H31" s="192"/>
      <c r="I31" s="192"/>
      <c r="J31" s="192"/>
      <c r="K31" s="192">
        <v>3408</v>
      </c>
      <c r="L31" s="194">
        <v>3408</v>
      </c>
      <c r="M31" s="192"/>
      <c r="N31" s="192">
        <v>0</v>
      </c>
      <c r="O31" s="194">
        <v>511</v>
      </c>
      <c r="P31" s="26"/>
      <c r="Q31" s="425">
        <v>3919</v>
      </c>
      <c r="R31" s="26"/>
      <c r="S31" s="425">
        <v>3677</v>
      </c>
      <c r="T31" s="26"/>
      <c r="U31" s="425">
        <v>3588</v>
      </c>
      <c r="V31" s="426">
        <v>25000</v>
      </c>
      <c r="W31" s="427">
        <v>11325</v>
      </c>
      <c r="X31" s="427">
        <v>10737</v>
      </c>
      <c r="Y31" s="475">
        <f t="shared" si="0"/>
        <v>45.300000000000004</v>
      </c>
      <c r="Z31" s="475">
        <f t="shared" si="1"/>
        <v>94.807947019867541</v>
      </c>
      <c r="AA31" s="475">
        <f t="shared" si="2"/>
        <v>93.824955345751476</v>
      </c>
      <c r="AB31" s="475">
        <f t="shared" si="3"/>
        <v>91.553967848941056</v>
      </c>
      <c r="AC31" s="475">
        <f t="shared" si="4"/>
        <v>100</v>
      </c>
    </row>
    <row r="32" spans="1:29" s="4" customFormat="1" ht="26.65" customHeight="1">
      <c r="A32" s="17">
        <v>37</v>
      </c>
      <c r="B32" s="422">
        <v>45</v>
      </c>
      <c r="C32" s="16" t="s">
        <v>386</v>
      </c>
      <c r="D32" s="194">
        <v>6865</v>
      </c>
      <c r="E32" s="192">
        <v>675</v>
      </c>
      <c r="F32" s="192"/>
      <c r="G32" s="194">
        <v>192</v>
      </c>
      <c r="H32" s="192"/>
      <c r="I32" s="192">
        <v>483</v>
      </c>
      <c r="J32" s="192"/>
      <c r="K32" s="192">
        <v>6190</v>
      </c>
      <c r="L32" s="194">
        <v>3661</v>
      </c>
      <c r="M32" s="194">
        <v>2529</v>
      </c>
      <c r="N32" s="192">
        <v>0</v>
      </c>
      <c r="O32" s="192"/>
      <c r="P32" s="26"/>
      <c r="Q32" s="425">
        <v>6200</v>
      </c>
      <c r="R32" s="26"/>
      <c r="S32" s="425">
        <v>5044</v>
      </c>
      <c r="T32" s="26"/>
      <c r="U32" s="425">
        <v>5024</v>
      </c>
      <c r="V32" s="426">
        <v>27565</v>
      </c>
      <c r="W32" s="427">
        <v>19565</v>
      </c>
      <c r="X32" s="427">
        <v>16986</v>
      </c>
      <c r="Y32" s="475">
        <f t="shared" si="0"/>
        <v>70.977689098494466</v>
      </c>
      <c r="Z32" s="475">
        <f t="shared" si="1"/>
        <v>86.818297981088676</v>
      </c>
      <c r="AA32" s="475">
        <f t="shared" si="2"/>
        <v>81.354838709677423</v>
      </c>
      <c r="AB32" s="475">
        <f t="shared" si="3"/>
        <v>81.032258064516128</v>
      </c>
      <c r="AC32" s="475">
        <f t="shared" si="4"/>
        <v>90.313182811361983</v>
      </c>
    </row>
    <row r="33" spans="1:29" s="4" customFormat="1" ht="26.65" customHeight="1">
      <c r="A33" s="17">
        <v>29</v>
      </c>
      <c r="B33" s="422">
        <v>56</v>
      </c>
      <c r="C33" s="16" t="s">
        <v>1099</v>
      </c>
      <c r="D33" s="194">
        <v>2360</v>
      </c>
      <c r="E33" s="192">
        <v>0</v>
      </c>
      <c r="F33" s="192"/>
      <c r="G33" s="192"/>
      <c r="H33" s="192"/>
      <c r="I33" s="192"/>
      <c r="J33" s="192"/>
      <c r="K33" s="192">
        <v>2360</v>
      </c>
      <c r="L33" s="194">
        <v>2360</v>
      </c>
      <c r="M33" s="192"/>
      <c r="N33" s="192">
        <v>0</v>
      </c>
      <c r="O33" s="192"/>
      <c r="P33" s="26">
        <v>376</v>
      </c>
      <c r="Q33" s="425">
        <v>1984</v>
      </c>
      <c r="R33" s="26">
        <v>376</v>
      </c>
      <c r="S33" s="425">
        <v>1934</v>
      </c>
      <c r="T33" s="26">
        <v>376</v>
      </c>
      <c r="U33" s="425">
        <v>1742</v>
      </c>
      <c r="V33" s="426">
        <v>10400</v>
      </c>
      <c r="W33" s="427">
        <v>8417</v>
      </c>
      <c r="X33" s="427">
        <v>6466</v>
      </c>
      <c r="Y33" s="475">
        <f t="shared" si="0"/>
        <v>80.932692307692307</v>
      </c>
      <c r="Z33" s="475">
        <f t="shared" si="1"/>
        <v>76.82071997148627</v>
      </c>
      <c r="AA33" s="475">
        <f t="shared" si="2"/>
        <v>97.881355932203391</v>
      </c>
      <c r="AB33" s="475">
        <f t="shared" si="3"/>
        <v>89.745762711864401</v>
      </c>
      <c r="AC33" s="475">
        <f t="shared" si="4"/>
        <v>100</v>
      </c>
    </row>
    <row r="34" spans="1:29" s="4" customFormat="1" ht="26.65" customHeight="1">
      <c r="A34" s="17">
        <v>20</v>
      </c>
      <c r="B34" s="422">
        <v>57</v>
      </c>
      <c r="C34" s="16" t="s">
        <v>1091</v>
      </c>
      <c r="D34" s="194">
        <v>2684</v>
      </c>
      <c r="E34" s="192">
        <v>0</v>
      </c>
      <c r="F34" s="192"/>
      <c r="G34" s="192"/>
      <c r="H34" s="192"/>
      <c r="I34" s="192"/>
      <c r="J34" s="194"/>
      <c r="K34" s="192">
        <v>2509</v>
      </c>
      <c r="L34" s="194">
        <v>2509</v>
      </c>
      <c r="M34" s="192"/>
      <c r="N34" s="192">
        <v>0</v>
      </c>
      <c r="O34" s="194">
        <v>175</v>
      </c>
      <c r="P34" s="339"/>
      <c r="Q34" s="425">
        <v>2684</v>
      </c>
      <c r="R34" s="339"/>
      <c r="S34" s="425">
        <v>2429</v>
      </c>
      <c r="T34" s="339"/>
      <c r="U34" s="425">
        <v>2429</v>
      </c>
      <c r="V34" s="426">
        <v>10500</v>
      </c>
      <c r="W34" s="427">
        <v>8676</v>
      </c>
      <c r="X34" s="427">
        <v>7353</v>
      </c>
      <c r="Y34" s="475">
        <f t="shared" si="0"/>
        <v>82.628571428571433</v>
      </c>
      <c r="Z34" s="475">
        <f t="shared" si="1"/>
        <v>84.751037344398341</v>
      </c>
      <c r="AA34" s="475">
        <f t="shared" si="2"/>
        <v>90.499254843517136</v>
      </c>
      <c r="AB34" s="475">
        <f t="shared" si="3"/>
        <v>90.499254843517136</v>
      </c>
      <c r="AC34" s="475">
        <f t="shared" si="4"/>
        <v>100</v>
      </c>
    </row>
    <row r="35" spans="1:29" s="4" customFormat="1" ht="26.65" customHeight="1">
      <c r="A35" s="17">
        <v>19</v>
      </c>
      <c r="B35" s="422">
        <v>60</v>
      </c>
      <c r="C35" s="16" t="s">
        <v>1090</v>
      </c>
      <c r="D35" s="194">
        <v>2129</v>
      </c>
      <c r="E35" s="192">
        <v>0</v>
      </c>
      <c r="F35" s="192"/>
      <c r="G35" s="192"/>
      <c r="H35" s="192"/>
      <c r="I35" s="192"/>
      <c r="J35" s="192"/>
      <c r="K35" s="192">
        <v>2129</v>
      </c>
      <c r="L35" s="194">
        <v>2129</v>
      </c>
      <c r="M35" s="192"/>
      <c r="N35" s="192">
        <v>0</v>
      </c>
      <c r="O35" s="192"/>
      <c r="P35" s="339"/>
      <c r="Q35" s="425">
        <v>2129</v>
      </c>
      <c r="R35" s="339"/>
      <c r="S35" s="425">
        <v>1856</v>
      </c>
      <c r="T35" s="339"/>
      <c r="U35" s="425">
        <v>1410</v>
      </c>
      <c r="V35" s="426">
        <v>8700</v>
      </c>
      <c r="W35" s="427">
        <v>6749</v>
      </c>
      <c r="X35" s="427">
        <v>5833</v>
      </c>
      <c r="Y35" s="475">
        <f t="shared" si="0"/>
        <v>77.574712643678154</v>
      </c>
      <c r="Z35" s="475">
        <f t="shared" si="1"/>
        <v>86.427618906504662</v>
      </c>
      <c r="AA35" s="475">
        <f t="shared" si="2"/>
        <v>87.177078440582434</v>
      </c>
      <c r="AB35" s="475">
        <f t="shared" si="3"/>
        <v>66.228276186002816</v>
      </c>
      <c r="AC35" s="475">
        <f t="shared" si="4"/>
        <v>100</v>
      </c>
    </row>
    <row r="36" spans="1:29" s="4" customFormat="1" ht="26.65" customHeight="1">
      <c r="A36" s="17">
        <v>35</v>
      </c>
      <c r="B36" s="422">
        <v>65</v>
      </c>
      <c r="C36" s="16" t="s">
        <v>1103</v>
      </c>
      <c r="D36" s="194">
        <v>5694</v>
      </c>
      <c r="E36" s="192">
        <v>2465</v>
      </c>
      <c r="F36" s="192"/>
      <c r="G36" s="194">
        <v>1386</v>
      </c>
      <c r="H36" s="192"/>
      <c r="I36" s="192">
        <v>1079</v>
      </c>
      <c r="J36" s="192"/>
      <c r="K36" s="192">
        <v>3229</v>
      </c>
      <c r="L36" s="194">
        <v>3229</v>
      </c>
      <c r="M36" s="192"/>
      <c r="N36" s="192">
        <v>0</v>
      </c>
      <c r="O36" s="192"/>
      <c r="P36" s="339"/>
      <c r="Q36" s="425">
        <v>4857</v>
      </c>
      <c r="R36" s="339"/>
      <c r="S36" s="425">
        <v>4111</v>
      </c>
      <c r="T36" s="339"/>
      <c r="U36" s="425">
        <v>4083</v>
      </c>
      <c r="V36" s="426">
        <v>24508</v>
      </c>
      <c r="W36" s="427">
        <v>16031</v>
      </c>
      <c r="X36" s="427">
        <v>13307</v>
      </c>
      <c r="Y36" s="475">
        <f t="shared" si="0"/>
        <v>65.41129427125837</v>
      </c>
      <c r="Z36" s="475">
        <f t="shared" si="1"/>
        <v>83.007922150832755</v>
      </c>
      <c r="AA36" s="475">
        <f t="shared" si="2"/>
        <v>84.640724727197863</v>
      </c>
      <c r="AB36" s="475">
        <f t="shared" si="3"/>
        <v>84.064237183446579</v>
      </c>
      <c r="AC36" s="475">
        <f t="shared" si="4"/>
        <v>85.300316122233937</v>
      </c>
    </row>
    <row r="37" spans="1:29" s="4" customFormat="1" ht="26.65" customHeight="1">
      <c r="A37" s="17">
        <v>13</v>
      </c>
      <c r="B37" s="422">
        <v>68</v>
      </c>
      <c r="C37" s="16" t="s">
        <v>1085</v>
      </c>
      <c r="D37" s="194">
        <v>886</v>
      </c>
      <c r="E37" s="192">
        <v>0</v>
      </c>
      <c r="F37" s="192"/>
      <c r="G37" s="192"/>
      <c r="H37" s="192"/>
      <c r="I37" s="192"/>
      <c r="J37" s="192"/>
      <c r="K37" s="192">
        <v>886</v>
      </c>
      <c r="L37" s="194">
        <v>741</v>
      </c>
      <c r="M37" s="194">
        <v>145</v>
      </c>
      <c r="N37" s="192">
        <v>0</v>
      </c>
      <c r="O37" s="192"/>
      <c r="P37" s="339"/>
      <c r="Q37" s="425">
        <v>778</v>
      </c>
      <c r="R37" s="339"/>
      <c r="S37" s="425">
        <v>684</v>
      </c>
      <c r="T37" s="339"/>
      <c r="U37" s="425">
        <v>677</v>
      </c>
      <c r="V37" s="426">
        <v>4500</v>
      </c>
      <c r="W37" s="427">
        <v>2570</v>
      </c>
      <c r="X37" s="427">
        <v>2132</v>
      </c>
      <c r="Y37" s="475">
        <f t="shared" si="0"/>
        <v>57.111111111111114</v>
      </c>
      <c r="Z37" s="475">
        <f t="shared" si="1"/>
        <v>82.95719844357977</v>
      </c>
      <c r="AA37" s="475">
        <f t="shared" si="2"/>
        <v>87.917737789203088</v>
      </c>
      <c r="AB37" s="475">
        <f t="shared" si="3"/>
        <v>87.017994858611829</v>
      </c>
      <c r="AC37" s="475">
        <f t="shared" si="4"/>
        <v>87.810383747178335</v>
      </c>
    </row>
    <row r="38" spans="1:29" s="4" customFormat="1" ht="26.65" customHeight="1">
      <c r="A38" s="17">
        <v>10</v>
      </c>
      <c r="B38" s="422">
        <v>71</v>
      </c>
      <c r="C38" s="16" t="s">
        <v>1082</v>
      </c>
      <c r="D38" s="194">
        <v>3519</v>
      </c>
      <c r="E38" s="192">
        <v>0</v>
      </c>
      <c r="F38" s="192"/>
      <c r="G38" s="192"/>
      <c r="H38" s="192"/>
      <c r="I38" s="192"/>
      <c r="J38" s="192"/>
      <c r="K38" s="192">
        <v>3187</v>
      </c>
      <c r="L38" s="192"/>
      <c r="M38" s="194">
        <v>3187</v>
      </c>
      <c r="N38" s="192">
        <v>0</v>
      </c>
      <c r="O38" s="194">
        <v>332</v>
      </c>
      <c r="P38" s="339"/>
      <c r="Q38" s="425">
        <v>3435</v>
      </c>
      <c r="R38" s="339"/>
      <c r="S38" s="425">
        <v>3219</v>
      </c>
      <c r="T38" s="339"/>
      <c r="U38" s="425">
        <v>3215</v>
      </c>
      <c r="V38" s="426">
        <v>17700</v>
      </c>
      <c r="W38" s="427">
        <v>11423</v>
      </c>
      <c r="X38" s="427">
        <v>9411</v>
      </c>
      <c r="Y38" s="475">
        <f t="shared" si="0"/>
        <v>64.536723163841799</v>
      </c>
      <c r="Z38" s="475">
        <f t="shared" si="1"/>
        <v>82.386413376521048</v>
      </c>
      <c r="AA38" s="475">
        <f t="shared" si="2"/>
        <v>93.711790393013104</v>
      </c>
      <c r="AB38" s="475">
        <f t="shared" si="3"/>
        <v>93.595342066957784</v>
      </c>
      <c r="AC38" s="475">
        <f t="shared" si="4"/>
        <v>97.612958226768967</v>
      </c>
    </row>
    <row r="39" spans="1:29" s="4" customFormat="1" ht="26.65" customHeight="1">
      <c r="A39" s="17">
        <v>42</v>
      </c>
      <c r="B39" s="422">
        <v>75</v>
      </c>
      <c r="C39" s="16" t="s">
        <v>1671</v>
      </c>
      <c r="D39" s="194">
        <v>395</v>
      </c>
      <c r="E39" s="192">
        <v>184</v>
      </c>
      <c r="F39" s="192"/>
      <c r="G39" s="192"/>
      <c r="H39" s="192"/>
      <c r="I39" s="192">
        <v>184</v>
      </c>
      <c r="J39" s="192"/>
      <c r="K39" s="192">
        <v>0</v>
      </c>
      <c r="L39" s="192"/>
      <c r="M39" s="192"/>
      <c r="N39" s="192">
        <v>0</v>
      </c>
      <c r="O39" s="194">
        <v>211</v>
      </c>
      <c r="P39" s="26"/>
      <c r="Q39" s="425">
        <v>395</v>
      </c>
      <c r="R39" s="26"/>
      <c r="S39" s="425">
        <v>229</v>
      </c>
      <c r="T39" s="26"/>
      <c r="U39" s="425">
        <v>229</v>
      </c>
      <c r="V39" s="426">
        <v>4300</v>
      </c>
      <c r="W39" s="427">
        <v>1870</v>
      </c>
      <c r="X39" s="427">
        <v>1082</v>
      </c>
      <c r="Y39" s="475">
        <f t="shared" si="0"/>
        <v>43.488372093023251</v>
      </c>
      <c r="Z39" s="475">
        <f t="shared" si="1"/>
        <v>57.860962566844918</v>
      </c>
      <c r="AA39" s="475">
        <f t="shared" si="2"/>
        <v>57.974683544303794</v>
      </c>
      <c r="AB39" s="475">
        <f t="shared" si="3"/>
        <v>57.974683544303794</v>
      </c>
      <c r="AC39" s="475">
        <f t="shared" si="4"/>
        <v>100</v>
      </c>
    </row>
    <row r="40" spans="1:29" s="4" customFormat="1" ht="26.65" customHeight="1">
      <c r="A40" s="17">
        <v>4</v>
      </c>
      <c r="B40" s="422">
        <v>78</v>
      </c>
      <c r="C40" s="16" t="s">
        <v>1078</v>
      </c>
      <c r="D40" s="194">
        <v>3462</v>
      </c>
      <c r="E40" s="192">
        <v>0</v>
      </c>
      <c r="F40" s="192"/>
      <c r="G40" s="192"/>
      <c r="H40" s="192"/>
      <c r="I40" s="192"/>
      <c r="J40" s="192"/>
      <c r="K40" s="192">
        <v>309</v>
      </c>
      <c r="L40" s="194">
        <v>309</v>
      </c>
      <c r="M40" s="192"/>
      <c r="N40" s="192">
        <v>0</v>
      </c>
      <c r="O40" s="194">
        <v>3153</v>
      </c>
      <c r="P40" s="339"/>
      <c r="Q40" s="425">
        <v>3296</v>
      </c>
      <c r="R40" s="339"/>
      <c r="S40" s="425">
        <v>3100</v>
      </c>
      <c r="T40" s="339"/>
      <c r="U40" s="425">
        <v>3073</v>
      </c>
      <c r="V40" s="426">
        <v>12800</v>
      </c>
      <c r="W40" s="427">
        <v>11419</v>
      </c>
      <c r="X40" s="427">
        <v>9030</v>
      </c>
      <c r="Y40" s="475">
        <f t="shared" si="0"/>
        <v>89.2109375</v>
      </c>
      <c r="Z40" s="475">
        <f t="shared" si="1"/>
        <v>79.078728435064377</v>
      </c>
      <c r="AA40" s="475">
        <f t="shared" si="2"/>
        <v>94.053398058252426</v>
      </c>
      <c r="AB40" s="475">
        <f t="shared" si="3"/>
        <v>93.234223300970882</v>
      </c>
      <c r="AC40" s="475">
        <f t="shared" si="4"/>
        <v>95.205083766608894</v>
      </c>
    </row>
    <row r="41" spans="1:29" s="4" customFormat="1" ht="26.65" customHeight="1">
      <c r="A41" s="17">
        <v>18</v>
      </c>
      <c r="B41" s="422">
        <v>80</v>
      </c>
      <c r="C41" s="16" t="s">
        <v>1089</v>
      </c>
      <c r="D41" s="194">
        <v>1018</v>
      </c>
      <c r="E41" s="192">
        <v>0</v>
      </c>
      <c r="F41" s="192"/>
      <c r="G41" s="192"/>
      <c r="H41" s="192"/>
      <c r="I41" s="192"/>
      <c r="J41" s="192"/>
      <c r="K41" s="192">
        <v>1018</v>
      </c>
      <c r="L41" s="194">
        <v>1018</v>
      </c>
      <c r="M41" s="192"/>
      <c r="N41" s="192">
        <v>0</v>
      </c>
      <c r="O41" s="192"/>
      <c r="P41" s="339"/>
      <c r="Q41" s="425">
        <v>1010</v>
      </c>
      <c r="R41" s="339"/>
      <c r="S41" s="425">
        <v>990</v>
      </c>
      <c r="T41" s="339"/>
      <c r="U41" s="425">
        <v>939</v>
      </c>
      <c r="V41" s="426">
        <v>6000</v>
      </c>
      <c r="W41" s="427">
        <v>3227</v>
      </c>
      <c r="X41" s="427">
        <v>2767</v>
      </c>
      <c r="Y41" s="475">
        <f t="shared" si="0"/>
        <v>53.783333333333339</v>
      </c>
      <c r="Z41" s="475">
        <f t="shared" si="1"/>
        <v>85.745274248528048</v>
      </c>
      <c r="AA41" s="475">
        <f t="shared" si="2"/>
        <v>98.019801980198025</v>
      </c>
      <c r="AB41" s="475">
        <f t="shared" si="3"/>
        <v>92.970297029702976</v>
      </c>
      <c r="AC41" s="475">
        <f t="shared" si="4"/>
        <v>99.214145383104125</v>
      </c>
    </row>
    <row r="42" spans="1:29" s="4" customFormat="1" ht="26.65" customHeight="1">
      <c r="A42" s="17">
        <v>33</v>
      </c>
      <c r="B42" s="422">
        <v>85</v>
      </c>
      <c r="C42" s="16" t="s">
        <v>1105</v>
      </c>
      <c r="D42" s="194">
        <v>1023</v>
      </c>
      <c r="E42" s="192">
        <v>0</v>
      </c>
      <c r="F42" s="192"/>
      <c r="G42" s="192"/>
      <c r="H42" s="192"/>
      <c r="I42" s="192"/>
      <c r="J42" s="192"/>
      <c r="K42" s="192">
        <v>1023</v>
      </c>
      <c r="L42" s="194">
        <v>1023</v>
      </c>
      <c r="M42" s="192"/>
      <c r="N42" s="192">
        <v>0</v>
      </c>
      <c r="O42" s="192"/>
      <c r="P42" s="339"/>
      <c r="Q42" s="425">
        <v>1023</v>
      </c>
      <c r="R42" s="339"/>
      <c r="S42" s="425">
        <v>712</v>
      </c>
      <c r="T42" s="339"/>
      <c r="U42" s="425">
        <v>702</v>
      </c>
      <c r="V42" s="426">
        <v>3000</v>
      </c>
      <c r="W42" s="427">
        <v>3000</v>
      </c>
      <c r="X42" s="427">
        <v>2803</v>
      </c>
      <c r="Y42" s="475">
        <f t="shared" si="0"/>
        <v>100</v>
      </c>
      <c r="Z42" s="475">
        <f t="shared" si="1"/>
        <v>93.433333333333337</v>
      </c>
      <c r="AA42" s="475">
        <f t="shared" si="2"/>
        <v>69.59921798631477</v>
      </c>
      <c r="AB42" s="475">
        <f t="shared" si="3"/>
        <v>68.621700879765385</v>
      </c>
      <c r="AC42" s="475">
        <f t="shared" si="4"/>
        <v>100</v>
      </c>
    </row>
    <row r="43" spans="1:29" s="4" customFormat="1" ht="26.65" customHeight="1">
      <c r="A43" s="17">
        <v>11</v>
      </c>
      <c r="B43" s="422">
        <v>86</v>
      </c>
      <c r="C43" s="16" t="s">
        <v>1083</v>
      </c>
      <c r="D43" s="194">
        <v>3822</v>
      </c>
      <c r="E43" s="192">
        <v>0</v>
      </c>
      <c r="F43" s="192"/>
      <c r="G43" s="192"/>
      <c r="H43" s="192"/>
      <c r="I43" s="192"/>
      <c r="J43" s="192"/>
      <c r="K43" s="192">
        <v>3362</v>
      </c>
      <c r="L43" s="192"/>
      <c r="M43" s="194">
        <v>3362</v>
      </c>
      <c r="N43" s="192">
        <v>0</v>
      </c>
      <c r="O43" s="194">
        <v>460</v>
      </c>
      <c r="P43" s="339"/>
      <c r="Q43" s="425">
        <v>3751</v>
      </c>
      <c r="R43" s="339"/>
      <c r="S43" s="425">
        <v>3750</v>
      </c>
      <c r="T43" s="339"/>
      <c r="U43" s="425">
        <v>3651</v>
      </c>
      <c r="V43" s="426">
        <v>22000</v>
      </c>
      <c r="W43" s="427">
        <v>11521</v>
      </c>
      <c r="X43" s="427">
        <v>10277</v>
      </c>
      <c r="Y43" s="475">
        <f t="shared" si="0"/>
        <v>52.36818181818181</v>
      </c>
      <c r="Z43" s="475">
        <f t="shared" si="1"/>
        <v>89.202326186962935</v>
      </c>
      <c r="AA43" s="475">
        <f t="shared" si="2"/>
        <v>99.973340442548647</v>
      </c>
      <c r="AB43" s="475">
        <f t="shared" si="3"/>
        <v>97.334044254865375</v>
      </c>
      <c r="AC43" s="475">
        <f t="shared" si="4"/>
        <v>98.142333856619572</v>
      </c>
    </row>
    <row r="44" spans="1:29" s="4" customFormat="1" ht="26.65" customHeight="1">
      <c r="A44" s="17">
        <v>28</v>
      </c>
      <c r="B44" s="422">
        <v>88</v>
      </c>
      <c r="C44" s="16" t="s">
        <v>1095</v>
      </c>
      <c r="D44" s="194">
        <v>477</v>
      </c>
      <c r="E44" s="192">
        <v>0</v>
      </c>
      <c r="F44" s="192"/>
      <c r="G44" s="192"/>
      <c r="H44" s="192"/>
      <c r="I44" s="192"/>
      <c r="J44" s="192"/>
      <c r="K44" s="192">
        <v>477</v>
      </c>
      <c r="L44" s="194">
        <v>477</v>
      </c>
      <c r="M44" s="192"/>
      <c r="N44" s="192">
        <v>0</v>
      </c>
      <c r="O44" s="192"/>
      <c r="P44" s="339"/>
      <c r="Q44" s="425">
        <v>477</v>
      </c>
      <c r="R44" s="339"/>
      <c r="S44" s="425">
        <v>378</v>
      </c>
      <c r="T44" s="339"/>
      <c r="U44" s="425">
        <v>376</v>
      </c>
      <c r="V44" s="426">
        <v>2640</v>
      </c>
      <c r="W44" s="427">
        <v>1833</v>
      </c>
      <c r="X44" s="427">
        <v>1307</v>
      </c>
      <c r="Y44" s="475">
        <f t="shared" si="0"/>
        <v>69.431818181818187</v>
      </c>
      <c r="Z44" s="475">
        <f t="shared" si="1"/>
        <v>71.303873431533006</v>
      </c>
      <c r="AA44" s="475">
        <f t="shared" si="2"/>
        <v>79.245283018867923</v>
      </c>
      <c r="AB44" s="475">
        <f t="shared" si="3"/>
        <v>78.825995807127882</v>
      </c>
      <c r="AC44" s="475">
        <f t="shared" si="4"/>
        <v>100</v>
      </c>
    </row>
    <row r="45" spans="1:29" s="4" customFormat="1" ht="26.65" customHeight="1">
      <c r="A45" s="17">
        <v>38</v>
      </c>
      <c r="B45" s="422">
        <v>90</v>
      </c>
      <c r="C45" s="16" t="s">
        <v>1670</v>
      </c>
      <c r="D45" s="194">
        <v>1522</v>
      </c>
      <c r="E45" s="192">
        <v>0</v>
      </c>
      <c r="F45" s="192"/>
      <c r="G45" s="192"/>
      <c r="H45" s="192"/>
      <c r="I45" s="192"/>
      <c r="J45" s="192"/>
      <c r="K45" s="192">
        <v>1522</v>
      </c>
      <c r="L45" s="194">
        <v>1522</v>
      </c>
      <c r="M45" s="192"/>
      <c r="N45" s="192">
        <v>0</v>
      </c>
      <c r="O45" s="192"/>
      <c r="P45" s="339"/>
      <c r="Q45" s="425">
        <v>1382</v>
      </c>
      <c r="R45" s="339"/>
      <c r="S45" s="425">
        <v>1158</v>
      </c>
      <c r="T45" s="339"/>
      <c r="U45" s="425">
        <v>1150</v>
      </c>
      <c r="V45" s="426">
        <v>6400</v>
      </c>
      <c r="W45" s="427">
        <v>4543</v>
      </c>
      <c r="X45" s="427">
        <v>3786</v>
      </c>
      <c r="Y45" s="475">
        <f t="shared" si="0"/>
        <v>70.984375</v>
      </c>
      <c r="Z45" s="475">
        <f t="shared" si="1"/>
        <v>83.337001981069776</v>
      </c>
      <c r="AA45" s="475">
        <f t="shared" si="2"/>
        <v>83.791606367583213</v>
      </c>
      <c r="AB45" s="475">
        <f t="shared" si="3"/>
        <v>83.21273516642546</v>
      </c>
      <c r="AC45" s="475">
        <f t="shared" si="4"/>
        <v>90.801576872536145</v>
      </c>
    </row>
    <row r="46" spans="1:29" s="4" customFormat="1" ht="26.65" customHeight="1">
      <c r="A46" s="17">
        <v>25</v>
      </c>
      <c r="B46" s="422">
        <v>91</v>
      </c>
      <c r="C46" s="16" t="s">
        <v>1669</v>
      </c>
      <c r="D46" s="194">
        <v>809</v>
      </c>
      <c r="E46" s="192">
        <v>0</v>
      </c>
      <c r="F46" s="192"/>
      <c r="G46" s="192"/>
      <c r="H46" s="192"/>
      <c r="I46" s="192"/>
      <c r="J46" s="192"/>
      <c r="K46" s="192">
        <v>809</v>
      </c>
      <c r="L46" s="194">
        <v>809</v>
      </c>
      <c r="M46" s="192"/>
      <c r="N46" s="192">
        <v>0</v>
      </c>
      <c r="O46" s="192"/>
      <c r="P46" s="339"/>
      <c r="Q46" s="425">
        <v>699</v>
      </c>
      <c r="R46" s="339"/>
      <c r="S46" s="425">
        <v>568</v>
      </c>
      <c r="T46" s="339"/>
      <c r="U46" s="425">
        <v>567</v>
      </c>
      <c r="V46" s="426">
        <v>3000</v>
      </c>
      <c r="W46" s="427">
        <v>2718</v>
      </c>
      <c r="X46" s="427">
        <v>1915</v>
      </c>
      <c r="Y46" s="475">
        <f t="shared" si="0"/>
        <v>90.600000000000009</v>
      </c>
      <c r="Z46" s="475">
        <f t="shared" si="1"/>
        <v>70.456217807211189</v>
      </c>
      <c r="AA46" s="475">
        <f t="shared" si="2"/>
        <v>81.25894134477825</v>
      </c>
      <c r="AB46" s="475">
        <f t="shared" si="3"/>
        <v>81.115879828326172</v>
      </c>
      <c r="AC46" s="475">
        <f t="shared" si="4"/>
        <v>86.402966625463534</v>
      </c>
    </row>
    <row r="47" spans="1:29" s="4" customFormat="1" ht="26.65" customHeight="1">
      <c r="A47" s="17">
        <v>30</v>
      </c>
      <c r="B47" s="422">
        <v>94</v>
      </c>
      <c r="C47" s="16" t="s">
        <v>1100</v>
      </c>
      <c r="D47" s="194">
        <v>665</v>
      </c>
      <c r="E47" s="192">
        <v>0</v>
      </c>
      <c r="F47" s="192"/>
      <c r="G47" s="192"/>
      <c r="H47" s="192"/>
      <c r="I47" s="192"/>
      <c r="J47" s="192"/>
      <c r="K47" s="192">
        <v>665</v>
      </c>
      <c r="L47" s="194">
        <v>665</v>
      </c>
      <c r="M47" s="192"/>
      <c r="N47" s="192">
        <v>0</v>
      </c>
      <c r="O47" s="192"/>
      <c r="P47" s="339"/>
      <c r="Q47" s="425">
        <v>651</v>
      </c>
      <c r="R47" s="339"/>
      <c r="S47" s="425">
        <v>647</v>
      </c>
      <c r="T47" s="339"/>
      <c r="U47" s="425">
        <v>641</v>
      </c>
      <c r="V47" s="426">
        <v>8000</v>
      </c>
      <c r="W47" s="427">
        <v>2668</v>
      </c>
      <c r="X47" s="427">
        <v>1784</v>
      </c>
      <c r="Y47" s="475">
        <f t="shared" si="0"/>
        <v>33.35</v>
      </c>
      <c r="Z47" s="475">
        <f t="shared" si="1"/>
        <v>66.866566716641685</v>
      </c>
      <c r="AA47" s="475">
        <f t="shared" si="2"/>
        <v>99.385560675883255</v>
      </c>
      <c r="AB47" s="475">
        <f t="shared" si="3"/>
        <v>98.463901689708138</v>
      </c>
      <c r="AC47" s="475">
        <f t="shared" si="4"/>
        <v>97.894736842105274</v>
      </c>
    </row>
    <row r="48" spans="1:29" s="4" customFormat="1" ht="26.65" customHeight="1">
      <c r="A48" s="17">
        <v>21</v>
      </c>
      <c r="B48" s="422">
        <v>95</v>
      </c>
      <c r="C48" s="16" t="s">
        <v>1092</v>
      </c>
      <c r="D48" s="194">
        <v>832</v>
      </c>
      <c r="E48" s="192">
        <v>175</v>
      </c>
      <c r="F48" s="192"/>
      <c r="G48" s="192"/>
      <c r="H48" s="192"/>
      <c r="I48" s="192">
        <v>175</v>
      </c>
      <c r="J48" s="192"/>
      <c r="K48" s="192">
        <v>657</v>
      </c>
      <c r="L48" s="194">
        <v>657</v>
      </c>
      <c r="M48" s="192"/>
      <c r="N48" s="192">
        <v>0</v>
      </c>
      <c r="O48" s="192"/>
      <c r="P48" s="339"/>
      <c r="Q48" s="425">
        <v>723</v>
      </c>
      <c r="R48" s="339"/>
      <c r="S48" s="425">
        <v>553</v>
      </c>
      <c r="T48" s="339"/>
      <c r="U48" s="425">
        <v>552</v>
      </c>
      <c r="V48" s="426">
        <v>2200</v>
      </c>
      <c r="W48" s="427">
        <v>2130</v>
      </c>
      <c r="X48" s="427">
        <v>1981</v>
      </c>
      <c r="Y48" s="475">
        <f t="shared" si="0"/>
        <v>96.818181818181813</v>
      </c>
      <c r="Z48" s="475">
        <f t="shared" si="1"/>
        <v>93.004694835680752</v>
      </c>
      <c r="AA48" s="475">
        <f t="shared" si="2"/>
        <v>76.486860304287688</v>
      </c>
      <c r="AB48" s="475">
        <f t="shared" si="3"/>
        <v>76.348547717842322</v>
      </c>
      <c r="AC48" s="475">
        <f t="shared" si="4"/>
        <v>86.899038461538453</v>
      </c>
    </row>
    <row r="49" spans="1:29" s="4" customFormat="1" ht="26.65" customHeight="1">
      <c r="A49" s="17">
        <v>40</v>
      </c>
      <c r="B49" s="422">
        <v>97</v>
      </c>
      <c r="C49" s="16" t="s">
        <v>1507</v>
      </c>
      <c r="D49" s="194">
        <v>20523</v>
      </c>
      <c r="E49" s="192">
        <v>9368</v>
      </c>
      <c r="F49" s="194">
        <v>5591</v>
      </c>
      <c r="G49" s="192"/>
      <c r="H49" s="194">
        <v>1092</v>
      </c>
      <c r="I49" s="192">
        <v>2685</v>
      </c>
      <c r="J49" s="192"/>
      <c r="K49" s="192">
        <v>6513</v>
      </c>
      <c r="L49" s="194">
        <v>651</v>
      </c>
      <c r="M49" s="194">
        <v>5862</v>
      </c>
      <c r="N49" s="192">
        <v>0</v>
      </c>
      <c r="O49" s="194">
        <v>4642</v>
      </c>
      <c r="P49" s="339"/>
      <c r="Q49" s="425">
        <v>18597</v>
      </c>
      <c r="R49" s="339"/>
      <c r="S49" s="425">
        <v>15857</v>
      </c>
      <c r="T49" s="339"/>
      <c r="U49" s="425">
        <v>15299</v>
      </c>
      <c r="V49" s="426">
        <v>119381</v>
      </c>
      <c r="W49" s="427">
        <v>60014</v>
      </c>
      <c r="X49" s="427">
        <v>50951</v>
      </c>
      <c r="Y49" s="475">
        <f t="shared" si="0"/>
        <v>50.270981144403216</v>
      </c>
      <c r="Z49" s="475">
        <f t="shared" si="1"/>
        <v>84.898523677808512</v>
      </c>
      <c r="AA49" s="475">
        <f t="shared" si="2"/>
        <v>85.266440823788784</v>
      </c>
      <c r="AB49" s="475">
        <f t="shared" si="3"/>
        <v>82.26595687476474</v>
      </c>
      <c r="AC49" s="475">
        <f t="shared" si="4"/>
        <v>90.615407104224531</v>
      </c>
    </row>
    <row r="50" spans="1:29" s="4" customFormat="1" ht="26.65" customHeight="1" thickBot="1">
      <c r="A50" s="17">
        <v>39</v>
      </c>
      <c r="B50" s="422">
        <v>98</v>
      </c>
      <c r="C50" s="16" t="s">
        <v>953</v>
      </c>
      <c r="D50" s="428">
        <v>1323</v>
      </c>
      <c r="E50" s="192">
        <v>168</v>
      </c>
      <c r="F50" s="429"/>
      <c r="G50" s="429"/>
      <c r="H50" s="429"/>
      <c r="I50" s="192">
        <v>168</v>
      </c>
      <c r="J50" s="193"/>
      <c r="K50" s="192">
        <v>1155</v>
      </c>
      <c r="L50" s="194">
        <v>1155</v>
      </c>
      <c r="M50" s="193"/>
      <c r="N50" s="193">
        <v>0</v>
      </c>
      <c r="O50" s="193"/>
      <c r="P50" s="339"/>
      <c r="Q50" s="425">
        <v>1201</v>
      </c>
      <c r="R50" s="339"/>
      <c r="S50" s="425">
        <v>1012</v>
      </c>
      <c r="T50" s="339"/>
      <c r="U50" s="425">
        <v>1009</v>
      </c>
      <c r="V50" s="426">
        <v>5954</v>
      </c>
      <c r="W50" s="427">
        <v>3935</v>
      </c>
      <c r="X50" s="427">
        <v>3290</v>
      </c>
      <c r="Y50" s="476">
        <f t="shared" si="0"/>
        <v>66.090023513604308</v>
      </c>
      <c r="Z50" s="476">
        <f t="shared" si="1"/>
        <v>83.608640406607364</v>
      </c>
      <c r="AA50" s="476">
        <f t="shared" si="2"/>
        <v>84.263114071606992</v>
      </c>
      <c r="AB50" s="476">
        <f t="shared" si="3"/>
        <v>84.013322231473779</v>
      </c>
      <c r="AC50" s="477">
        <f t="shared" si="4"/>
        <v>90.778533635676496</v>
      </c>
    </row>
    <row r="51" spans="1:29" s="4" customFormat="1" ht="26.65" customHeight="1" thickTop="1">
      <c r="A51" s="17"/>
      <c r="B51" s="20" t="s">
        <v>1034</v>
      </c>
      <c r="C51" s="21" t="s">
        <v>1672</v>
      </c>
      <c r="D51" s="421">
        <f t="shared" ref="D51:I51" si="5">SUM(D6:D50)</f>
        <v>690772</v>
      </c>
      <c r="E51" s="421">
        <f t="shared" si="5"/>
        <v>146539</v>
      </c>
      <c r="F51" s="421">
        <f t="shared" si="5"/>
        <v>34905</v>
      </c>
      <c r="G51" s="421">
        <f t="shared" si="5"/>
        <v>31706</v>
      </c>
      <c r="H51" s="421">
        <f t="shared" si="5"/>
        <v>1558</v>
      </c>
      <c r="I51" s="421">
        <f t="shared" si="5"/>
        <v>78370</v>
      </c>
      <c r="J51" s="421">
        <f t="shared" ref="J51:W51" si="6">SUM(J6:J50)</f>
        <v>21331</v>
      </c>
      <c r="K51" s="421">
        <f t="shared" si="6"/>
        <v>137388</v>
      </c>
      <c r="L51" s="421"/>
      <c r="M51" s="421"/>
      <c r="N51" s="421">
        <f t="shared" si="6"/>
        <v>1658</v>
      </c>
      <c r="O51" s="421">
        <f>SUM(O6:O50)</f>
        <v>383856</v>
      </c>
      <c r="P51" s="473">
        <f>SUM(P6:P50)</f>
        <v>3502</v>
      </c>
      <c r="Q51" s="474">
        <f t="shared" si="6"/>
        <v>673704</v>
      </c>
      <c r="R51" s="473">
        <f>SUM(R6:R50)</f>
        <v>3502</v>
      </c>
      <c r="S51" s="474">
        <f>SUM(S6:S50)</f>
        <v>635765</v>
      </c>
      <c r="T51" s="473">
        <f>SUM(T6:T50)</f>
        <v>3502</v>
      </c>
      <c r="U51" s="474">
        <f t="shared" si="6"/>
        <v>618759</v>
      </c>
      <c r="V51" s="421">
        <f t="shared" si="6"/>
        <v>3133976</v>
      </c>
      <c r="W51" s="421">
        <f t="shared" si="6"/>
        <v>2087756</v>
      </c>
      <c r="X51" s="421">
        <f>SUM(X6:X50)</f>
        <v>1855360</v>
      </c>
      <c r="Y51" s="478">
        <f t="shared" si="0"/>
        <v>66.616847097744198</v>
      </c>
      <c r="Z51" s="478">
        <f t="shared" si="1"/>
        <v>88.868622578500549</v>
      </c>
      <c r="AA51" s="478">
        <f t="shared" si="2"/>
        <v>94.397716499853814</v>
      </c>
      <c r="AB51" s="478">
        <f t="shared" si="3"/>
        <v>91.886516067489069</v>
      </c>
      <c r="AC51" s="478">
        <f t="shared" si="4"/>
        <v>98.036110322943031</v>
      </c>
    </row>
    <row r="52" spans="1:29" s="4" customFormat="1" ht="9" customHeight="1">
      <c r="A52" s="17"/>
      <c r="B52" s="17"/>
      <c r="C52" s="19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331"/>
      <c r="R52" s="17"/>
      <c r="T52" s="17"/>
      <c r="Y52" s="479"/>
      <c r="Z52" s="479"/>
      <c r="AA52" s="479"/>
      <c r="AB52" s="479"/>
      <c r="AC52" s="479"/>
    </row>
    <row r="53" spans="1:29" s="4" customFormat="1" ht="18.95" customHeight="1">
      <c r="A53" s="17"/>
      <c r="B53" s="17" t="s">
        <v>1263</v>
      </c>
      <c r="C53" s="4" t="s">
        <v>1264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331"/>
      <c r="R53" s="17"/>
      <c r="T53" s="17"/>
      <c r="W53" s="4" t="s">
        <v>1215</v>
      </c>
      <c r="Y53" s="479">
        <v>67.450837512409947</v>
      </c>
      <c r="Z53" s="479">
        <v>87.987613557719655</v>
      </c>
      <c r="AA53" s="479">
        <v>94.300052013508861</v>
      </c>
      <c r="AB53" s="479">
        <v>91.820839102437319</v>
      </c>
      <c r="AC53" s="479">
        <v>98.052074923068517</v>
      </c>
    </row>
    <row r="54" spans="1:29">
      <c r="C54" s="4" t="s">
        <v>1265</v>
      </c>
      <c r="D54" s="4"/>
    </row>
  </sheetData>
  <mergeCells count="12">
    <mergeCell ref="R4:S4"/>
    <mergeCell ref="R5:S5"/>
    <mergeCell ref="T2:U2"/>
    <mergeCell ref="T3:U3"/>
    <mergeCell ref="T4:U4"/>
    <mergeCell ref="T5:U5"/>
    <mergeCell ref="P2:Q2"/>
    <mergeCell ref="P3:Q3"/>
    <mergeCell ref="P4:Q4"/>
    <mergeCell ref="P5:Q5"/>
    <mergeCell ref="R2:S2"/>
    <mergeCell ref="R3:S3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62" fitToHeight="2" orientation="landscape" horizontalDpi="300" verticalDpi="300" r:id="rId1"/>
  <headerFooter alignWithMargins="0">
    <oddFooter>&amp;C- &amp;P+10 -</oddFooter>
  </headerFooter>
  <rowBreaks count="1" manualBreakCount="1">
    <brk id="29" min="1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73"/>
  <sheetViews>
    <sheetView zoomScale="85" zoomScaleNormal="100" workbookViewId="0"/>
  </sheetViews>
  <sheetFormatPr defaultRowHeight="23.1" customHeight="1"/>
  <cols>
    <col min="1" max="1" width="5.25" style="510" customWidth="1"/>
    <col min="2" max="2" width="18.5" style="510" customWidth="1"/>
    <col min="3" max="3" width="24.875" style="510" customWidth="1"/>
    <col min="4" max="4" width="8.75" style="578" customWidth="1"/>
    <col min="5" max="5" width="9.75" style="510" customWidth="1"/>
    <col min="6" max="6" width="8.75" style="579" customWidth="1"/>
    <col min="7" max="7" width="14.25" style="510" customWidth="1"/>
    <col min="8" max="8" width="10.375" style="510" customWidth="1"/>
    <col min="9" max="16384" width="9" style="510"/>
  </cols>
  <sheetData>
    <row r="1" spans="1:8" ht="23.1" customHeight="1">
      <c r="A1" s="466" t="s">
        <v>1752</v>
      </c>
      <c r="H1" s="580"/>
    </row>
    <row r="2" spans="1:8" s="520" customFormat="1" ht="23.1" customHeight="1">
      <c r="A2" s="671" t="s">
        <v>1753</v>
      </c>
      <c r="B2" s="671" t="s">
        <v>1130</v>
      </c>
      <c r="C2" s="671" t="s">
        <v>1754</v>
      </c>
      <c r="D2" s="672" t="s">
        <v>1755</v>
      </c>
      <c r="E2" s="673"/>
      <c r="F2" s="671" t="s">
        <v>1756</v>
      </c>
      <c r="G2" s="671" t="s">
        <v>1757</v>
      </c>
      <c r="H2" s="671" t="s">
        <v>1758</v>
      </c>
    </row>
    <row r="3" spans="1:8" s="520" customFormat="1" ht="23.1" customHeight="1">
      <c r="A3" s="661"/>
      <c r="B3" s="661"/>
      <c r="C3" s="661"/>
      <c r="D3" s="582" t="s">
        <v>13</v>
      </c>
      <c r="E3" s="583" t="s">
        <v>14</v>
      </c>
      <c r="F3" s="661" t="s">
        <v>1138</v>
      </c>
      <c r="G3" s="661" t="s">
        <v>15</v>
      </c>
      <c r="H3" s="661"/>
    </row>
    <row r="4" spans="1:8" s="466" customFormat="1" ht="23.1" customHeight="1">
      <c r="A4" s="463">
        <v>14</v>
      </c>
      <c r="B4" s="463" t="s">
        <v>1073</v>
      </c>
      <c r="C4" s="502" t="s">
        <v>1210</v>
      </c>
      <c r="D4" s="582">
        <v>0.12</v>
      </c>
      <c r="E4" s="502"/>
      <c r="F4" s="584"/>
      <c r="G4" s="502" t="s">
        <v>427</v>
      </c>
      <c r="H4" s="502"/>
    </row>
    <row r="5" spans="1:8" s="466" customFormat="1" ht="23.1" customHeight="1">
      <c r="A5" s="659">
        <v>13</v>
      </c>
      <c r="B5" s="659" t="s">
        <v>1074</v>
      </c>
      <c r="C5" s="502" t="s">
        <v>332</v>
      </c>
      <c r="D5" s="582">
        <v>0.371</v>
      </c>
      <c r="E5" s="502"/>
      <c r="F5" s="584"/>
      <c r="G5" s="585" t="s">
        <v>363</v>
      </c>
      <c r="H5" s="502"/>
    </row>
    <row r="6" spans="1:8" s="466" customFormat="1" ht="23.1" customHeight="1">
      <c r="A6" s="660"/>
      <c r="B6" s="660"/>
      <c r="C6" s="502" t="s">
        <v>332</v>
      </c>
      <c r="D6" s="582">
        <v>0.21</v>
      </c>
      <c r="E6" s="502"/>
      <c r="F6" s="584"/>
      <c r="G6" s="502" t="s">
        <v>902</v>
      </c>
      <c r="H6" s="502"/>
    </row>
    <row r="7" spans="1:8" s="466" customFormat="1" ht="23.1" customHeight="1">
      <c r="A7" s="660"/>
      <c r="B7" s="660"/>
      <c r="C7" s="502" t="s">
        <v>333</v>
      </c>
      <c r="D7" s="582">
        <v>0.23</v>
      </c>
      <c r="E7" s="502"/>
      <c r="F7" s="584"/>
      <c r="G7" s="502"/>
      <c r="H7" s="502"/>
    </row>
    <row r="8" spans="1:8" s="466" customFormat="1" ht="23.1" customHeight="1">
      <c r="A8" s="661"/>
      <c r="B8" s="660"/>
      <c r="C8" s="502" t="s">
        <v>18</v>
      </c>
      <c r="D8" s="582">
        <v>0.28899999999999998</v>
      </c>
      <c r="E8" s="502"/>
      <c r="F8" s="584"/>
      <c r="G8" s="502"/>
      <c r="H8" s="502"/>
    </row>
    <row r="9" spans="1:8" s="466" customFormat="1" ht="23.1" customHeight="1">
      <c r="A9" s="659">
        <v>20</v>
      </c>
      <c r="B9" s="659" t="s">
        <v>1075</v>
      </c>
      <c r="C9" s="502" t="s">
        <v>334</v>
      </c>
      <c r="D9" s="582"/>
      <c r="E9" s="502"/>
      <c r="F9" s="584">
        <v>0.33500000000000002</v>
      </c>
      <c r="G9" s="502" t="s">
        <v>364</v>
      </c>
      <c r="H9" s="502"/>
    </row>
    <row r="10" spans="1:8" s="466" customFormat="1" ht="23.1" customHeight="1">
      <c r="A10" s="660"/>
      <c r="B10" s="660"/>
      <c r="C10" s="502" t="s">
        <v>335</v>
      </c>
      <c r="D10" s="582"/>
      <c r="E10" s="502"/>
      <c r="F10" s="584">
        <v>3.125E-2</v>
      </c>
      <c r="G10" s="502"/>
      <c r="H10" s="502"/>
    </row>
    <row r="11" spans="1:8" s="466" customFormat="1" ht="23.1" customHeight="1">
      <c r="A11" s="660"/>
      <c r="B11" s="660"/>
      <c r="C11" s="502" t="s">
        <v>336</v>
      </c>
      <c r="D11" s="582"/>
      <c r="E11" s="502"/>
      <c r="F11" s="584">
        <v>0.17399999999999999</v>
      </c>
      <c r="G11" s="502"/>
      <c r="H11" s="502"/>
    </row>
    <row r="12" spans="1:8" s="466" customFormat="1" ht="23.1" customHeight="1">
      <c r="A12" s="504">
        <v>25</v>
      </c>
      <c r="B12" s="581" t="s">
        <v>1076</v>
      </c>
      <c r="C12" s="502" t="s">
        <v>333</v>
      </c>
      <c r="D12" s="582">
        <v>0.28999999999999998</v>
      </c>
      <c r="E12" s="502"/>
      <c r="F12" s="584"/>
      <c r="G12" s="502" t="s">
        <v>365</v>
      </c>
      <c r="H12" s="502"/>
    </row>
    <row r="13" spans="1:8" s="466" customFormat="1" ht="23.1" customHeight="1">
      <c r="A13" s="659">
        <v>16</v>
      </c>
      <c r="B13" s="659" t="s">
        <v>1077</v>
      </c>
      <c r="C13" s="502" t="s">
        <v>18</v>
      </c>
      <c r="D13" s="582">
        <v>1.4999999999999999E-2</v>
      </c>
      <c r="E13" s="502"/>
      <c r="F13" s="584"/>
      <c r="G13" s="502"/>
      <c r="H13" s="502"/>
    </row>
    <row r="14" spans="1:8" s="466" customFormat="1" ht="23.1" customHeight="1">
      <c r="A14" s="660"/>
      <c r="B14" s="660"/>
      <c r="C14" s="502" t="s">
        <v>18</v>
      </c>
      <c r="D14" s="582">
        <v>2.8000000000000001E-2</v>
      </c>
      <c r="E14" s="502"/>
      <c r="F14" s="584"/>
      <c r="G14" s="502"/>
      <c r="H14" s="502"/>
    </row>
    <row r="15" spans="1:8" s="466" customFormat="1" ht="23.1" customHeight="1">
      <c r="A15" s="660"/>
      <c r="B15" s="660"/>
      <c r="C15" s="502" t="s">
        <v>1154</v>
      </c>
      <c r="D15" s="582">
        <v>3.9699999999999999E-2</v>
      </c>
      <c r="E15" s="502"/>
      <c r="F15" s="584"/>
      <c r="G15" s="502" t="s">
        <v>1504</v>
      </c>
      <c r="H15" s="502"/>
    </row>
    <row r="16" spans="1:8" s="466" customFormat="1" ht="23.1" customHeight="1">
      <c r="A16" s="661"/>
      <c r="B16" s="661"/>
      <c r="C16" s="502" t="s">
        <v>18</v>
      </c>
      <c r="D16" s="582"/>
      <c r="E16" s="586"/>
      <c r="F16" s="584">
        <v>1.9675999999999999E-2</v>
      </c>
      <c r="G16" s="502"/>
      <c r="H16" s="502"/>
    </row>
    <row r="17" spans="1:8" s="466" customFormat="1" ht="23.1" customHeight="1">
      <c r="A17" s="465">
        <v>9</v>
      </c>
      <c r="B17" s="504" t="s">
        <v>1079</v>
      </c>
      <c r="C17" s="502" t="s">
        <v>337</v>
      </c>
      <c r="D17" s="582">
        <v>0.60199999999999998</v>
      </c>
      <c r="E17" s="502"/>
      <c r="F17" s="584"/>
      <c r="G17" s="502"/>
      <c r="H17" s="502"/>
    </row>
    <row r="18" spans="1:8" s="466" customFormat="1" ht="23.1" customHeight="1">
      <c r="A18" s="464">
        <v>21</v>
      </c>
      <c r="B18" s="587" t="s">
        <v>1080</v>
      </c>
      <c r="C18" s="502" t="s">
        <v>1772</v>
      </c>
      <c r="D18" s="582">
        <v>0.46300000000000002</v>
      </c>
      <c r="E18" s="502"/>
      <c r="F18" s="584"/>
      <c r="G18" s="502" t="s">
        <v>366</v>
      </c>
      <c r="H18" s="502"/>
    </row>
    <row r="19" spans="1:8" s="466" customFormat="1" ht="23.1" customHeight="1">
      <c r="A19" s="659">
        <v>3</v>
      </c>
      <c r="B19" s="659" t="s">
        <v>1081</v>
      </c>
      <c r="C19" s="502" t="s">
        <v>1209</v>
      </c>
      <c r="D19" s="582">
        <v>0.32300000000000001</v>
      </c>
      <c r="E19" s="502"/>
      <c r="F19" s="584"/>
      <c r="G19" s="502" t="s">
        <v>367</v>
      </c>
      <c r="H19" s="502"/>
    </row>
    <row r="20" spans="1:8" s="466" customFormat="1" ht="23.1" customHeight="1">
      <c r="A20" s="661"/>
      <c r="B20" s="661"/>
      <c r="C20" s="502" t="s">
        <v>1209</v>
      </c>
      <c r="D20" s="582">
        <v>0.221</v>
      </c>
      <c r="E20" s="502"/>
      <c r="F20" s="584"/>
      <c r="G20" s="502"/>
      <c r="H20" s="502"/>
    </row>
    <row r="21" spans="1:8" s="466" customFormat="1" ht="23.1" customHeight="1">
      <c r="A21" s="659">
        <v>37</v>
      </c>
      <c r="B21" s="659" t="s">
        <v>1086</v>
      </c>
      <c r="C21" s="502" t="s">
        <v>338</v>
      </c>
      <c r="D21" s="582"/>
      <c r="E21" s="502"/>
      <c r="F21" s="584">
        <v>1.8055000000000002E-2</v>
      </c>
      <c r="G21" s="502"/>
      <c r="H21" s="502"/>
    </row>
    <row r="22" spans="1:8" s="466" customFormat="1" ht="23.1" customHeight="1">
      <c r="A22" s="661"/>
      <c r="B22" s="661"/>
      <c r="C22" s="502" t="s">
        <v>339</v>
      </c>
      <c r="D22" s="582"/>
      <c r="E22" s="584">
        <v>4.7000000000000002E-3</v>
      </c>
      <c r="F22" s="584"/>
      <c r="G22" s="502"/>
      <c r="H22" s="502"/>
    </row>
    <row r="23" spans="1:8" s="466" customFormat="1" ht="23.1" customHeight="1">
      <c r="A23" s="674">
        <v>38</v>
      </c>
      <c r="B23" s="659" t="s">
        <v>1087</v>
      </c>
      <c r="C23" s="502" t="s">
        <v>1208</v>
      </c>
      <c r="D23" s="582">
        <v>8.5087999999999997E-2</v>
      </c>
      <c r="E23" s="502"/>
      <c r="F23" s="584"/>
      <c r="G23" s="502" t="s">
        <v>368</v>
      </c>
      <c r="H23" s="502"/>
    </row>
    <row r="24" spans="1:8" s="466" customFormat="1" ht="23.1" customHeight="1">
      <c r="A24" s="675"/>
      <c r="B24" s="661"/>
      <c r="C24" s="502" t="s">
        <v>1214</v>
      </c>
      <c r="D24" s="582">
        <v>5.8300000000000001E-3</v>
      </c>
      <c r="E24" s="502"/>
      <c r="F24" s="584"/>
      <c r="G24" s="502"/>
      <c r="H24" s="502"/>
    </row>
    <row r="25" spans="1:8" s="466" customFormat="1" ht="23.1" customHeight="1">
      <c r="A25" s="465">
        <v>32</v>
      </c>
      <c r="B25" s="504" t="s">
        <v>43</v>
      </c>
      <c r="C25" s="502" t="s">
        <v>340</v>
      </c>
      <c r="D25" s="582">
        <v>7.8700000000000006E-2</v>
      </c>
      <c r="E25" s="502"/>
      <c r="F25" s="584"/>
      <c r="G25" s="502" t="s">
        <v>373</v>
      </c>
      <c r="H25" s="502"/>
    </row>
    <row r="26" spans="1:8" s="466" customFormat="1" ht="23.1" customHeight="1">
      <c r="A26" s="504">
        <v>18</v>
      </c>
      <c r="B26" s="504" t="s">
        <v>1093</v>
      </c>
      <c r="C26" s="502" t="s">
        <v>341</v>
      </c>
      <c r="D26" s="582">
        <v>5.8000000000000003E-2</v>
      </c>
      <c r="E26" s="502"/>
      <c r="F26" s="584"/>
      <c r="G26" s="502"/>
      <c r="H26" s="502"/>
    </row>
    <row r="27" spans="1:8" s="466" customFormat="1" ht="23.1" customHeight="1">
      <c r="A27" s="504">
        <v>19</v>
      </c>
      <c r="B27" s="504" t="s">
        <v>1094</v>
      </c>
      <c r="C27" s="502" t="s">
        <v>341</v>
      </c>
      <c r="D27" s="582">
        <v>0.52400000000000002</v>
      </c>
      <c r="E27" s="502"/>
      <c r="F27" s="584"/>
      <c r="G27" s="502"/>
      <c r="H27" s="502"/>
    </row>
    <row r="28" spans="1:8" s="466" customFormat="1" ht="23.1" customHeight="1">
      <c r="A28" s="504">
        <v>10</v>
      </c>
      <c r="B28" s="504" t="s">
        <v>1096</v>
      </c>
      <c r="C28" s="502" t="s">
        <v>342</v>
      </c>
      <c r="D28" s="582">
        <v>2.1000000000000001E-2</v>
      </c>
      <c r="E28" s="502"/>
      <c r="F28" s="584"/>
      <c r="G28" s="502"/>
      <c r="H28" s="66"/>
    </row>
    <row r="29" spans="1:8" s="466" customFormat="1" ht="23.1" customHeight="1">
      <c r="A29" s="659">
        <v>4</v>
      </c>
      <c r="B29" s="659" t="s">
        <v>1101</v>
      </c>
      <c r="C29" s="502" t="s">
        <v>343</v>
      </c>
      <c r="D29" s="582">
        <v>0.25462899999999999</v>
      </c>
      <c r="E29" s="502"/>
      <c r="F29" s="584"/>
      <c r="G29" s="502" t="s">
        <v>369</v>
      </c>
      <c r="H29" s="502"/>
    </row>
    <row r="30" spans="1:8" s="466" customFormat="1" ht="23.1" customHeight="1">
      <c r="A30" s="660"/>
      <c r="B30" s="660"/>
      <c r="C30" s="502" t="s">
        <v>344</v>
      </c>
      <c r="D30" s="582">
        <v>1.1573999999999999E-2</v>
      </c>
      <c r="E30" s="502"/>
      <c r="F30" s="584"/>
      <c r="G30" s="502" t="s">
        <v>370</v>
      </c>
      <c r="H30" s="502"/>
    </row>
    <row r="31" spans="1:8" s="466" customFormat="1" ht="23.1" customHeight="1">
      <c r="A31" s="661"/>
      <c r="B31" s="661"/>
      <c r="C31" s="502" t="s">
        <v>345</v>
      </c>
      <c r="D31" s="582">
        <v>1.5046E-2</v>
      </c>
      <c r="E31" s="588"/>
      <c r="F31" s="582"/>
      <c r="G31" s="502" t="s">
        <v>371</v>
      </c>
      <c r="H31" s="502"/>
    </row>
    <row r="32" spans="1:8" ht="23.1" customHeight="1">
      <c r="A32" s="659">
        <v>65</v>
      </c>
      <c r="B32" s="659" t="s">
        <v>1103</v>
      </c>
      <c r="C32" s="502" t="s">
        <v>346</v>
      </c>
      <c r="D32" s="582">
        <v>1.0277E-2</v>
      </c>
      <c r="E32" s="588"/>
      <c r="F32" s="582"/>
      <c r="G32" s="502" t="s">
        <v>372</v>
      </c>
      <c r="H32" s="502"/>
    </row>
    <row r="33" spans="1:8" ht="23.1" customHeight="1">
      <c r="A33" s="660"/>
      <c r="B33" s="660"/>
      <c r="C33" s="502" t="s">
        <v>1211</v>
      </c>
      <c r="D33" s="582">
        <v>2.3147999999999998E-2</v>
      </c>
      <c r="E33" s="588"/>
      <c r="F33" s="582"/>
      <c r="G33" s="502" t="s">
        <v>375</v>
      </c>
      <c r="H33" s="502"/>
    </row>
    <row r="34" spans="1:8" ht="23.1" customHeight="1">
      <c r="A34" s="660"/>
      <c r="B34" s="660"/>
      <c r="C34" s="502" t="s">
        <v>1212</v>
      </c>
      <c r="D34" s="582">
        <v>4.1088E-2</v>
      </c>
      <c r="E34" s="588"/>
      <c r="F34" s="582"/>
      <c r="G34" s="502" t="s">
        <v>1506</v>
      </c>
      <c r="H34" s="502"/>
    </row>
    <row r="35" spans="1:8" ht="23.1" customHeight="1">
      <c r="A35" s="661"/>
      <c r="B35" s="661"/>
      <c r="C35" s="502" t="s">
        <v>1505</v>
      </c>
      <c r="D35" s="582">
        <v>2.8355999999999999E-2</v>
      </c>
      <c r="E35" s="588"/>
      <c r="F35" s="582"/>
      <c r="G35" s="502"/>
      <c r="H35" s="502"/>
    </row>
    <row r="36" spans="1:8" ht="23.1" customHeight="1">
      <c r="A36" s="659">
        <v>7</v>
      </c>
      <c r="B36" s="659" t="s">
        <v>1106</v>
      </c>
      <c r="C36" s="502" t="s">
        <v>348</v>
      </c>
      <c r="D36" s="582">
        <v>2.2988000000000001E-2</v>
      </c>
      <c r="E36" s="588"/>
      <c r="F36" s="582"/>
      <c r="G36" s="502"/>
      <c r="H36" s="502"/>
    </row>
    <row r="37" spans="1:8" ht="23.1" customHeight="1">
      <c r="A37" s="660"/>
      <c r="B37" s="660"/>
      <c r="C37" s="502" t="s">
        <v>348</v>
      </c>
      <c r="D37" s="582">
        <v>2.8000000000000001E-2</v>
      </c>
      <c r="E37" s="588"/>
      <c r="F37" s="582"/>
      <c r="G37" s="502"/>
      <c r="H37" s="502"/>
    </row>
    <row r="38" spans="1:8" ht="23.1" customHeight="1">
      <c r="A38" s="661"/>
      <c r="B38" s="661"/>
      <c r="C38" s="502" t="s">
        <v>349</v>
      </c>
      <c r="D38" s="582">
        <v>1.3819E-2</v>
      </c>
      <c r="E38" s="588"/>
      <c r="F38" s="582"/>
      <c r="G38" s="502"/>
      <c r="H38" s="502"/>
    </row>
    <row r="39" spans="1:8" ht="23.1" customHeight="1">
      <c r="A39" s="504">
        <v>45</v>
      </c>
      <c r="B39" s="504" t="s">
        <v>350</v>
      </c>
      <c r="C39" s="502" t="s">
        <v>351</v>
      </c>
      <c r="D39" s="582"/>
      <c r="E39" s="588"/>
      <c r="F39" s="582">
        <v>1.0416999999999999E-2</v>
      </c>
      <c r="G39" s="502" t="s">
        <v>376</v>
      </c>
      <c r="H39" s="502"/>
    </row>
    <row r="40" spans="1:8" ht="23.1" customHeight="1">
      <c r="A40" s="659">
        <v>97</v>
      </c>
      <c r="B40" s="659" t="s">
        <v>1507</v>
      </c>
      <c r="C40" s="502" t="s">
        <v>1514</v>
      </c>
      <c r="D40" s="582">
        <v>1.7000000000000001E-2</v>
      </c>
      <c r="E40" s="588"/>
      <c r="F40" s="582"/>
      <c r="G40" s="502" t="s">
        <v>1508</v>
      </c>
      <c r="H40" s="502"/>
    </row>
    <row r="41" spans="1:8" ht="23.1" customHeight="1">
      <c r="A41" s="660"/>
      <c r="B41" s="660"/>
      <c r="C41" s="585" t="s">
        <v>1515</v>
      </c>
      <c r="D41" s="582">
        <v>2.3E-2</v>
      </c>
      <c r="E41" s="588"/>
      <c r="F41" s="582"/>
      <c r="G41" s="502" t="s">
        <v>1509</v>
      </c>
      <c r="H41" s="502"/>
    </row>
    <row r="42" spans="1:8" ht="23.1" customHeight="1">
      <c r="A42" s="660"/>
      <c r="B42" s="660"/>
      <c r="C42" s="502" t="s">
        <v>1516</v>
      </c>
      <c r="D42" s="582">
        <v>4.5999999999999999E-2</v>
      </c>
      <c r="E42" s="588"/>
      <c r="F42" s="582"/>
      <c r="G42" s="502" t="s">
        <v>1510</v>
      </c>
      <c r="H42" s="502"/>
    </row>
    <row r="43" spans="1:8" ht="23.1" customHeight="1">
      <c r="A43" s="660"/>
      <c r="B43" s="660"/>
      <c r="C43" s="502" t="s">
        <v>1517</v>
      </c>
      <c r="D43" s="582">
        <v>1.5049999999999999E-2</v>
      </c>
      <c r="E43" s="588"/>
      <c r="F43" s="582"/>
      <c r="G43" s="502"/>
      <c r="H43" s="502"/>
    </row>
    <row r="44" spans="1:8" ht="23.1" customHeight="1">
      <c r="A44" s="660"/>
      <c r="B44" s="660"/>
      <c r="C44" s="502" t="s">
        <v>1518</v>
      </c>
      <c r="D44" s="582">
        <v>1.15E-2</v>
      </c>
      <c r="E44" s="588"/>
      <c r="F44" s="582"/>
      <c r="G44" s="502"/>
      <c r="H44" s="502"/>
    </row>
    <row r="45" spans="1:8" ht="23.1" customHeight="1">
      <c r="A45" s="660"/>
      <c r="B45" s="660"/>
      <c r="C45" s="502" t="s">
        <v>1519</v>
      </c>
      <c r="D45" s="582">
        <v>3.2000000000000001E-2</v>
      </c>
      <c r="E45" s="588"/>
      <c r="F45" s="582"/>
      <c r="G45" s="502"/>
      <c r="H45" s="502"/>
    </row>
    <row r="46" spans="1:8" ht="23.1" customHeight="1">
      <c r="A46" s="660"/>
      <c r="B46" s="660"/>
      <c r="C46" s="502" t="s">
        <v>1520</v>
      </c>
      <c r="D46" s="582">
        <v>5.7999999999999996E-3</v>
      </c>
      <c r="E46" s="588"/>
      <c r="F46" s="582"/>
      <c r="G46" s="502"/>
      <c r="H46" s="502"/>
    </row>
    <row r="47" spans="1:8" ht="23.1" customHeight="1">
      <c r="A47" s="660"/>
      <c r="B47" s="660"/>
      <c r="C47" s="502" t="s">
        <v>1521</v>
      </c>
      <c r="D47" s="582">
        <v>3.3999999999999998E-3</v>
      </c>
      <c r="E47" s="588"/>
      <c r="F47" s="582"/>
      <c r="G47" s="502"/>
      <c r="H47" s="502"/>
    </row>
    <row r="48" spans="1:8" ht="23.1" customHeight="1">
      <c r="A48" s="660"/>
      <c r="B48" s="660"/>
      <c r="C48" s="502" t="s">
        <v>1522</v>
      </c>
      <c r="D48" s="582">
        <v>0.158</v>
      </c>
      <c r="E48" s="588"/>
      <c r="F48" s="582"/>
      <c r="G48" s="502" t="s">
        <v>377</v>
      </c>
      <c r="H48" s="502"/>
    </row>
    <row r="49" spans="1:8" ht="22.5" customHeight="1">
      <c r="A49" s="660"/>
      <c r="B49" s="660"/>
      <c r="C49" s="502" t="s">
        <v>1523</v>
      </c>
      <c r="D49" s="263"/>
      <c r="E49" s="588"/>
      <c r="F49" s="582">
        <v>6.4299999999999996E-2</v>
      </c>
      <c r="G49" s="502" t="s">
        <v>378</v>
      </c>
      <c r="H49" s="502"/>
    </row>
    <row r="50" spans="1:8" ht="23.1" customHeight="1">
      <c r="A50" s="660"/>
      <c r="B50" s="660"/>
      <c r="C50" s="502" t="s">
        <v>1241</v>
      </c>
      <c r="D50" s="263"/>
      <c r="E50" s="582"/>
      <c r="F50" s="582">
        <v>3.9E-2</v>
      </c>
      <c r="G50" s="502" t="s">
        <v>379</v>
      </c>
      <c r="H50" s="502"/>
    </row>
    <row r="51" spans="1:8" ht="22.5" customHeight="1">
      <c r="A51" s="660"/>
      <c r="B51" s="660"/>
      <c r="C51" s="502" t="s">
        <v>1773</v>
      </c>
      <c r="D51" s="582"/>
      <c r="E51" s="588"/>
      <c r="F51" s="582">
        <v>1.7361000000000001E-2</v>
      </c>
      <c r="G51" s="502" t="s">
        <v>1774</v>
      </c>
      <c r="H51" s="502"/>
    </row>
    <row r="52" spans="1:8" ht="23.1" customHeight="1">
      <c r="A52" s="660"/>
      <c r="B52" s="660"/>
      <c r="C52" s="502" t="s">
        <v>1775</v>
      </c>
      <c r="D52" s="582"/>
      <c r="E52" s="588"/>
      <c r="F52" s="582">
        <v>3.1829000000000003E-2</v>
      </c>
      <c r="G52" s="502" t="s">
        <v>380</v>
      </c>
      <c r="H52" s="502"/>
    </row>
    <row r="53" spans="1:8" ht="23.1" customHeight="1">
      <c r="A53" s="660"/>
      <c r="B53" s="660"/>
      <c r="C53" s="502" t="s">
        <v>1776</v>
      </c>
      <c r="D53" s="582"/>
      <c r="E53" s="588"/>
      <c r="F53" s="582">
        <v>1.0995E-2</v>
      </c>
      <c r="G53" s="502" t="s">
        <v>1777</v>
      </c>
      <c r="H53" s="502"/>
    </row>
    <row r="54" spans="1:8" ht="23.1" customHeight="1">
      <c r="A54" s="660"/>
      <c r="B54" s="660"/>
      <c r="C54" s="502" t="s">
        <v>1778</v>
      </c>
      <c r="D54" s="582"/>
      <c r="E54" s="588"/>
      <c r="F54" s="582">
        <v>7.0600000000000003E-3</v>
      </c>
      <c r="G54" s="502"/>
      <c r="H54" s="502"/>
    </row>
    <row r="55" spans="1:8" ht="23.1" customHeight="1">
      <c r="A55" s="660"/>
      <c r="B55" s="660"/>
      <c r="C55" s="502" t="s">
        <v>1779</v>
      </c>
      <c r="D55" s="582"/>
      <c r="E55" s="588"/>
      <c r="F55" s="582">
        <v>7.639E-3</v>
      </c>
      <c r="G55" s="502" t="s">
        <v>1771</v>
      </c>
      <c r="H55" s="502"/>
    </row>
    <row r="56" spans="1:8" ht="23.1" customHeight="1">
      <c r="A56" s="660"/>
      <c r="B56" s="660"/>
      <c r="C56" s="502" t="s">
        <v>352</v>
      </c>
      <c r="D56" s="582"/>
      <c r="E56" s="588"/>
      <c r="F56" s="582">
        <v>1.1573999999999999E-2</v>
      </c>
      <c r="G56" s="502"/>
      <c r="H56" s="502"/>
    </row>
    <row r="57" spans="1:8" ht="23.1" customHeight="1">
      <c r="A57" s="661"/>
      <c r="B57" s="661"/>
      <c r="C57" s="502" t="s">
        <v>353</v>
      </c>
      <c r="D57" s="582"/>
      <c r="E57" s="588"/>
      <c r="F57" s="582">
        <v>9.2589999999999999E-3</v>
      </c>
      <c r="G57" s="502"/>
      <c r="H57" s="502"/>
    </row>
    <row r="58" spans="1:8" ht="22.5" customHeight="1">
      <c r="A58" s="670">
        <v>1</v>
      </c>
      <c r="B58" s="670" t="s">
        <v>1189</v>
      </c>
      <c r="C58" s="502" t="s">
        <v>354</v>
      </c>
      <c r="D58" s="582">
        <v>1.4168000000000001</v>
      </c>
      <c r="E58" s="588"/>
      <c r="F58" s="582"/>
      <c r="G58" s="502" t="s">
        <v>381</v>
      </c>
      <c r="H58" s="502"/>
    </row>
    <row r="59" spans="1:8" ht="23.1" customHeight="1">
      <c r="A59" s="670"/>
      <c r="B59" s="670"/>
      <c r="C59" s="502" t="s">
        <v>355</v>
      </c>
      <c r="D59" s="582"/>
      <c r="E59" s="588"/>
      <c r="F59" s="582">
        <v>6.4000000000000001E-2</v>
      </c>
      <c r="G59" s="502"/>
      <c r="H59" s="502"/>
    </row>
    <row r="60" spans="1:8" ht="23.1" customHeight="1">
      <c r="A60" s="670"/>
      <c r="B60" s="670"/>
      <c r="C60" s="502" t="s">
        <v>356</v>
      </c>
      <c r="D60" s="582">
        <v>9.2600000000000002E-2</v>
      </c>
      <c r="E60" s="588"/>
      <c r="F60" s="582"/>
      <c r="G60" s="502"/>
      <c r="H60" s="66"/>
    </row>
    <row r="61" spans="1:8" ht="23.1" customHeight="1">
      <c r="A61" s="670"/>
      <c r="B61" s="670"/>
      <c r="C61" s="502" t="s">
        <v>357</v>
      </c>
      <c r="D61" s="582"/>
      <c r="E61" s="588"/>
      <c r="F61" s="582">
        <v>0.6</v>
      </c>
      <c r="G61" s="502" t="s">
        <v>382</v>
      </c>
      <c r="H61" s="502"/>
    </row>
    <row r="62" spans="1:8" ht="23.1" customHeight="1">
      <c r="A62" s="670"/>
      <c r="B62" s="670"/>
      <c r="C62" s="502" t="s">
        <v>358</v>
      </c>
      <c r="D62" s="582">
        <v>0.5</v>
      </c>
      <c r="E62" s="588"/>
      <c r="F62" s="582"/>
      <c r="G62" s="502" t="s">
        <v>383</v>
      </c>
      <c r="H62" s="502"/>
    </row>
    <row r="63" spans="1:8" ht="23.1" customHeight="1">
      <c r="A63" s="670"/>
      <c r="B63" s="670"/>
      <c r="C63" s="502" t="s">
        <v>359</v>
      </c>
      <c r="D63" s="582"/>
      <c r="E63" s="588"/>
      <c r="F63" s="582">
        <v>0.1</v>
      </c>
      <c r="G63" s="502" t="s">
        <v>383</v>
      </c>
      <c r="H63" s="502"/>
    </row>
    <row r="64" spans="1:8" ht="23.1" customHeight="1">
      <c r="A64" s="504">
        <v>75</v>
      </c>
      <c r="B64" s="504" t="s">
        <v>1213</v>
      </c>
      <c r="C64" s="502" t="s">
        <v>360</v>
      </c>
      <c r="D64" s="582"/>
      <c r="E64" s="588"/>
      <c r="F64" s="582">
        <v>7.7000000000000002E-3</v>
      </c>
      <c r="G64" s="502"/>
      <c r="H64" s="502"/>
    </row>
    <row r="65" spans="1:8" ht="23.1" customHeight="1">
      <c r="A65" s="670">
        <v>8</v>
      </c>
      <c r="B65" s="670" t="s">
        <v>1108</v>
      </c>
      <c r="C65" s="502" t="s">
        <v>347</v>
      </c>
      <c r="D65" s="582">
        <v>0.86899999999999999</v>
      </c>
      <c r="E65" s="588"/>
      <c r="F65" s="582"/>
      <c r="G65" s="502" t="s">
        <v>375</v>
      </c>
      <c r="H65" s="502"/>
    </row>
    <row r="66" spans="1:8" ht="23.1" customHeight="1">
      <c r="A66" s="670"/>
      <c r="B66" s="670"/>
      <c r="C66" s="502" t="s">
        <v>347</v>
      </c>
      <c r="D66" s="582">
        <v>0.20799999999999999</v>
      </c>
      <c r="E66" s="582"/>
      <c r="F66" s="582"/>
      <c r="G66" s="502" t="s">
        <v>384</v>
      </c>
      <c r="H66" s="502"/>
    </row>
    <row r="67" spans="1:8" ht="23.1" customHeight="1">
      <c r="A67" s="670"/>
      <c r="B67" s="670"/>
      <c r="C67" s="502" t="s">
        <v>361</v>
      </c>
      <c r="D67" s="582">
        <v>0.16669999999999999</v>
      </c>
      <c r="E67" s="582"/>
      <c r="F67" s="582"/>
      <c r="G67" s="502" t="s">
        <v>384</v>
      </c>
      <c r="H67" s="502"/>
    </row>
    <row r="68" spans="1:8" ht="23.1" customHeight="1">
      <c r="A68" s="670"/>
      <c r="B68" s="670"/>
      <c r="C68" s="502" t="s">
        <v>903</v>
      </c>
      <c r="D68" s="582">
        <v>2.7799999999999998E-2</v>
      </c>
      <c r="E68" s="588"/>
      <c r="F68" s="582"/>
      <c r="G68" s="502" t="s">
        <v>904</v>
      </c>
      <c r="H68" s="502"/>
    </row>
    <row r="69" spans="1:8" ht="23.1" customHeight="1">
      <c r="A69" s="670"/>
      <c r="B69" s="670"/>
      <c r="C69" s="502" t="s">
        <v>361</v>
      </c>
      <c r="D69" s="582">
        <v>9.4999999999999998E-3</v>
      </c>
      <c r="E69" s="588"/>
      <c r="F69" s="582"/>
      <c r="G69" s="502" t="s">
        <v>1202</v>
      </c>
      <c r="H69" s="502"/>
    </row>
    <row r="70" spans="1:8" ht="23.1" customHeight="1">
      <c r="A70" s="504">
        <v>2</v>
      </c>
      <c r="B70" s="504" t="s">
        <v>1109</v>
      </c>
      <c r="C70" s="502" t="s">
        <v>332</v>
      </c>
      <c r="D70" s="582">
        <v>0.996</v>
      </c>
      <c r="E70" s="588"/>
      <c r="F70" s="582"/>
      <c r="G70" s="502"/>
      <c r="H70" s="502"/>
    </row>
    <row r="71" spans="1:8" ht="23.1" customHeight="1">
      <c r="A71" s="670">
        <v>5</v>
      </c>
      <c r="B71" s="659" t="s">
        <v>1110</v>
      </c>
      <c r="C71" s="502" t="s">
        <v>18</v>
      </c>
      <c r="D71" s="582">
        <v>0.23148099999999999</v>
      </c>
      <c r="E71" s="588"/>
      <c r="F71" s="582"/>
      <c r="G71" s="502"/>
      <c r="H71" s="502"/>
    </row>
    <row r="72" spans="1:8" ht="23.1" customHeight="1">
      <c r="A72" s="670"/>
      <c r="B72" s="660"/>
      <c r="C72" s="502" t="s">
        <v>332</v>
      </c>
      <c r="D72" s="582">
        <v>0.135995</v>
      </c>
      <c r="E72" s="588"/>
      <c r="F72" s="582"/>
      <c r="G72" s="502"/>
      <c r="H72" s="502"/>
    </row>
    <row r="73" spans="1:8" s="466" customFormat="1" ht="23.1" customHeight="1">
      <c r="A73" s="670"/>
      <c r="B73" s="661"/>
      <c r="C73" s="502" t="s">
        <v>362</v>
      </c>
      <c r="D73" s="582">
        <v>0.289352</v>
      </c>
      <c r="E73" s="502"/>
      <c r="F73" s="584"/>
      <c r="G73" s="502" t="s">
        <v>385</v>
      </c>
      <c r="H73" s="502"/>
    </row>
  </sheetData>
  <mergeCells count="33">
    <mergeCell ref="A5:A8"/>
    <mergeCell ref="B9:B11"/>
    <mergeCell ref="A9:A11"/>
    <mergeCell ref="A23:A24"/>
    <mergeCell ref="B23:B24"/>
    <mergeCell ref="A21:A22"/>
    <mergeCell ref="A13:A16"/>
    <mergeCell ref="B13:B16"/>
    <mergeCell ref="A19:A20"/>
    <mergeCell ref="B19:B20"/>
    <mergeCell ref="B21:B22"/>
    <mergeCell ref="G2:G3"/>
    <mergeCell ref="H2:H3"/>
    <mergeCell ref="D2:E2"/>
    <mergeCell ref="A2:A3"/>
    <mergeCell ref="B2:B3"/>
    <mergeCell ref="C2:C3"/>
    <mergeCell ref="F2:F3"/>
    <mergeCell ref="B5:B8"/>
    <mergeCell ref="A29:A31"/>
    <mergeCell ref="B29:B31"/>
    <mergeCell ref="A32:A35"/>
    <mergeCell ref="B32:B35"/>
    <mergeCell ref="A36:A38"/>
    <mergeCell ref="B36:B38"/>
    <mergeCell ref="A71:A73"/>
    <mergeCell ref="B71:B73"/>
    <mergeCell ref="A58:A63"/>
    <mergeCell ref="B58:B63"/>
    <mergeCell ref="A40:A57"/>
    <mergeCell ref="B40:B57"/>
    <mergeCell ref="A65:A69"/>
    <mergeCell ref="B65:B69"/>
  </mergeCells>
  <phoneticPr fontId="2"/>
  <printOptions horizontalCentered="1"/>
  <pageMargins left="0.59055118110236227" right="0.19685039370078741" top="0.78740157480314965" bottom="0.78740157480314965" header="0.51181102362204722" footer="0.51181102362204722"/>
  <pageSetup paperSize="9" scale="82" fitToHeight="2" orientation="portrait" r:id="rId1"/>
  <headerFooter alignWithMargins="0">
    <oddFooter>&amp;C&amp;12- &amp;P+12 -</oddFooter>
  </headerFooter>
  <rowBreaks count="1" manualBreakCount="1">
    <brk id="38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view="pageBreakPreview" zoomScale="60" zoomScaleNormal="75" workbookViewId="0">
      <selection activeCell="R27" sqref="R27"/>
    </sheetView>
  </sheetViews>
  <sheetFormatPr defaultRowHeight="33" customHeight="1"/>
  <cols>
    <col min="1" max="1" width="17.875" style="72" customWidth="1"/>
    <col min="2" max="2" width="7.125" style="72" customWidth="1"/>
    <col min="3" max="5" width="9.625" style="72" customWidth="1"/>
    <col min="6" max="6" width="9.5" style="72" customWidth="1"/>
    <col min="7" max="7" width="8.75" style="94" customWidth="1"/>
    <col min="8" max="8" width="2.75" style="72" customWidth="1"/>
    <col min="9" max="9" width="10.25" style="72" customWidth="1"/>
    <col min="10" max="10" width="8.75" style="72" customWidth="1"/>
    <col min="11" max="11" width="7.125" style="72" customWidth="1"/>
    <col min="12" max="14" width="9.625" style="72" customWidth="1"/>
    <col min="15" max="15" width="9.5" style="72" customWidth="1"/>
    <col min="16" max="16" width="8.75" style="94" customWidth="1"/>
    <col min="17" max="16384" width="9" style="72"/>
  </cols>
  <sheetData>
    <row r="1" spans="1:18" ht="33" customHeight="1">
      <c r="A1" s="113" t="s">
        <v>76</v>
      </c>
      <c r="B1" s="67"/>
      <c r="C1" s="68"/>
      <c r="D1" s="68"/>
      <c r="E1" s="68"/>
      <c r="F1" s="68"/>
      <c r="G1" s="69"/>
      <c r="H1" s="67"/>
      <c r="I1" s="70"/>
      <c r="J1" s="70"/>
      <c r="K1" s="71" t="s">
        <v>1424</v>
      </c>
      <c r="L1" s="68"/>
      <c r="M1" s="690" t="s">
        <v>1425</v>
      </c>
      <c r="N1" s="691"/>
      <c r="O1" s="691"/>
      <c r="P1" s="691"/>
    </row>
    <row r="2" spans="1:18" ht="33" customHeight="1">
      <c r="A2" s="679" t="s">
        <v>77</v>
      </c>
      <c r="B2" s="73" t="s">
        <v>48</v>
      </c>
      <c r="C2" s="73" t="s">
        <v>48</v>
      </c>
      <c r="D2" s="73" t="s">
        <v>49</v>
      </c>
      <c r="E2" s="73" t="s">
        <v>50</v>
      </c>
      <c r="F2" s="73" t="s">
        <v>51</v>
      </c>
      <c r="G2" s="74" t="s">
        <v>52</v>
      </c>
      <c r="H2" s="75"/>
      <c r="I2" s="692" t="s">
        <v>77</v>
      </c>
      <c r="J2" s="693"/>
      <c r="K2" s="73" t="s">
        <v>48</v>
      </c>
      <c r="L2" s="73" t="s">
        <v>48</v>
      </c>
      <c r="M2" s="73" t="s">
        <v>1426</v>
      </c>
      <c r="N2" s="73" t="s">
        <v>50</v>
      </c>
      <c r="O2" s="73" t="s">
        <v>51</v>
      </c>
      <c r="P2" s="74" t="s">
        <v>52</v>
      </c>
    </row>
    <row r="3" spans="1:18" ht="33" customHeight="1">
      <c r="A3" s="680"/>
      <c r="B3" s="76" t="s">
        <v>53</v>
      </c>
      <c r="C3" s="76" t="s">
        <v>54</v>
      </c>
      <c r="D3" s="76" t="s">
        <v>55</v>
      </c>
      <c r="E3" s="76" t="s">
        <v>55</v>
      </c>
      <c r="F3" s="76" t="s">
        <v>54</v>
      </c>
      <c r="G3" s="77" t="s">
        <v>56</v>
      </c>
      <c r="H3" s="75"/>
      <c r="I3" s="694"/>
      <c r="J3" s="695"/>
      <c r="K3" s="76" t="s">
        <v>53</v>
      </c>
      <c r="L3" s="76" t="s">
        <v>54</v>
      </c>
      <c r="M3" s="76" t="s">
        <v>55</v>
      </c>
      <c r="N3" s="76" t="s">
        <v>55</v>
      </c>
      <c r="O3" s="76" t="s">
        <v>54</v>
      </c>
      <c r="P3" s="77" t="s">
        <v>56</v>
      </c>
    </row>
    <row r="4" spans="1:18" ht="33" customHeight="1">
      <c r="A4" s="681"/>
      <c r="B4" s="78" t="s">
        <v>57</v>
      </c>
      <c r="C4" s="78" t="s">
        <v>58</v>
      </c>
      <c r="D4" s="78" t="s">
        <v>58</v>
      </c>
      <c r="E4" s="78" t="s">
        <v>58</v>
      </c>
      <c r="F4" s="78" t="s">
        <v>1111</v>
      </c>
      <c r="G4" s="79" t="s">
        <v>59</v>
      </c>
      <c r="H4" s="75"/>
      <c r="I4" s="696"/>
      <c r="J4" s="697"/>
      <c r="K4" s="78" t="s">
        <v>57</v>
      </c>
      <c r="L4" s="78" t="s">
        <v>58</v>
      </c>
      <c r="M4" s="78" t="s">
        <v>58</v>
      </c>
      <c r="N4" s="78" t="s">
        <v>58</v>
      </c>
      <c r="O4" s="78" t="s">
        <v>1111</v>
      </c>
      <c r="P4" s="79" t="s">
        <v>59</v>
      </c>
    </row>
    <row r="5" spans="1:18" ht="35.1" customHeight="1">
      <c r="A5" s="80" t="s">
        <v>1073</v>
      </c>
      <c r="B5" s="81">
        <v>10</v>
      </c>
      <c r="C5" s="81">
        <v>945</v>
      </c>
      <c r="D5" s="81">
        <v>945</v>
      </c>
      <c r="E5" s="81">
        <v>2415</v>
      </c>
      <c r="F5" s="81">
        <v>147</v>
      </c>
      <c r="G5" s="82" t="s">
        <v>181</v>
      </c>
      <c r="H5" s="83"/>
      <c r="I5" s="686" t="s">
        <v>1099</v>
      </c>
      <c r="J5" s="687"/>
      <c r="K5" s="81">
        <v>0</v>
      </c>
      <c r="L5" s="81">
        <v>840</v>
      </c>
      <c r="M5" s="81">
        <v>1575</v>
      </c>
      <c r="N5" s="81">
        <v>2310</v>
      </c>
      <c r="O5" s="81">
        <v>73</v>
      </c>
      <c r="P5" s="82" t="s">
        <v>65</v>
      </c>
      <c r="Q5" s="96"/>
    </row>
    <row r="6" spans="1:18" ht="35.1" customHeight="1">
      <c r="A6" s="80" t="s">
        <v>1074</v>
      </c>
      <c r="B6" s="81">
        <v>0</v>
      </c>
      <c r="C6" s="81">
        <v>430</v>
      </c>
      <c r="D6" s="81">
        <v>798</v>
      </c>
      <c r="E6" s="81">
        <v>2320</v>
      </c>
      <c r="F6" s="81">
        <v>37</v>
      </c>
      <c r="G6" s="82" t="s">
        <v>181</v>
      </c>
      <c r="H6" s="83"/>
      <c r="I6" s="688" t="s">
        <v>1093</v>
      </c>
      <c r="J6" s="689"/>
      <c r="K6" s="81">
        <v>5</v>
      </c>
      <c r="L6" s="81">
        <v>570</v>
      </c>
      <c r="M6" s="81">
        <v>795</v>
      </c>
      <c r="N6" s="81">
        <v>1745</v>
      </c>
      <c r="O6" s="81">
        <v>45</v>
      </c>
      <c r="P6" s="82" t="s">
        <v>1427</v>
      </c>
      <c r="Q6" s="85"/>
      <c r="R6" s="96"/>
    </row>
    <row r="7" spans="1:18" ht="35.1" customHeight="1">
      <c r="A7" s="80" t="s">
        <v>1076</v>
      </c>
      <c r="B7" s="81">
        <v>0</v>
      </c>
      <c r="C7" s="81">
        <v>735</v>
      </c>
      <c r="D7" s="81">
        <v>1470</v>
      </c>
      <c r="E7" s="81">
        <v>3045</v>
      </c>
      <c r="F7" s="81">
        <v>63</v>
      </c>
      <c r="G7" s="82" t="s">
        <v>1428</v>
      </c>
      <c r="H7" s="83"/>
      <c r="I7" s="676" t="s">
        <v>71</v>
      </c>
      <c r="J7" s="685"/>
      <c r="K7" s="81">
        <v>10</v>
      </c>
      <c r="L7" s="81">
        <v>357</v>
      </c>
      <c r="M7" s="81">
        <v>357</v>
      </c>
      <c r="N7" s="81">
        <v>829</v>
      </c>
      <c r="O7" s="81">
        <v>47</v>
      </c>
      <c r="P7" s="82" t="s">
        <v>60</v>
      </c>
      <c r="Q7" s="85"/>
      <c r="R7" s="96"/>
    </row>
    <row r="8" spans="1:18" ht="35.1" customHeight="1">
      <c r="A8" s="80" t="s">
        <v>1078</v>
      </c>
      <c r="B8" s="81">
        <v>5</v>
      </c>
      <c r="C8" s="81">
        <v>735</v>
      </c>
      <c r="D8" s="81">
        <v>1470</v>
      </c>
      <c r="E8" s="81">
        <v>3045</v>
      </c>
      <c r="F8" s="81">
        <v>147</v>
      </c>
      <c r="G8" s="82" t="s">
        <v>62</v>
      </c>
      <c r="H8" s="83"/>
      <c r="I8" s="686" t="s">
        <v>72</v>
      </c>
      <c r="J8" s="687"/>
      <c r="K8" s="81">
        <v>10</v>
      </c>
      <c r="L8" s="81">
        <v>357</v>
      </c>
      <c r="M8" s="81">
        <v>357</v>
      </c>
      <c r="N8" s="81">
        <v>829</v>
      </c>
      <c r="O8" s="81">
        <v>47</v>
      </c>
      <c r="P8" s="82" t="s">
        <v>60</v>
      </c>
      <c r="Q8" s="94"/>
      <c r="R8" s="96"/>
    </row>
    <row r="9" spans="1:18" ht="35.1" customHeight="1">
      <c r="A9" s="80" t="s">
        <v>1075</v>
      </c>
      <c r="B9" s="81">
        <v>0</v>
      </c>
      <c r="C9" s="81">
        <v>840</v>
      </c>
      <c r="D9" s="81">
        <v>1050</v>
      </c>
      <c r="E9" s="81">
        <v>2310</v>
      </c>
      <c r="F9" s="81">
        <v>126</v>
      </c>
      <c r="G9" s="408" t="s">
        <v>1429</v>
      </c>
      <c r="H9" s="83"/>
      <c r="I9" s="688" t="s">
        <v>1100</v>
      </c>
      <c r="J9" s="689"/>
      <c r="K9" s="81">
        <v>0</v>
      </c>
      <c r="L9" s="81">
        <v>735</v>
      </c>
      <c r="M9" s="81">
        <v>2205</v>
      </c>
      <c r="N9" s="81">
        <v>3675</v>
      </c>
      <c r="O9" s="81">
        <v>147</v>
      </c>
      <c r="P9" s="82" t="s">
        <v>69</v>
      </c>
    </row>
    <row r="10" spans="1:18" ht="35.1" customHeight="1">
      <c r="A10" s="80" t="s">
        <v>1077</v>
      </c>
      <c r="B10" s="81">
        <v>10</v>
      </c>
      <c r="C10" s="81">
        <v>1312</v>
      </c>
      <c r="D10" s="81">
        <v>1312</v>
      </c>
      <c r="E10" s="81">
        <v>2887</v>
      </c>
      <c r="F10" s="81">
        <v>150</v>
      </c>
      <c r="G10" s="82" t="s">
        <v>1430</v>
      </c>
      <c r="H10" s="83"/>
      <c r="I10" s="676" t="s">
        <v>1101</v>
      </c>
      <c r="J10" s="677"/>
      <c r="K10" s="81">
        <v>0</v>
      </c>
      <c r="L10" s="81">
        <v>672</v>
      </c>
      <c r="M10" s="81">
        <v>1302</v>
      </c>
      <c r="N10" s="81">
        <v>2562</v>
      </c>
      <c r="O10" s="81">
        <v>63</v>
      </c>
      <c r="P10" s="82" t="s">
        <v>1358</v>
      </c>
    </row>
    <row r="11" spans="1:18" ht="35.1" customHeight="1">
      <c r="A11" s="80" t="s">
        <v>1079</v>
      </c>
      <c r="B11" s="81">
        <v>5</v>
      </c>
      <c r="C11" s="81">
        <v>913</v>
      </c>
      <c r="D11" s="81">
        <v>966</v>
      </c>
      <c r="E11" s="81">
        <v>2425</v>
      </c>
      <c r="F11" s="81">
        <v>10</v>
      </c>
      <c r="G11" s="82" t="s">
        <v>1431</v>
      </c>
      <c r="H11" s="83"/>
      <c r="I11" s="682" t="s">
        <v>78</v>
      </c>
      <c r="J11" s="683"/>
      <c r="K11" s="81">
        <v>0</v>
      </c>
      <c r="L11" s="81">
        <v>682</v>
      </c>
      <c r="M11" s="81">
        <v>1249</v>
      </c>
      <c r="N11" s="81">
        <v>2268</v>
      </c>
      <c r="O11" s="81">
        <v>56</v>
      </c>
      <c r="P11" s="82" t="s">
        <v>1432</v>
      </c>
    </row>
    <row r="12" spans="1:18" ht="35.1" customHeight="1">
      <c r="A12" s="80" t="s">
        <v>1080</v>
      </c>
      <c r="B12" s="81">
        <v>5</v>
      </c>
      <c r="C12" s="81">
        <v>887</v>
      </c>
      <c r="D12" s="81">
        <v>1060</v>
      </c>
      <c r="E12" s="81">
        <v>2373</v>
      </c>
      <c r="F12" s="81">
        <v>34</v>
      </c>
      <c r="G12" s="82" t="s">
        <v>181</v>
      </c>
      <c r="H12" s="83"/>
      <c r="I12" s="682" t="s">
        <v>79</v>
      </c>
      <c r="J12" s="683"/>
      <c r="K12" s="81">
        <v>10</v>
      </c>
      <c r="L12" s="81">
        <v>1680</v>
      </c>
      <c r="M12" s="81">
        <v>1680</v>
      </c>
      <c r="N12" s="81">
        <v>3360</v>
      </c>
      <c r="O12" s="81">
        <v>168</v>
      </c>
      <c r="P12" s="82" t="s">
        <v>1433</v>
      </c>
    </row>
    <row r="13" spans="1:18" ht="35.1" customHeight="1">
      <c r="A13" s="80" t="s">
        <v>1081</v>
      </c>
      <c r="B13" s="81">
        <v>10</v>
      </c>
      <c r="C13" s="81">
        <v>556</v>
      </c>
      <c r="D13" s="81">
        <v>556</v>
      </c>
      <c r="E13" s="81">
        <v>1396</v>
      </c>
      <c r="F13" s="81">
        <v>84</v>
      </c>
      <c r="G13" s="82" t="s">
        <v>63</v>
      </c>
      <c r="H13" s="83"/>
      <c r="I13" s="676" t="s">
        <v>1607</v>
      </c>
      <c r="J13" s="677"/>
      <c r="K13" s="81">
        <v>10</v>
      </c>
      <c r="L13" s="81">
        <v>1648</v>
      </c>
      <c r="M13" s="81">
        <v>1640</v>
      </c>
      <c r="N13" s="81">
        <v>3530</v>
      </c>
      <c r="O13" s="81">
        <v>189</v>
      </c>
      <c r="P13" s="82" t="s">
        <v>61</v>
      </c>
    </row>
    <row r="14" spans="1:18" ht="35.1" customHeight="1">
      <c r="A14" s="80" t="s">
        <v>1082</v>
      </c>
      <c r="B14" s="81">
        <v>10</v>
      </c>
      <c r="C14" s="81">
        <v>1050</v>
      </c>
      <c r="D14" s="81">
        <v>1050</v>
      </c>
      <c r="E14" s="81">
        <v>2670</v>
      </c>
      <c r="F14" s="81">
        <v>155</v>
      </c>
      <c r="G14" s="82" t="s">
        <v>64</v>
      </c>
      <c r="H14" s="83"/>
      <c r="I14" s="698" t="s">
        <v>1608</v>
      </c>
      <c r="J14" s="699"/>
      <c r="K14" s="108">
        <v>8</v>
      </c>
      <c r="L14" s="108">
        <v>1220</v>
      </c>
      <c r="M14" s="108">
        <v>1520</v>
      </c>
      <c r="N14" s="108">
        <v>2990</v>
      </c>
      <c r="O14" s="108">
        <v>147</v>
      </c>
      <c r="P14" s="119" t="s">
        <v>182</v>
      </c>
    </row>
    <row r="15" spans="1:18" ht="35.1" customHeight="1">
      <c r="A15" s="80" t="s">
        <v>1083</v>
      </c>
      <c r="B15" s="81">
        <v>0</v>
      </c>
      <c r="C15" s="81">
        <v>420</v>
      </c>
      <c r="D15" s="81">
        <v>1470</v>
      </c>
      <c r="E15" s="81">
        <v>2620</v>
      </c>
      <c r="F15" s="81">
        <v>105</v>
      </c>
      <c r="G15" s="82" t="s">
        <v>60</v>
      </c>
      <c r="H15" s="83"/>
      <c r="I15" s="682" t="s">
        <v>1106</v>
      </c>
      <c r="J15" s="683"/>
      <c r="K15" s="108">
        <v>10</v>
      </c>
      <c r="L15" s="108">
        <v>1643</v>
      </c>
      <c r="M15" s="108">
        <v>1711</v>
      </c>
      <c r="N15" s="108">
        <v>4546</v>
      </c>
      <c r="O15" s="120">
        <v>283.5</v>
      </c>
      <c r="P15" s="119" t="s">
        <v>184</v>
      </c>
    </row>
    <row r="16" spans="1:18" ht="35.1" customHeight="1">
      <c r="A16" s="80" t="s">
        <v>80</v>
      </c>
      <c r="B16" s="81">
        <v>10</v>
      </c>
      <c r="C16" s="81">
        <v>1942</v>
      </c>
      <c r="D16" s="81">
        <v>1942</v>
      </c>
      <c r="E16" s="81">
        <v>3412</v>
      </c>
      <c r="F16" s="81">
        <v>147</v>
      </c>
      <c r="G16" s="82" t="s">
        <v>1434</v>
      </c>
      <c r="H16" s="83"/>
      <c r="I16" s="682" t="s">
        <v>387</v>
      </c>
      <c r="J16" s="684"/>
      <c r="K16" s="409">
        <v>5</v>
      </c>
      <c r="L16" s="410">
        <v>1330</v>
      </c>
      <c r="M16" s="410">
        <v>2215</v>
      </c>
      <c r="N16" s="410">
        <v>3985</v>
      </c>
      <c r="O16" s="409">
        <v>177</v>
      </c>
      <c r="P16" s="82" t="s">
        <v>1435</v>
      </c>
    </row>
    <row r="17" spans="1:16" ht="35.1" customHeight="1">
      <c r="A17" s="80" t="s">
        <v>81</v>
      </c>
      <c r="B17" s="81">
        <v>10</v>
      </c>
      <c r="C17" s="81">
        <v>2100</v>
      </c>
      <c r="D17" s="81">
        <v>2100</v>
      </c>
      <c r="E17" s="81">
        <v>4200</v>
      </c>
      <c r="F17" s="81">
        <v>210</v>
      </c>
      <c r="G17" s="82" t="s">
        <v>65</v>
      </c>
      <c r="H17" s="83"/>
      <c r="I17" s="682" t="s">
        <v>950</v>
      </c>
      <c r="J17" s="684"/>
      <c r="K17" s="409">
        <v>5</v>
      </c>
      <c r="L17" s="410">
        <v>1330</v>
      </c>
      <c r="M17" s="410">
        <v>2215</v>
      </c>
      <c r="N17" s="410">
        <v>3985</v>
      </c>
      <c r="O17" s="409">
        <v>177</v>
      </c>
      <c r="P17" s="82" t="s">
        <v>1436</v>
      </c>
    </row>
    <row r="18" spans="1:16" ht="35.1" customHeight="1">
      <c r="A18" s="80" t="s">
        <v>1086</v>
      </c>
      <c r="B18" s="81">
        <v>8</v>
      </c>
      <c r="C18" s="81">
        <v>945</v>
      </c>
      <c r="D18" s="81">
        <v>1207</v>
      </c>
      <c r="E18" s="81">
        <v>2520</v>
      </c>
      <c r="F18" s="81">
        <v>131</v>
      </c>
      <c r="G18" s="82" t="s">
        <v>1439</v>
      </c>
      <c r="H18" s="83"/>
      <c r="I18" s="682" t="s">
        <v>953</v>
      </c>
      <c r="J18" s="684"/>
      <c r="K18" s="409">
        <v>5</v>
      </c>
      <c r="L18" s="410">
        <v>1330</v>
      </c>
      <c r="M18" s="410">
        <v>2215</v>
      </c>
      <c r="N18" s="410">
        <v>3985</v>
      </c>
      <c r="O18" s="409">
        <v>177</v>
      </c>
      <c r="P18" s="82" t="s">
        <v>1359</v>
      </c>
    </row>
    <row r="19" spans="1:16" ht="35.1" customHeight="1">
      <c r="A19" s="80" t="s">
        <v>1087</v>
      </c>
      <c r="B19" s="81">
        <v>10</v>
      </c>
      <c r="C19" s="81">
        <v>1239</v>
      </c>
      <c r="D19" s="81">
        <v>1239</v>
      </c>
      <c r="E19" s="81">
        <v>2625</v>
      </c>
      <c r="F19" s="411">
        <v>138.6</v>
      </c>
      <c r="G19" s="82" t="s">
        <v>1440</v>
      </c>
      <c r="H19" s="83"/>
      <c r="I19" s="700" t="s">
        <v>954</v>
      </c>
      <c r="J19" s="701"/>
      <c r="K19" s="274">
        <v>0</v>
      </c>
      <c r="L19" s="274">
        <v>1155</v>
      </c>
      <c r="M19" s="274">
        <v>2205</v>
      </c>
      <c r="N19" s="274">
        <v>4305</v>
      </c>
      <c r="O19" s="274">
        <v>105</v>
      </c>
      <c r="P19" s="275" t="s">
        <v>1441</v>
      </c>
    </row>
    <row r="20" spans="1:16" ht="35.1" customHeight="1">
      <c r="A20" s="80" t="s">
        <v>1088</v>
      </c>
      <c r="B20" s="81">
        <v>8</v>
      </c>
      <c r="C20" s="412">
        <v>1310</v>
      </c>
      <c r="D20" s="412">
        <v>1630</v>
      </c>
      <c r="E20" s="81">
        <v>3610</v>
      </c>
      <c r="F20" s="81">
        <v>162</v>
      </c>
      <c r="G20" s="82" t="s">
        <v>1442</v>
      </c>
      <c r="H20" s="83"/>
      <c r="I20" s="682" t="s">
        <v>1107</v>
      </c>
      <c r="J20" s="683"/>
      <c r="K20" s="81">
        <v>10</v>
      </c>
      <c r="L20" s="81">
        <v>924</v>
      </c>
      <c r="M20" s="81">
        <v>924</v>
      </c>
      <c r="N20" s="81">
        <v>2446</v>
      </c>
      <c r="O20" s="81">
        <v>152</v>
      </c>
      <c r="P20" s="82" t="s">
        <v>60</v>
      </c>
    </row>
    <row r="21" spans="1:16" ht="35.1" customHeight="1">
      <c r="A21" s="80" t="s">
        <v>1594</v>
      </c>
      <c r="B21" s="81">
        <v>5</v>
      </c>
      <c r="C21" s="81">
        <v>945</v>
      </c>
      <c r="D21" s="81">
        <v>1606</v>
      </c>
      <c r="E21" s="81">
        <v>3559</v>
      </c>
      <c r="F21" s="81">
        <v>132.30000000000001</v>
      </c>
      <c r="G21" s="82" t="s">
        <v>1443</v>
      </c>
      <c r="H21" s="83"/>
      <c r="I21" s="676" t="s">
        <v>66</v>
      </c>
      <c r="J21" s="685"/>
      <c r="K21" s="81">
        <v>10</v>
      </c>
      <c r="L21" s="81">
        <v>1155</v>
      </c>
      <c r="M21" s="81">
        <v>1155</v>
      </c>
      <c r="N21" s="81">
        <v>2835</v>
      </c>
      <c r="O21" s="81">
        <v>168</v>
      </c>
      <c r="P21" s="82" t="s">
        <v>60</v>
      </c>
    </row>
    <row r="22" spans="1:16" ht="35.1" customHeight="1">
      <c r="A22" s="80" t="s">
        <v>82</v>
      </c>
      <c r="B22" s="81">
        <v>10</v>
      </c>
      <c r="C22" s="81">
        <v>2100</v>
      </c>
      <c r="D22" s="81">
        <v>2100</v>
      </c>
      <c r="E22" s="81">
        <v>3670</v>
      </c>
      <c r="F22" s="81">
        <v>157</v>
      </c>
      <c r="G22" s="82" t="s">
        <v>60</v>
      </c>
      <c r="H22" s="83"/>
      <c r="I22" s="676" t="s">
        <v>1108</v>
      </c>
      <c r="J22" s="685"/>
      <c r="K22" s="81">
        <v>10</v>
      </c>
      <c r="L22" s="81">
        <v>750</v>
      </c>
      <c r="M22" s="81">
        <v>750</v>
      </c>
      <c r="N22" s="81">
        <v>2100</v>
      </c>
      <c r="O22" s="81">
        <v>135</v>
      </c>
      <c r="P22" s="82" t="s">
        <v>67</v>
      </c>
    </row>
    <row r="23" spans="1:16" ht="35.1" customHeight="1">
      <c r="A23" s="80" t="s">
        <v>1090</v>
      </c>
      <c r="B23" s="81">
        <v>7</v>
      </c>
      <c r="C23" s="81">
        <v>730</v>
      </c>
      <c r="D23" s="81">
        <v>1140</v>
      </c>
      <c r="E23" s="81">
        <v>2500</v>
      </c>
      <c r="F23" s="81">
        <v>130</v>
      </c>
      <c r="G23" s="82" t="s">
        <v>69</v>
      </c>
      <c r="H23" s="83"/>
      <c r="I23" s="676" t="s">
        <v>1109</v>
      </c>
      <c r="J23" s="685"/>
      <c r="K23" s="81">
        <v>0</v>
      </c>
      <c r="L23" s="81">
        <v>577</v>
      </c>
      <c r="M23" s="81">
        <v>1050</v>
      </c>
      <c r="N23" s="81">
        <v>2436</v>
      </c>
      <c r="O23" s="81">
        <v>47</v>
      </c>
      <c r="P23" s="82" t="s">
        <v>185</v>
      </c>
    </row>
    <row r="24" spans="1:16" ht="35.1" customHeight="1">
      <c r="A24" s="80" t="s">
        <v>1091</v>
      </c>
      <c r="B24" s="81">
        <v>10</v>
      </c>
      <c r="C24" s="81">
        <v>924</v>
      </c>
      <c r="D24" s="81">
        <v>980</v>
      </c>
      <c r="E24" s="81">
        <v>1920</v>
      </c>
      <c r="F24" s="81">
        <v>94</v>
      </c>
      <c r="G24" s="82" t="s">
        <v>70</v>
      </c>
      <c r="H24" s="83"/>
      <c r="I24" s="676" t="s">
        <v>1110</v>
      </c>
      <c r="J24" s="685"/>
      <c r="K24" s="81">
        <v>10</v>
      </c>
      <c r="L24" s="81">
        <v>966</v>
      </c>
      <c r="M24" s="81">
        <v>966</v>
      </c>
      <c r="N24" s="81">
        <v>2467</v>
      </c>
      <c r="O24" s="81">
        <v>150</v>
      </c>
      <c r="P24" s="82" t="s">
        <v>68</v>
      </c>
    </row>
    <row r="25" spans="1:16" ht="35.1" customHeight="1">
      <c r="A25" s="80" t="s">
        <v>83</v>
      </c>
      <c r="B25" s="81">
        <v>10</v>
      </c>
      <c r="C25" s="81">
        <v>1900</v>
      </c>
      <c r="D25" s="81">
        <v>2000</v>
      </c>
      <c r="E25" s="81">
        <v>4300</v>
      </c>
      <c r="F25" s="81">
        <v>230</v>
      </c>
      <c r="G25" s="86" t="s">
        <v>183</v>
      </c>
      <c r="H25" s="83"/>
      <c r="I25" s="71"/>
      <c r="J25" s="71"/>
      <c r="K25" s="83"/>
      <c r="L25" s="83"/>
      <c r="M25" s="83"/>
      <c r="N25" s="83"/>
      <c r="O25" s="83"/>
      <c r="P25" s="85"/>
    </row>
    <row r="26" spans="1:16" ht="35.1" customHeight="1">
      <c r="A26" s="88" t="s">
        <v>1601</v>
      </c>
      <c r="B26" s="81">
        <v>10</v>
      </c>
      <c r="C26" s="81">
        <v>2100</v>
      </c>
      <c r="D26" s="81">
        <v>2100</v>
      </c>
      <c r="E26" s="81">
        <v>4200</v>
      </c>
      <c r="F26" s="81">
        <v>210</v>
      </c>
      <c r="G26" s="82" t="s">
        <v>1444</v>
      </c>
      <c r="H26" s="83"/>
      <c r="J26" s="125"/>
      <c r="K26" s="705" t="s">
        <v>44</v>
      </c>
      <c r="L26" s="706"/>
      <c r="M26" s="123" t="s">
        <v>46</v>
      </c>
      <c r="N26" s="123" t="s">
        <v>45</v>
      </c>
      <c r="O26" s="159" t="s">
        <v>47</v>
      </c>
      <c r="P26" s="72"/>
    </row>
    <row r="27" spans="1:16" ht="35.1" customHeight="1">
      <c r="A27" s="80" t="s">
        <v>1602</v>
      </c>
      <c r="B27" s="81">
        <v>10</v>
      </c>
      <c r="C27" s="81">
        <v>787</v>
      </c>
      <c r="D27" s="81">
        <v>787</v>
      </c>
      <c r="E27" s="81">
        <v>1732</v>
      </c>
      <c r="F27" s="81">
        <v>94</v>
      </c>
      <c r="G27" s="82" t="s">
        <v>60</v>
      </c>
      <c r="H27" s="83"/>
      <c r="J27" s="708" t="s">
        <v>1445</v>
      </c>
      <c r="K27" s="709">
        <v>2100</v>
      </c>
      <c r="L27" s="613"/>
      <c r="M27" s="276">
        <v>2215</v>
      </c>
      <c r="N27" s="90">
        <v>4546</v>
      </c>
      <c r="O27" s="120">
        <v>283.5</v>
      </c>
      <c r="P27" s="72"/>
    </row>
    <row r="28" spans="1:16" ht="35.1" customHeight="1">
      <c r="A28" s="80" t="s">
        <v>1098</v>
      </c>
      <c r="B28" s="81">
        <v>10</v>
      </c>
      <c r="C28" s="81">
        <v>945</v>
      </c>
      <c r="D28" s="81">
        <v>945</v>
      </c>
      <c r="E28" s="81">
        <v>1995</v>
      </c>
      <c r="F28" s="81">
        <v>105</v>
      </c>
      <c r="G28" s="82" t="s">
        <v>1446</v>
      </c>
      <c r="H28" s="83"/>
      <c r="J28" s="591"/>
      <c r="K28" s="710" t="s">
        <v>951</v>
      </c>
      <c r="L28" s="711"/>
      <c r="M28" s="160" t="s">
        <v>1612</v>
      </c>
      <c r="N28" s="91" t="s">
        <v>1611</v>
      </c>
      <c r="O28" s="91" t="s">
        <v>1511</v>
      </c>
      <c r="P28" s="72"/>
    </row>
    <row r="29" spans="1:16" ht="35.1" customHeight="1">
      <c r="A29" s="413" t="s">
        <v>1605</v>
      </c>
      <c r="B29" s="81">
        <v>10</v>
      </c>
      <c r="C29" s="81">
        <v>2100</v>
      </c>
      <c r="D29" s="81">
        <v>2100</v>
      </c>
      <c r="E29" s="81">
        <v>3300</v>
      </c>
      <c r="F29" s="81">
        <v>120</v>
      </c>
      <c r="G29" s="82" t="s">
        <v>74</v>
      </c>
      <c r="H29" s="85"/>
      <c r="I29" s="71"/>
      <c r="J29" s="708" t="s">
        <v>73</v>
      </c>
      <c r="K29" s="709">
        <v>357</v>
      </c>
      <c r="L29" s="613"/>
      <c r="M29" s="89">
        <v>357</v>
      </c>
      <c r="N29" s="90">
        <v>829</v>
      </c>
      <c r="O29" s="89">
        <v>10</v>
      </c>
      <c r="P29" s="72"/>
    </row>
    <row r="30" spans="1:16" ht="35.1" customHeight="1">
      <c r="C30" s="122"/>
      <c r="D30" s="122"/>
      <c r="E30" s="122"/>
      <c r="F30" s="122"/>
      <c r="H30" s="83"/>
      <c r="I30" s="95"/>
      <c r="J30" s="714"/>
      <c r="K30" s="712" t="s">
        <v>952</v>
      </c>
      <c r="L30" s="713"/>
      <c r="M30" s="121" t="s">
        <v>1447</v>
      </c>
      <c r="N30" s="121" t="s">
        <v>1447</v>
      </c>
      <c r="O30" s="92" t="s">
        <v>17</v>
      </c>
      <c r="P30" s="87"/>
    </row>
    <row r="31" spans="1:16" ht="34.5" customHeight="1">
      <c r="A31" s="702" t="s">
        <v>1448</v>
      </c>
      <c r="B31" s="703"/>
      <c r="C31" s="703"/>
      <c r="D31" s="703"/>
      <c r="E31" s="703"/>
      <c r="F31" s="703"/>
      <c r="G31" s="703"/>
      <c r="H31" s="703"/>
      <c r="I31" s="704"/>
      <c r="J31" s="118" t="s">
        <v>75</v>
      </c>
      <c r="K31" s="707">
        <v>1085</v>
      </c>
      <c r="L31" s="600"/>
      <c r="M31" s="93">
        <v>1380</v>
      </c>
      <c r="N31" s="93">
        <v>2850</v>
      </c>
      <c r="O31" s="84">
        <v>126</v>
      </c>
      <c r="P31" s="87"/>
    </row>
    <row r="32" spans="1:16" ht="34.5" customHeight="1">
      <c r="A32" s="67" t="s">
        <v>1449</v>
      </c>
      <c r="B32" s="67"/>
      <c r="C32" s="67"/>
      <c r="D32" s="67"/>
      <c r="E32" s="67"/>
      <c r="F32" s="67"/>
      <c r="G32" s="67"/>
      <c r="H32" s="67"/>
      <c r="J32" s="414"/>
      <c r="P32" s="87"/>
    </row>
    <row r="33" spans="1:16" ht="32.25" customHeight="1">
      <c r="A33" s="67" t="s">
        <v>1450</v>
      </c>
      <c r="B33" s="96"/>
      <c r="C33" s="96"/>
      <c r="D33" s="96"/>
      <c r="E33" s="96"/>
      <c r="F33" s="96"/>
      <c r="G33" s="97"/>
      <c r="H33" s="83"/>
      <c r="I33" s="67"/>
      <c r="O33" s="87"/>
      <c r="P33" s="87"/>
    </row>
    <row r="34" spans="1:16" ht="23.25" customHeight="1">
      <c r="A34" s="98"/>
      <c r="B34" s="99"/>
      <c r="C34" s="99"/>
      <c r="D34" s="99"/>
      <c r="E34" s="99"/>
      <c r="F34" s="96"/>
      <c r="G34" s="97"/>
      <c r="H34" s="83"/>
      <c r="P34" s="95"/>
    </row>
    <row r="35" spans="1:16" ht="24" customHeight="1">
      <c r="A35" s="678"/>
      <c r="B35" s="678"/>
      <c r="C35" s="678"/>
      <c r="D35" s="678"/>
      <c r="E35" s="678"/>
      <c r="F35" s="96"/>
      <c r="G35" s="97"/>
      <c r="H35" s="83"/>
    </row>
    <row r="36" spans="1:16" ht="24" customHeight="1">
      <c r="A36" s="100"/>
      <c r="B36" s="96"/>
      <c r="C36" s="96"/>
      <c r="D36" s="96"/>
      <c r="E36" s="96"/>
      <c r="F36" s="96"/>
      <c r="G36" s="97"/>
      <c r="H36" s="83"/>
    </row>
    <row r="37" spans="1:16" ht="33" customHeight="1">
      <c r="A37" s="100"/>
      <c r="B37" s="96"/>
      <c r="C37" s="96"/>
      <c r="D37" s="96"/>
      <c r="E37" s="96"/>
      <c r="F37" s="96"/>
      <c r="G37" s="97"/>
    </row>
    <row r="38" spans="1:16" ht="33" customHeight="1">
      <c r="A38" s="100"/>
      <c r="B38" s="96"/>
      <c r="C38" s="96"/>
      <c r="D38" s="96"/>
      <c r="E38" s="96"/>
      <c r="F38" s="96"/>
      <c r="G38" s="97"/>
    </row>
    <row r="39" spans="1:16" ht="33" customHeight="1">
      <c r="A39" s="100"/>
      <c r="B39" s="96"/>
      <c r="C39" s="96"/>
      <c r="D39" s="96"/>
      <c r="E39" s="96"/>
      <c r="F39" s="96"/>
      <c r="G39" s="97"/>
    </row>
    <row r="40" spans="1:16" ht="33" customHeight="1">
      <c r="A40" s="100"/>
      <c r="B40" s="96"/>
      <c r="C40" s="96"/>
      <c r="D40" s="96"/>
      <c r="E40" s="96"/>
      <c r="F40" s="96"/>
      <c r="G40" s="97"/>
    </row>
    <row r="41" spans="1:16" ht="33" customHeight="1">
      <c r="A41" s="100"/>
      <c r="B41" s="96"/>
      <c r="C41" s="96"/>
      <c r="D41" s="96"/>
      <c r="E41" s="96"/>
      <c r="F41" s="96"/>
      <c r="G41" s="97"/>
    </row>
    <row r="42" spans="1:16" ht="33" customHeight="1">
      <c r="A42" s="100"/>
      <c r="B42" s="96"/>
      <c r="C42" s="96"/>
      <c r="D42" s="96"/>
      <c r="E42" s="96"/>
      <c r="F42" s="96"/>
      <c r="G42" s="97"/>
    </row>
    <row r="43" spans="1:16" ht="33" customHeight="1">
      <c r="A43" s="100"/>
      <c r="B43" s="96"/>
      <c r="C43" s="96"/>
      <c r="D43" s="96"/>
      <c r="E43" s="96"/>
      <c r="F43" s="96"/>
      <c r="G43" s="97"/>
    </row>
    <row r="44" spans="1:16" ht="33" customHeight="1">
      <c r="A44" s="100"/>
      <c r="B44" s="96"/>
      <c r="C44" s="96"/>
      <c r="D44" s="96"/>
      <c r="E44" s="96"/>
      <c r="F44" s="96"/>
      <c r="G44" s="97"/>
    </row>
    <row r="45" spans="1:16" ht="33" customHeight="1">
      <c r="A45" s="100"/>
      <c r="B45" s="96"/>
      <c r="C45" s="96"/>
      <c r="D45" s="96"/>
      <c r="E45" s="96"/>
      <c r="F45" s="96"/>
      <c r="G45" s="97"/>
    </row>
    <row r="46" spans="1:16" ht="33" customHeight="1">
      <c r="A46" s="100"/>
      <c r="B46" s="96"/>
      <c r="C46" s="96"/>
      <c r="D46" s="96"/>
      <c r="E46" s="96"/>
      <c r="F46" s="96"/>
      <c r="G46" s="97"/>
    </row>
    <row r="47" spans="1:16" ht="33" customHeight="1">
      <c r="A47" s="100"/>
      <c r="B47" s="96"/>
      <c r="C47" s="96"/>
      <c r="D47" s="96"/>
      <c r="E47" s="96"/>
      <c r="F47" s="96"/>
      <c r="G47" s="97"/>
    </row>
    <row r="48" spans="1:16" ht="33" customHeight="1">
      <c r="A48" s="100"/>
      <c r="B48" s="96"/>
      <c r="C48" s="96"/>
      <c r="D48" s="96"/>
      <c r="E48" s="96"/>
      <c r="F48" s="96"/>
      <c r="G48" s="97"/>
    </row>
    <row r="49" spans="1:7" ht="33" customHeight="1">
      <c r="A49" s="100"/>
      <c r="B49" s="96"/>
      <c r="C49" s="96"/>
      <c r="D49" s="96"/>
      <c r="E49" s="96"/>
      <c r="F49" s="96"/>
      <c r="G49" s="97"/>
    </row>
    <row r="50" spans="1:7" ht="33" customHeight="1">
      <c r="A50" s="100"/>
      <c r="B50" s="96"/>
      <c r="C50" s="96"/>
      <c r="D50" s="96"/>
      <c r="E50" s="96"/>
      <c r="F50" s="96"/>
      <c r="G50" s="97"/>
    </row>
    <row r="51" spans="1:7" ht="33" customHeight="1">
      <c r="A51" s="100"/>
      <c r="B51" s="96"/>
      <c r="C51" s="96"/>
      <c r="D51" s="96"/>
      <c r="E51" s="96"/>
      <c r="F51" s="96"/>
      <c r="G51" s="97"/>
    </row>
    <row r="52" spans="1:7" ht="33" customHeight="1">
      <c r="A52" s="100"/>
      <c r="B52" s="96"/>
      <c r="C52" s="96"/>
      <c r="D52" s="96"/>
      <c r="E52" s="96"/>
      <c r="F52" s="101"/>
      <c r="G52" s="97"/>
    </row>
    <row r="53" spans="1:7" ht="33" customHeight="1">
      <c r="A53" s="100"/>
      <c r="B53" s="96"/>
      <c r="C53" s="101"/>
      <c r="D53" s="96"/>
      <c r="E53" s="96"/>
      <c r="F53" s="96"/>
      <c r="G53" s="97"/>
    </row>
    <row r="54" spans="1:7" ht="33" customHeight="1">
      <c r="A54" s="100"/>
      <c r="B54" s="96"/>
      <c r="C54" s="96"/>
      <c r="D54" s="96"/>
      <c r="E54" s="96"/>
      <c r="F54" s="96"/>
      <c r="G54" s="97"/>
    </row>
    <row r="55" spans="1:7" ht="33" customHeight="1">
      <c r="A55" s="100"/>
      <c r="B55" s="96"/>
      <c r="C55" s="96"/>
      <c r="D55" s="96"/>
      <c r="E55" s="96"/>
      <c r="F55" s="96"/>
      <c r="G55" s="97"/>
    </row>
    <row r="56" spans="1:7" ht="33" customHeight="1">
      <c r="A56" s="100"/>
      <c r="B56" s="96"/>
      <c r="C56" s="96"/>
      <c r="D56" s="96"/>
      <c r="E56" s="96"/>
      <c r="F56" s="96"/>
      <c r="G56" s="97"/>
    </row>
    <row r="57" spans="1:7" ht="33" customHeight="1">
      <c r="A57" s="100"/>
      <c r="B57" s="96"/>
      <c r="C57" s="96"/>
      <c r="D57" s="96"/>
      <c r="E57" s="96"/>
      <c r="F57" s="96"/>
      <c r="G57" s="97"/>
    </row>
    <row r="58" spans="1:7" ht="33" customHeight="1">
      <c r="A58" s="100"/>
      <c r="B58" s="96"/>
      <c r="C58" s="96"/>
      <c r="D58" s="96"/>
      <c r="E58" s="96"/>
      <c r="F58" s="96"/>
      <c r="G58" s="97"/>
    </row>
    <row r="59" spans="1:7" ht="33" customHeight="1">
      <c r="A59" s="100"/>
      <c r="B59" s="96"/>
      <c r="C59" s="96"/>
      <c r="D59" s="96"/>
      <c r="E59" s="96"/>
      <c r="F59" s="96"/>
      <c r="G59" s="97"/>
    </row>
    <row r="60" spans="1:7" ht="33" customHeight="1">
      <c r="A60" s="100"/>
      <c r="B60" s="96"/>
      <c r="C60" s="96"/>
      <c r="D60" s="96"/>
      <c r="E60" s="96"/>
      <c r="F60" s="96"/>
      <c r="G60" s="97"/>
    </row>
    <row r="61" spans="1:7" ht="33" customHeight="1">
      <c r="A61" s="100"/>
      <c r="B61" s="96"/>
      <c r="C61" s="96"/>
      <c r="D61" s="96"/>
      <c r="E61" s="96"/>
      <c r="F61" s="96"/>
      <c r="G61" s="97"/>
    </row>
    <row r="62" spans="1:7" ht="33" customHeight="1">
      <c r="A62" s="100"/>
      <c r="B62" s="96"/>
      <c r="C62" s="96"/>
      <c r="D62" s="96"/>
      <c r="E62" s="96"/>
      <c r="F62" s="96"/>
      <c r="G62" s="97"/>
    </row>
    <row r="63" spans="1:7" ht="33" customHeight="1">
      <c r="A63" s="95"/>
      <c r="B63" s="95"/>
      <c r="C63" s="95"/>
      <c r="D63" s="95"/>
      <c r="E63" s="95"/>
      <c r="F63" s="95"/>
      <c r="G63" s="102"/>
    </row>
    <row r="64" spans="1:7" ht="33" customHeight="1">
      <c r="A64" s="95"/>
      <c r="B64" s="95"/>
      <c r="C64" s="95"/>
      <c r="D64" s="95"/>
      <c r="E64" s="95"/>
      <c r="F64" s="95"/>
      <c r="G64" s="102"/>
    </row>
    <row r="65" spans="1:7" ht="33" customHeight="1">
      <c r="A65" s="103"/>
      <c r="B65" s="104"/>
      <c r="C65" s="104"/>
      <c r="D65" s="104"/>
      <c r="E65" s="104"/>
      <c r="F65" s="104"/>
      <c r="G65" s="102"/>
    </row>
    <row r="66" spans="1:7" ht="33" customHeight="1">
      <c r="A66" s="103"/>
      <c r="B66" s="104"/>
      <c r="C66" s="104"/>
      <c r="D66" s="100"/>
      <c r="E66" s="104"/>
      <c r="F66" s="104"/>
      <c r="G66" s="102"/>
    </row>
    <row r="67" spans="1:7" ht="33" customHeight="1">
      <c r="A67" s="103"/>
      <c r="B67" s="105"/>
      <c r="C67" s="104"/>
      <c r="D67" s="104"/>
      <c r="E67" s="104"/>
      <c r="F67" s="104"/>
      <c r="G67" s="102"/>
    </row>
    <row r="68" spans="1:7" ht="33" customHeight="1">
      <c r="A68" s="103"/>
      <c r="B68" s="105"/>
      <c r="C68" s="100"/>
      <c r="D68" s="100"/>
      <c r="E68" s="100"/>
      <c r="F68" s="100"/>
      <c r="G68" s="102"/>
    </row>
    <row r="69" spans="1:7" ht="33" customHeight="1">
      <c r="A69" s="103"/>
      <c r="B69" s="104"/>
      <c r="C69" s="104"/>
      <c r="D69" s="104"/>
      <c r="E69" s="104"/>
      <c r="F69" s="104"/>
      <c r="G69" s="102"/>
    </row>
    <row r="70" spans="1:7" ht="33" customHeight="1">
      <c r="A70" s="103"/>
      <c r="B70" s="104"/>
      <c r="C70" s="100"/>
      <c r="D70" s="100"/>
      <c r="E70" s="100"/>
      <c r="F70" s="100"/>
      <c r="G70" s="102"/>
    </row>
    <row r="71" spans="1:7" ht="33" customHeight="1">
      <c r="A71" s="103"/>
      <c r="B71" s="104"/>
      <c r="C71" s="104"/>
      <c r="D71" s="104"/>
      <c r="E71" s="104"/>
      <c r="F71" s="104"/>
      <c r="G71" s="102"/>
    </row>
    <row r="72" spans="1:7" ht="33" customHeight="1">
      <c r="A72" s="95"/>
      <c r="B72" s="95"/>
      <c r="C72" s="95"/>
      <c r="D72" s="95"/>
      <c r="E72" s="95"/>
      <c r="F72" s="95"/>
      <c r="G72" s="102"/>
    </row>
    <row r="73" spans="1:7" ht="33" customHeight="1">
      <c r="A73" s="95"/>
      <c r="B73" s="95"/>
      <c r="C73" s="95"/>
      <c r="D73" s="95"/>
      <c r="E73" s="95"/>
      <c r="F73" s="95"/>
      <c r="G73" s="102"/>
    </row>
    <row r="74" spans="1:7" ht="33" customHeight="1">
      <c r="A74" s="95"/>
      <c r="B74" s="95"/>
      <c r="C74" s="95"/>
      <c r="D74" s="95"/>
      <c r="E74" s="95"/>
      <c r="F74" s="95"/>
      <c r="G74" s="102"/>
    </row>
    <row r="75" spans="1:7" ht="33" customHeight="1">
      <c r="A75" s="95"/>
      <c r="B75" s="95"/>
      <c r="C75" s="95"/>
      <c r="D75" s="95"/>
      <c r="E75" s="95"/>
      <c r="F75" s="95"/>
      <c r="G75" s="102"/>
    </row>
    <row r="76" spans="1:7" ht="33" customHeight="1">
      <c r="A76" s="95"/>
      <c r="B76" s="95"/>
      <c r="C76" s="95"/>
      <c r="D76" s="95"/>
      <c r="E76" s="95"/>
      <c r="F76" s="95"/>
      <c r="G76" s="102"/>
    </row>
    <row r="77" spans="1:7" ht="33" customHeight="1">
      <c r="A77" s="95"/>
      <c r="B77" s="95"/>
      <c r="C77" s="95"/>
      <c r="D77" s="95"/>
      <c r="E77" s="95"/>
      <c r="F77" s="95"/>
      <c r="G77" s="102"/>
    </row>
  </sheetData>
  <mergeCells count="33">
    <mergeCell ref="A31:I31"/>
    <mergeCell ref="K26:L26"/>
    <mergeCell ref="K31:L31"/>
    <mergeCell ref="J27:J28"/>
    <mergeCell ref="K27:L27"/>
    <mergeCell ref="K28:L28"/>
    <mergeCell ref="K29:L29"/>
    <mergeCell ref="K30:L30"/>
    <mergeCell ref="J29:J30"/>
    <mergeCell ref="I14:J14"/>
    <mergeCell ref="I15:J15"/>
    <mergeCell ref="I16:J16"/>
    <mergeCell ref="I24:J24"/>
    <mergeCell ref="I22:J22"/>
    <mergeCell ref="I23:J23"/>
    <mergeCell ref="I19:J19"/>
    <mergeCell ref="M1:P1"/>
    <mergeCell ref="I2:J4"/>
    <mergeCell ref="I10:J10"/>
    <mergeCell ref="I11:J11"/>
    <mergeCell ref="I6:J6"/>
    <mergeCell ref="I7:J7"/>
    <mergeCell ref="I8:J8"/>
    <mergeCell ref="I13:J13"/>
    <mergeCell ref="A35:E35"/>
    <mergeCell ref="A2:A4"/>
    <mergeCell ref="I20:J20"/>
    <mergeCell ref="I17:J17"/>
    <mergeCell ref="I21:J21"/>
    <mergeCell ref="I5:J5"/>
    <mergeCell ref="I9:J9"/>
    <mergeCell ref="I18:J18"/>
    <mergeCell ref="I12:J12"/>
  </mergeCells>
  <phoneticPr fontId="2"/>
  <printOptions horizontalCentered="1" verticalCentered="1"/>
  <pageMargins left="0.46" right="0.32" top="0.78740157480314965" bottom="0.75" header="0.51181102362204722" footer="0.51181102362204722"/>
  <pageSetup paperSize="9" scale="62" orientation="portrait" r:id="rId1"/>
  <headerFooter alignWithMargins="0">
    <oddFooter>&amp;C&amp;12- 15 -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15"/>
  <sheetViews>
    <sheetView showZeros="0" zoomScale="80" zoomScaleNormal="100" workbookViewId="0">
      <pane xSplit="2" ySplit="4" topLeftCell="C5" activePane="bottomRight" state="frozen"/>
      <selection activeCell="M54" sqref="M54"/>
      <selection pane="topRight" activeCell="M54" sqref="M54"/>
      <selection pane="bottomLeft" activeCell="M54" sqref="M54"/>
      <selection pane="bottomRight" activeCell="K15" sqref="K15"/>
    </sheetView>
  </sheetViews>
  <sheetFormatPr defaultRowHeight="13.5"/>
  <cols>
    <col min="1" max="1" width="8.375" style="215" customWidth="1"/>
    <col min="2" max="2" width="16.75" style="215" customWidth="1"/>
    <col min="3" max="3" width="16.125" style="215" customWidth="1"/>
    <col min="4" max="4" width="8.125" style="215" customWidth="1"/>
    <col min="5" max="7" width="9" style="215"/>
    <col min="8" max="8" width="11" style="215" customWidth="1"/>
    <col min="9" max="9" width="9.25" style="215" bestFit="1" customWidth="1"/>
    <col min="10" max="10" width="11" style="215" customWidth="1"/>
    <col min="11" max="11" width="7.75" style="215" customWidth="1"/>
    <col min="12" max="13" width="9.125" style="215" bestFit="1" customWidth="1"/>
    <col min="14" max="14" width="10.5" style="215" bestFit="1" customWidth="1"/>
    <col min="15" max="15" width="11.25" style="215" customWidth="1"/>
    <col min="16" max="16" width="11.625" style="215" customWidth="1"/>
    <col min="17" max="16384" width="9" style="215"/>
  </cols>
  <sheetData>
    <row r="1" spans="1:16" ht="21" customHeight="1">
      <c r="A1" s="252" t="s">
        <v>84</v>
      </c>
    </row>
    <row r="2" spans="1:16" s="216" customFormat="1" ht="16.5" customHeight="1">
      <c r="A2" s="253" t="s">
        <v>1140</v>
      </c>
      <c r="B2" s="253"/>
      <c r="C2" s="253"/>
      <c r="D2" s="253"/>
      <c r="E2" s="253" t="s">
        <v>85</v>
      </c>
      <c r="F2" s="253" t="s">
        <v>86</v>
      </c>
      <c r="G2" s="253" t="s">
        <v>87</v>
      </c>
      <c r="H2" s="254" t="s">
        <v>1638</v>
      </c>
      <c r="I2" s="255"/>
      <c r="J2" s="253" t="s">
        <v>88</v>
      </c>
      <c r="K2" s="253" t="s">
        <v>89</v>
      </c>
      <c r="L2" s="202" t="s">
        <v>1121</v>
      </c>
      <c r="M2" s="222" t="s">
        <v>1244</v>
      </c>
      <c r="N2" s="202" t="s">
        <v>1245</v>
      </c>
      <c r="O2" s="202" t="s">
        <v>1128</v>
      </c>
      <c r="P2" s="202" t="s">
        <v>1246</v>
      </c>
    </row>
    <row r="3" spans="1:16" s="216" customFormat="1" ht="15.75" customHeight="1">
      <c r="A3" s="256" t="s">
        <v>90</v>
      </c>
      <c r="B3" s="257" t="s">
        <v>91</v>
      </c>
      <c r="C3" s="257" t="s">
        <v>92</v>
      </c>
      <c r="D3" s="257" t="s">
        <v>93</v>
      </c>
      <c r="E3" s="257" t="s">
        <v>94</v>
      </c>
      <c r="F3" s="257" t="s">
        <v>95</v>
      </c>
      <c r="G3" s="257" t="s">
        <v>422</v>
      </c>
      <c r="H3" s="257" t="s">
        <v>423</v>
      </c>
      <c r="I3" s="258" t="s">
        <v>424</v>
      </c>
      <c r="J3" s="257" t="s">
        <v>96</v>
      </c>
      <c r="K3" s="257" t="s">
        <v>425</v>
      </c>
      <c r="L3" s="212" t="s">
        <v>1137</v>
      </c>
      <c r="M3" s="226" t="s">
        <v>1253</v>
      </c>
      <c r="N3" s="212" t="s">
        <v>1254</v>
      </c>
      <c r="O3" s="212" t="s">
        <v>1255</v>
      </c>
      <c r="P3" s="212" t="s">
        <v>1255</v>
      </c>
    </row>
    <row r="4" spans="1:16" ht="15.75" customHeight="1">
      <c r="A4" s="259" t="s">
        <v>426</v>
      </c>
      <c r="B4" s="259"/>
      <c r="C4" s="259"/>
      <c r="D4" s="259"/>
      <c r="E4" s="259"/>
      <c r="F4" s="259"/>
      <c r="G4" s="259"/>
      <c r="H4" s="257" t="s">
        <v>97</v>
      </c>
      <c r="I4" s="257" t="s">
        <v>98</v>
      </c>
      <c r="J4" s="259"/>
      <c r="K4" s="259"/>
      <c r="L4" s="212" t="s">
        <v>99</v>
      </c>
      <c r="M4" s="212" t="s">
        <v>99</v>
      </c>
      <c r="N4" s="212" t="s">
        <v>100</v>
      </c>
      <c r="O4" s="212" t="s">
        <v>100</v>
      </c>
      <c r="P4" s="212" t="s">
        <v>100</v>
      </c>
    </row>
    <row r="5" spans="1:16" s="252" customFormat="1" ht="49.5" customHeight="1">
      <c r="A5" s="214">
        <v>501</v>
      </c>
      <c r="B5" s="214" t="s">
        <v>101</v>
      </c>
      <c r="C5" s="260">
        <v>33647</v>
      </c>
      <c r="D5" s="214" t="s">
        <v>955</v>
      </c>
      <c r="E5" s="214" t="s">
        <v>102</v>
      </c>
      <c r="F5" s="214" t="s">
        <v>103</v>
      </c>
      <c r="G5" s="261" t="s">
        <v>1639</v>
      </c>
      <c r="H5" s="18">
        <v>17857165</v>
      </c>
      <c r="I5" s="18">
        <f xml:space="preserve"> H5/M5</f>
        <v>64.883946122514232</v>
      </c>
      <c r="J5" s="18">
        <v>1755045</v>
      </c>
      <c r="K5" s="18">
        <v>241</v>
      </c>
      <c r="L5" s="18">
        <v>276273</v>
      </c>
      <c r="M5" s="18">
        <v>275217</v>
      </c>
      <c r="N5" s="18">
        <v>1289900</v>
      </c>
      <c r="O5" s="18">
        <v>1289900</v>
      </c>
      <c r="P5" s="18">
        <v>842900</v>
      </c>
    </row>
    <row r="6" spans="1:16" s="252" customFormat="1" ht="49.5" customHeight="1">
      <c r="A6" s="214">
        <v>502</v>
      </c>
      <c r="B6" s="214" t="s">
        <v>1090</v>
      </c>
      <c r="C6" s="260">
        <v>27911</v>
      </c>
      <c r="D6" s="214" t="s">
        <v>1360</v>
      </c>
      <c r="E6" s="214" t="s">
        <v>104</v>
      </c>
      <c r="F6" s="214" t="s">
        <v>105</v>
      </c>
      <c r="G6" s="214" t="s">
        <v>106</v>
      </c>
      <c r="H6" s="18">
        <v>184420</v>
      </c>
      <c r="I6" s="18">
        <f xml:space="preserve"> H6/M6</f>
        <v>100.01084598698482</v>
      </c>
      <c r="J6" s="18">
        <v>85555</v>
      </c>
      <c r="K6" s="18">
        <v>3</v>
      </c>
      <c r="L6" s="18">
        <v>1844</v>
      </c>
      <c r="M6" s="18">
        <v>1844</v>
      </c>
      <c r="N6" s="18">
        <v>6000</v>
      </c>
      <c r="O6" s="18">
        <v>5100</v>
      </c>
      <c r="P6" s="18">
        <v>5607</v>
      </c>
    </row>
    <row r="7" spans="1:16" s="252" customFormat="1" ht="49.5" customHeight="1">
      <c r="A7" s="214">
        <v>506</v>
      </c>
      <c r="B7" s="214" t="s">
        <v>1017</v>
      </c>
      <c r="C7" s="260">
        <v>38363</v>
      </c>
      <c r="D7" s="214" t="s">
        <v>107</v>
      </c>
      <c r="E7" s="261" t="s">
        <v>1640</v>
      </c>
      <c r="F7" s="214" t="s">
        <v>103</v>
      </c>
      <c r="G7" s="261" t="s">
        <v>1639</v>
      </c>
      <c r="H7" s="18">
        <v>13741545</v>
      </c>
      <c r="I7" s="18">
        <f xml:space="preserve"> H7/M7</f>
        <v>131.47664973162262</v>
      </c>
      <c r="J7" s="18">
        <v>1319515</v>
      </c>
      <c r="K7" s="18">
        <v>79</v>
      </c>
      <c r="L7" s="18">
        <v>104517</v>
      </c>
      <c r="M7" s="18">
        <v>104517</v>
      </c>
      <c r="N7" s="18">
        <v>431370</v>
      </c>
      <c r="O7" s="18">
        <v>750700</v>
      </c>
      <c r="P7" s="18">
        <v>311311</v>
      </c>
    </row>
    <row r="8" spans="1:16" s="252" customFormat="1" ht="49.5" customHeight="1">
      <c r="A8" s="214">
        <v>507</v>
      </c>
      <c r="B8" s="261" t="s">
        <v>1641</v>
      </c>
      <c r="C8" s="260">
        <v>30363</v>
      </c>
      <c r="D8" s="214" t="s">
        <v>108</v>
      </c>
      <c r="E8" s="261" t="s">
        <v>1642</v>
      </c>
      <c r="F8" s="214" t="s">
        <v>103</v>
      </c>
      <c r="G8" s="214" t="s">
        <v>106</v>
      </c>
      <c r="H8" s="34"/>
      <c r="I8" s="18"/>
      <c r="J8" s="18">
        <v>0</v>
      </c>
      <c r="K8" s="18">
        <v>0</v>
      </c>
      <c r="L8" s="34">
        <v>0</v>
      </c>
      <c r="M8" s="18">
        <v>0</v>
      </c>
      <c r="N8" s="18">
        <v>0</v>
      </c>
      <c r="O8" s="18">
        <v>19000</v>
      </c>
      <c r="P8" s="18">
        <v>0</v>
      </c>
    </row>
    <row r="9" spans="1:16" s="252" customFormat="1" ht="49.5" customHeight="1">
      <c r="A9" s="214" t="s">
        <v>109</v>
      </c>
      <c r="B9" s="214" t="s">
        <v>1643</v>
      </c>
      <c r="C9" s="213"/>
      <c r="D9" s="213"/>
      <c r="E9" s="213"/>
      <c r="F9" s="213"/>
      <c r="G9" s="213"/>
      <c r="H9" s="18">
        <f>SUM(H5:H8)</f>
        <v>31783130</v>
      </c>
      <c r="I9" s="18">
        <f xml:space="preserve"> H9/M9</f>
        <v>83.293926798714807</v>
      </c>
      <c r="J9" s="18">
        <f t="shared" ref="J9:P9" si="0">SUM(J5:J8)</f>
        <v>3160115</v>
      </c>
      <c r="K9" s="18">
        <f t="shared" si="0"/>
        <v>323</v>
      </c>
      <c r="L9" s="18">
        <f t="shared" si="0"/>
        <v>382634</v>
      </c>
      <c r="M9" s="18">
        <f t="shared" si="0"/>
        <v>381578</v>
      </c>
      <c r="N9" s="18">
        <f t="shared" si="0"/>
        <v>1727270</v>
      </c>
      <c r="O9" s="18">
        <f t="shared" si="0"/>
        <v>2064700</v>
      </c>
      <c r="P9" s="18">
        <f t="shared" si="0"/>
        <v>1159818</v>
      </c>
    </row>
    <row r="11" spans="1:16">
      <c r="C11" s="262"/>
    </row>
    <row r="12" spans="1:16">
      <c r="C12" s="262"/>
    </row>
    <row r="13" spans="1:16">
      <c r="C13" s="262"/>
    </row>
    <row r="14" spans="1:16">
      <c r="C14" s="262"/>
    </row>
    <row r="15" spans="1:16">
      <c r="C15" s="262"/>
    </row>
  </sheetData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0" orientation="landscape" r:id="rId1"/>
  <headerFooter alignWithMargins="0">
    <oddFooter>&amp;C- 16 -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B26"/>
  <sheetViews>
    <sheetView showZeros="0" view="pageBreakPreview" zoomScale="80" zoomScaleNormal="100" workbookViewId="0">
      <pane xSplit="2" ySplit="6" topLeftCell="C7" activePane="bottomRight" state="frozen"/>
      <selection activeCell="M54" sqref="M54"/>
      <selection pane="topRight" activeCell="M54" sqref="M54"/>
      <selection pane="bottomLeft" activeCell="M54" sqref="M54"/>
      <selection pane="bottomRight" activeCell="H12" sqref="H12"/>
    </sheetView>
  </sheetViews>
  <sheetFormatPr defaultRowHeight="13.5"/>
  <cols>
    <col min="1" max="1" width="8.375" style="248" customWidth="1"/>
    <col min="2" max="2" width="9.125" style="248" customWidth="1"/>
    <col min="3" max="3" width="4.625" style="251" customWidth="1"/>
    <col min="4" max="4" width="4.625" style="3" customWidth="1"/>
    <col min="5" max="8" width="8.625" style="3" customWidth="1"/>
    <col min="9" max="24" width="4.25" style="248" customWidth="1"/>
    <col min="25" max="28" width="10.625" style="3" customWidth="1"/>
    <col min="29" max="16384" width="9" style="3"/>
  </cols>
  <sheetData>
    <row r="1" spans="1:28" s="34" customFormat="1" ht="18" customHeight="1">
      <c r="A1" s="217" t="s">
        <v>110</v>
      </c>
      <c r="B1" s="217"/>
      <c r="C1" s="218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8" s="34" customFormat="1" ht="18" customHeight="1">
      <c r="A2" s="220"/>
      <c r="B2" s="220"/>
      <c r="C2" s="221" t="s">
        <v>414</v>
      </c>
      <c r="D2" s="222"/>
      <c r="E2" s="223"/>
      <c r="F2" s="224"/>
      <c r="G2" s="224"/>
      <c r="H2" s="224"/>
      <c r="I2" s="601" t="s">
        <v>415</v>
      </c>
      <c r="J2" s="715"/>
      <c r="K2" s="715"/>
      <c r="L2" s="715"/>
      <c r="M2" s="715"/>
      <c r="N2" s="715"/>
      <c r="O2" s="719"/>
      <c r="P2" s="601" t="s">
        <v>417</v>
      </c>
      <c r="Q2" s="715"/>
      <c r="R2" s="715"/>
      <c r="S2" s="715"/>
      <c r="T2" s="715"/>
      <c r="U2" s="601" t="s">
        <v>418</v>
      </c>
      <c r="V2" s="715"/>
      <c r="W2" s="715"/>
      <c r="X2" s="715"/>
      <c r="Y2" s="202"/>
      <c r="Z2" s="202"/>
      <c r="AA2" s="202"/>
      <c r="AB2" s="202"/>
    </row>
    <row r="3" spans="1:28" s="34" customFormat="1" ht="18" customHeight="1">
      <c r="A3" s="225" t="s">
        <v>1139</v>
      </c>
      <c r="B3" s="225" t="s">
        <v>1273</v>
      </c>
      <c r="C3" s="716" t="s">
        <v>419</v>
      </c>
      <c r="D3" s="717"/>
      <c r="E3" s="226" t="s">
        <v>1050</v>
      </c>
      <c r="F3" s="212" t="s">
        <v>111</v>
      </c>
      <c r="G3" s="212" t="s">
        <v>1051</v>
      </c>
      <c r="H3" s="212" t="s">
        <v>112</v>
      </c>
      <c r="I3" s="202" t="s">
        <v>1052</v>
      </c>
      <c r="J3" s="202" t="s">
        <v>1453</v>
      </c>
      <c r="K3" s="202" t="s">
        <v>1053</v>
      </c>
      <c r="L3" s="210" t="s">
        <v>1455</v>
      </c>
      <c r="M3" s="210" t="s">
        <v>1455</v>
      </c>
      <c r="N3" s="202" t="s">
        <v>1055</v>
      </c>
      <c r="O3" s="202" t="s">
        <v>1056</v>
      </c>
      <c r="P3" s="212" t="s">
        <v>113</v>
      </c>
      <c r="Q3" s="212" t="s">
        <v>1057</v>
      </c>
      <c r="R3" s="212" t="s">
        <v>1058</v>
      </c>
      <c r="S3" s="202" t="s">
        <v>114</v>
      </c>
      <c r="T3" s="202" t="s">
        <v>428</v>
      </c>
      <c r="U3" s="202" t="s">
        <v>115</v>
      </c>
      <c r="V3" s="212" t="s">
        <v>116</v>
      </c>
      <c r="W3" s="212" t="s">
        <v>117</v>
      </c>
      <c r="X3" s="212" t="s">
        <v>118</v>
      </c>
      <c r="Y3" s="212" t="s">
        <v>119</v>
      </c>
      <c r="Z3" s="212" t="s">
        <v>119</v>
      </c>
      <c r="AA3" s="212" t="s">
        <v>1059</v>
      </c>
      <c r="AB3" s="212" t="s">
        <v>1060</v>
      </c>
    </row>
    <row r="4" spans="1:28" s="34" customFormat="1" ht="18" customHeight="1">
      <c r="A4" s="225"/>
      <c r="B4" s="212" t="s">
        <v>1275</v>
      </c>
      <c r="C4" s="227"/>
      <c r="D4" s="226"/>
      <c r="E4" s="226" t="s">
        <v>1061</v>
      </c>
      <c r="F4" s="212" t="s">
        <v>120</v>
      </c>
      <c r="G4" s="212" t="s">
        <v>1061</v>
      </c>
      <c r="H4" s="212" t="s">
        <v>420</v>
      </c>
      <c r="I4" s="212" t="s">
        <v>1062</v>
      </c>
      <c r="J4" s="212"/>
      <c r="K4" s="212" t="s">
        <v>1062</v>
      </c>
      <c r="L4" s="211" t="s">
        <v>1456</v>
      </c>
      <c r="M4" s="211" t="s">
        <v>1456</v>
      </c>
      <c r="N4" s="212" t="s">
        <v>1064</v>
      </c>
      <c r="O4" s="212" t="s">
        <v>1065</v>
      </c>
      <c r="P4" s="212" t="s">
        <v>122</v>
      </c>
      <c r="Q4" s="212" t="s">
        <v>1066</v>
      </c>
      <c r="R4" s="212" t="s">
        <v>1066</v>
      </c>
      <c r="S4" s="212" t="s">
        <v>1070</v>
      </c>
      <c r="T4" s="212" t="s">
        <v>315</v>
      </c>
      <c r="U4" s="212" t="s">
        <v>123</v>
      </c>
      <c r="V4" s="212" t="s">
        <v>124</v>
      </c>
      <c r="W4" s="212" t="s">
        <v>125</v>
      </c>
      <c r="X4" s="212" t="s">
        <v>126</v>
      </c>
      <c r="Y4" s="212" t="s">
        <v>1071</v>
      </c>
      <c r="Z4" s="212" t="s">
        <v>127</v>
      </c>
      <c r="AA4" s="212" t="s">
        <v>420</v>
      </c>
      <c r="AB4" s="212" t="s">
        <v>1067</v>
      </c>
    </row>
    <row r="5" spans="1:28" s="34" customFormat="1" ht="18" customHeight="1">
      <c r="A5" s="225"/>
      <c r="B5" s="225"/>
      <c r="C5" s="228" t="s">
        <v>421</v>
      </c>
      <c r="D5" s="229" t="s">
        <v>421</v>
      </c>
      <c r="E5" s="230"/>
      <c r="F5" s="230"/>
      <c r="G5" s="230"/>
      <c r="H5" s="212" t="s">
        <v>128</v>
      </c>
      <c r="I5" s="212" t="s">
        <v>1064</v>
      </c>
      <c r="J5" s="212" t="s">
        <v>1454</v>
      </c>
      <c r="K5" s="212" t="s">
        <v>1064</v>
      </c>
      <c r="L5" s="211" t="s">
        <v>1454</v>
      </c>
      <c r="M5" s="211" t="s">
        <v>1454</v>
      </c>
      <c r="N5" s="212" t="s">
        <v>1068</v>
      </c>
      <c r="O5" s="212" t="s">
        <v>1069</v>
      </c>
      <c r="P5" s="212" t="s">
        <v>1065</v>
      </c>
      <c r="Q5" s="212" t="s">
        <v>1070</v>
      </c>
      <c r="R5" s="212" t="s">
        <v>1070</v>
      </c>
      <c r="S5" s="212" t="s">
        <v>1072</v>
      </c>
      <c r="T5" s="212" t="s">
        <v>429</v>
      </c>
      <c r="U5" s="212" t="s">
        <v>129</v>
      </c>
      <c r="V5" s="212" t="s">
        <v>129</v>
      </c>
      <c r="W5" s="212" t="s">
        <v>130</v>
      </c>
      <c r="X5" s="212" t="s">
        <v>130</v>
      </c>
      <c r="Y5" s="212"/>
      <c r="Z5" s="212"/>
      <c r="AA5" s="212" t="s">
        <v>128</v>
      </c>
      <c r="AB5" s="212" t="s">
        <v>1071</v>
      </c>
    </row>
    <row r="6" spans="1:28" s="34" customFormat="1" ht="18" customHeight="1">
      <c r="A6" s="231" t="s">
        <v>395</v>
      </c>
      <c r="B6" s="231" t="s">
        <v>395</v>
      </c>
      <c r="C6" s="232" t="s">
        <v>395</v>
      </c>
      <c r="D6" s="233" t="s">
        <v>395</v>
      </c>
      <c r="E6" s="211" t="s">
        <v>1141</v>
      </c>
      <c r="F6" s="211" t="s">
        <v>1141</v>
      </c>
      <c r="G6" s="211" t="s">
        <v>1141</v>
      </c>
      <c r="H6" s="211" t="s">
        <v>411</v>
      </c>
      <c r="I6" s="212"/>
      <c r="J6" s="212"/>
      <c r="K6" s="212"/>
      <c r="L6" s="211" t="s">
        <v>1457</v>
      </c>
      <c r="M6" s="415" t="s">
        <v>1458</v>
      </c>
      <c r="N6" s="212" t="s">
        <v>1064</v>
      </c>
      <c r="O6" s="212"/>
      <c r="P6" s="212" t="s">
        <v>131</v>
      </c>
      <c r="Q6" s="212" t="s">
        <v>1072</v>
      </c>
      <c r="R6" s="212" t="s">
        <v>1072</v>
      </c>
      <c r="S6" s="212"/>
      <c r="T6" s="212"/>
      <c r="U6" s="212"/>
      <c r="V6" s="212"/>
      <c r="W6" s="212"/>
      <c r="X6" s="212"/>
      <c r="Y6" s="211" t="s">
        <v>411</v>
      </c>
      <c r="Z6" s="211" t="s">
        <v>411</v>
      </c>
      <c r="AA6" s="211" t="s">
        <v>411</v>
      </c>
      <c r="AB6" s="211" t="s">
        <v>413</v>
      </c>
    </row>
    <row r="7" spans="1:28" s="34" customFormat="1" ht="25.5" customHeight="1">
      <c r="A7" s="35" t="s">
        <v>1278</v>
      </c>
      <c r="B7" s="35" t="s">
        <v>1561</v>
      </c>
      <c r="C7" s="234"/>
      <c r="D7" s="235"/>
      <c r="E7" s="18"/>
      <c r="F7" s="18"/>
      <c r="G7" s="18"/>
      <c r="H7" s="18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18"/>
      <c r="Z7" s="18"/>
      <c r="AA7" s="18"/>
      <c r="AB7" s="18"/>
    </row>
    <row r="8" spans="1:28" s="34" customFormat="1" ht="25.5" customHeight="1">
      <c r="A8" s="595" t="s">
        <v>1176</v>
      </c>
      <c r="B8" s="35" t="s">
        <v>1178</v>
      </c>
      <c r="C8" s="234"/>
      <c r="D8" s="235"/>
      <c r="E8" s="18"/>
      <c r="F8" s="18"/>
      <c r="G8" s="18"/>
      <c r="H8" s="18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18"/>
      <c r="Z8" s="18"/>
      <c r="AA8" s="18"/>
      <c r="AB8" s="18"/>
    </row>
    <row r="9" spans="1:28" s="34" customFormat="1" ht="25.5" customHeight="1">
      <c r="A9" s="718"/>
      <c r="B9" s="35" t="s">
        <v>1177</v>
      </c>
      <c r="C9" s="234"/>
      <c r="D9" s="235"/>
      <c r="E9" s="18"/>
      <c r="F9" s="18"/>
      <c r="G9" s="18"/>
      <c r="H9" s="18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18"/>
      <c r="Z9" s="18"/>
      <c r="AA9" s="18"/>
      <c r="AB9" s="18"/>
    </row>
    <row r="10" spans="1:28" s="34" customFormat="1" ht="25.5" customHeight="1">
      <c r="A10" s="595" t="s">
        <v>1179</v>
      </c>
      <c r="B10" s="35" t="s">
        <v>1181</v>
      </c>
      <c r="C10" s="234">
        <v>4</v>
      </c>
      <c r="D10" s="235">
        <v>4</v>
      </c>
      <c r="E10" s="18">
        <f>SUM('18-21'!G7:G10)</f>
        <v>0</v>
      </c>
      <c r="F10" s="18">
        <f>SUM('18-21'!H7:H10)</f>
        <v>0</v>
      </c>
      <c r="G10" s="18">
        <f>SUM('18-21'!I7:I10)</f>
        <v>2998</v>
      </c>
      <c r="H10" s="18">
        <f>SUM('18-21'!J7:J10)</f>
        <v>0</v>
      </c>
      <c r="I10" s="416">
        <f>SUM('18-21'!K7:K10)</f>
        <v>0</v>
      </c>
      <c r="J10" s="416">
        <f>SUM('18-21'!L7:L10)</f>
        <v>0</v>
      </c>
      <c r="K10" s="416">
        <f>SUM('18-21'!M7:M10)</f>
        <v>0</v>
      </c>
      <c r="L10" s="416">
        <f>SUM('18-21'!N7:N10)</f>
        <v>2</v>
      </c>
      <c r="M10" s="416">
        <f>SUM('18-21'!O7:O10)</f>
        <v>2</v>
      </c>
      <c r="N10" s="416">
        <f>SUM('18-21'!P7:P10)</f>
        <v>0</v>
      </c>
      <c r="O10" s="416">
        <f>SUM('18-21'!Q7:Q10)</f>
        <v>0</v>
      </c>
      <c r="P10" s="416">
        <f>SUM('18-21'!R7:R10)</f>
        <v>4</v>
      </c>
      <c r="Q10" s="416">
        <f>SUM('18-21'!S7:S10)</f>
        <v>0</v>
      </c>
      <c r="R10" s="416">
        <f>SUM('18-21'!T7:T10)</f>
        <v>0</v>
      </c>
      <c r="S10" s="416">
        <f>SUM('18-21'!U7:U10)</f>
        <v>0</v>
      </c>
      <c r="T10" s="416">
        <f>SUM('18-21'!V7:V10)</f>
        <v>0</v>
      </c>
      <c r="U10" s="416"/>
      <c r="V10" s="416"/>
      <c r="W10" s="416">
        <v>3</v>
      </c>
      <c r="X10" s="416">
        <v>1</v>
      </c>
      <c r="Y10" s="18">
        <f>SUM('18-21'!Y7:Y10)</f>
        <v>319885</v>
      </c>
      <c r="Z10" s="18">
        <f>SUM('18-21'!Z7:Z10)</f>
        <v>254952</v>
      </c>
      <c r="AA10" s="18">
        <f>SUM('18-21'!AA7:AA10)</f>
        <v>927</v>
      </c>
      <c r="AB10" s="18">
        <f>AA10*1000/G10</f>
        <v>309.20613742494999</v>
      </c>
    </row>
    <row r="11" spans="1:28" s="34" customFormat="1" ht="25.5" customHeight="1">
      <c r="A11" s="718"/>
      <c r="B11" s="35" t="s">
        <v>1180</v>
      </c>
      <c r="C11" s="234"/>
      <c r="D11" s="235"/>
      <c r="E11" s="18"/>
      <c r="F11" s="18"/>
      <c r="G11" s="18"/>
      <c r="H11" s="18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18"/>
      <c r="Z11" s="18"/>
      <c r="AA11" s="18"/>
      <c r="AB11" s="18"/>
    </row>
    <row r="12" spans="1:28" s="34" customFormat="1" ht="25.5" customHeight="1">
      <c r="A12" s="35" t="s">
        <v>1182</v>
      </c>
      <c r="B12" s="35" t="s">
        <v>968</v>
      </c>
      <c r="C12" s="234">
        <v>1</v>
      </c>
      <c r="D12" s="235">
        <v>6</v>
      </c>
      <c r="E12" s="18">
        <f>SUM('18-21'!G11:G16)</f>
        <v>14060</v>
      </c>
      <c r="F12" s="18">
        <f>SUM('18-21'!H11:H16)</f>
        <v>12042</v>
      </c>
      <c r="G12" s="18">
        <f>SUM('18-21'!I11:I16)</f>
        <v>13792</v>
      </c>
      <c r="H12" s="18">
        <f>SUM('18-21'!J11:J16)</f>
        <v>5398</v>
      </c>
      <c r="I12" s="416">
        <f>SUM('18-21'!K11:K16)</f>
        <v>1</v>
      </c>
      <c r="J12" s="416">
        <f>SUM('18-21'!L11:L16)</f>
        <v>0</v>
      </c>
      <c r="K12" s="416">
        <f>SUM('18-21'!M11:M16)</f>
        <v>0</v>
      </c>
      <c r="L12" s="416">
        <f>SUM('18-21'!N11:N16)</f>
        <v>10</v>
      </c>
      <c r="M12" s="416">
        <f>SUM('18-21'!O11:O16)</f>
        <v>0</v>
      </c>
      <c r="N12" s="416">
        <f>SUM('18-21'!P11:P16)</f>
        <v>0</v>
      </c>
      <c r="O12" s="416">
        <f>SUM('18-21'!Q11:Q16)</f>
        <v>0</v>
      </c>
      <c r="P12" s="416">
        <f>SUM('18-21'!R11:R16)</f>
        <v>0</v>
      </c>
      <c r="Q12" s="416">
        <f>SUM('18-21'!S11:S16)</f>
        <v>2</v>
      </c>
      <c r="R12" s="416">
        <f>SUM('18-21'!T11:T16)</f>
        <v>4</v>
      </c>
      <c r="S12" s="416">
        <f>SUM('18-21'!U11:U16)</f>
        <v>3</v>
      </c>
      <c r="T12" s="416">
        <f>SUM('18-21'!V11:V16)</f>
        <v>0</v>
      </c>
      <c r="U12" s="416"/>
      <c r="V12" s="416">
        <v>6</v>
      </c>
      <c r="W12" s="416"/>
      <c r="X12" s="416"/>
      <c r="Y12" s="18">
        <f>SUM('18-21'!Y11:Y16)</f>
        <v>1400517</v>
      </c>
      <c r="Z12" s="18">
        <f>SUM('18-21'!Z11:Z16)</f>
        <v>1176187</v>
      </c>
      <c r="AA12" s="18">
        <f>SUM('18-21'!AA11:AA16)</f>
        <v>4983</v>
      </c>
      <c r="AB12" s="18">
        <f>AA12*1000/G12</f>
        <v>361.29640371229698</v>
      </c>
    </row>
    <row r="13" spans="1:28" s="34" customFormat="1" ht="25.5" customHeight="1">
      <c r="A13" s="35" t="s">
        <v>1183</v>
      </c>
      <c r="B13" s="35" t="s">
        <v>1183</v>
      </c>
      <c r="C13" s="234"/>
      <c r="D13" s="235">
        <v>6</v>
      </c>
      <c r="E13" s="18">
        <f>SUM('18-21'!G17:G22)</f>
        <v>8184</v>
      </c>
      <c r="F13" s="18">
        <f>SUM('18-21'!H17:H22)</f>
        <v>6308</v>
      </c>
      <c r="G13" s="18">
        <f>SUM('18-21'!I17:I22)</f>
        <v>6276</v>
      </c>
      <c r="H13" s="18">
        <f>SUM('18-21'!J17:J22)</f>
        <v>3017</v>
      </c>
      <c r="I13" s="416">
        <f>SUM('18-21'!K17:K22)</f>
        <v>10</v>
      </c>
      <c r="J13" s="416">
        <f>SUM('18-21'!L17:L22)</f>
        <v>0</v>
      </c>
      <c r="K13" s="416">
        <f>SUM('18-21'!M17:M22)</f>
        <v>0</v>
      </c>
      <c r="L13" s="416">
        <f>SUM('18-21'!N17:N22)</f>
        <v>4</v>
      </c>
      <c r="M13" s="416">
        <f>SUM('18-21'!O17:O22)</f>
        <v>0</v>
      </c>
      <c r="N13" s="416">
        <f>SUM('18-21'!P17:P22)</f>
        <v>0</v>
      </c>
      <c r="O13" s="416">
        <f>SUM('18-21'!Q17:Q22)</f>
        <v>0</v>
      </c>
      <c r="P13" s="416">
        <f>SUM('18-21'!R17:R22)</f>
        <v>0</v>
      </c>
      <c r="Q13" s="416">
        <f>SUM('18-21'!S17:S22)</f>
        <v>3</v>
      </c>
      <c r="R13" s="416">
        <f>SUM('18-21'!T17:T22)</f>
        <v>3</v>
      </c>
      <c r="S13" s="416">
        <f>SUM('18-21'!U17:U22)</f>
        <v>3</v>
      </c>
      <c r="T13" s="416">
        <f>SUM('18-21'!V17:V22)</f>
        <v>0</v>
      </c>
      <c r="U13" s="416"/>
      <c r="V13" s="416"/>
      <c r="W13" s="416">
        <v>6</v>
      </c>
      <c r="X13" s="416"/>
      <c r="Y13" s="18">
        <f>SUM('18-21'!Y17:Y22)</f>
        <v>776341</v>
      </c>
      <c r="Z13" s="18">
        <f>SUM('18-21'!Z17:Z22)</f>
        <v>555875</v>
      </c>
      <c r="AA13" s="18">
        <f>SUM('18-21'!AA17:AA22)</f>
        <v>2729</v>
      </c>
      <c r="AB13" s="18">
        <f>AA13*1000/G13</f>
        <v>434.83110261312936</v>
      </c>
    </row>
    <row r="14" spans="1:28" s="34" customFormat="1" ht="25.5" customHeight="1">
      <c r="A14" s="595" t="s">
        <v>1184</v>
      </c>
      <c r="B14" s="35" t="s">
        <v>1186</v>
      </c>
      <c r="C14" s="234">
        <v>1</v>
      </c>
      <c r="D14" s="235">
        <v>19</v>
      </c>
      <c r="E14" s="18">
        <f>SUM('18-21'!G23:G41)</f>
        <v>39251</v>
      </c>
      <c r="F14" s="18">
        <f>SUM('18-21'!H23:H41)</f>
        <v>30890</v>
      </c>
      <c r="G14" s="18">
        <f>SUM('18-21'!I23:I41)</f>
        <v>30335</v>
      </c>
      <c r="H14" s="18">
        <f>SUM('18-21'!J23:J41)</f>
        <v>15489</v>
      </c>
      <c r="I14" s="416">
        <f>SUM('18-21'!K23:K41)</f>
        <v>4</v>
      </c>
      <c r="J14" s="416">
        <f>SUM('18-21'!L23:L41)</f>
        <v>0</v>
      </c>
      <c r="K14" s="416">
        <f>SUM('18-21'!M23:M41)</f>
        <v>9</v>
      </c>
      <c r="L14" s="416">
        <f>SUM('18-21'!N23:N41)</f>
        <v>13</v>
      </c>
      <c r="M14" s="416">
        <f>SUM('18-21'!O23:O41)</f>
        <v>0</v>
      </c>
      <c r="N14" s="416">
        <f>SUM('18-21'!P23:P41)</f>
        <v>0</v>
      </c>
      <c r="O14" s="416">
        <f>SUM('18-21'!Q23:Q41)</f>
        <v>0</v>
      </c>
      <c r="P14" s="416">
        <f>SUM('18-21'!R23:R41)</f>
        <v>1</v>
      </c>
      <c r="Q14" s="416">
        <f>SUM('18-21'!S23:S41)</f>
        <v>4</v>
      </c>
      <c r="R14" s="416">
        <f>SUM('18-21'!T23:T41)</f>
        <v>13</v>
      </c>
      <c r="S14" s="416">
        <f>SUM('18-21'!U23:U41)</f>
        <v>7</v>
      </c>
      <c r="T14" s="416">
        <f>SUM('18-21'!V23:V41)</f>
        <v>0</v>
      </c>
      <c r="U14" s="416"/>
      <c r="V14" s="416">
        <v>19</v>
      </c>
      <c r="W14" s="416"/>
      <c r="X14" s="416"/>
      <c r="Y14" s="18">
        <f>SUM('18-21'!Y23:Y41)</f>
        <v>4315978</v>
      </c>
      <c r="Z14" s="18">
        <f>SUM('18-21'!Z23:Z41)</f>
        <v>3370907</v>
      </c>
      <c r="AA14" s="18">
        <f>SUM('18-21'!AA23:AA41)</f>
        <v>14248</v>
      </c>
      <c r="AB14" s="18">
        <f>AA14*1000/G14</f>
        <v>469.68847865501897</v>
      </c>
    </row>
    <row r="15" spans="1:28" s="34" customFormat="1" ht="25.5" customHeight="1">
      <c r="A15" s="718"/>
      <c r="B15" s="35" t="s">
        <v>1185</v>
      </c>
      <c r="C15" s="234"/>
      <c r="D15" s="235"/>
      <c r="E15" s="18"/>
      <c r="F15" s="18"/>
      <c r="G15" s="18"/>
      <c r="H15" s="18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18"/>
      <c r="Z15" s="18"/>
      <c r="AA15" s="18"/>
      <c r="AB15" s="18"/>
    </row>
    <row r="16" spans="1:28" s="34" customFormat="1" ht="25.5" customHeight="1">
      <c r="A16" s="595" t="s">
        <v>1562</v>
      </c>
      <c r="B16" s="35" t="s">
        <v>1188</v>
      </c>
      <c r="C16" s="234">
        <v>32</v>
      </c>
      <c r="D16" s="235">
        <v>44</v>
      </c>
      <c r="E16" s="18">
        <f>SUM('18-21'!G42:G85)</f>
        <v>11385</v>
      </c>
      <c r="F16" s="18">
        <f>SUM('18-21'!H42:H85)</f>
        <v>7788</v>
      </c>
      <c r="G16" s="18">
        <f>SUM('18-21'!I42:I85)</f>
        <v>35349</v>
      </c>
      <c r="H16" s="18">
        <f>SUM('18-21'!J42:J85)</f>
        <v>5659</v>
      </c>
      <c r="I16" s="416">
        <f>SUM('18-21'!K42:K85)</f>
        <v>17</v>
      </c>
      <c r="J16" s="416">
        <f>SUM('18-21'!L42:L85)</f>
        <v>5</v>
      </c>
      <c r="K16" s="416">
        <f>SUM('18-21'!M42:M85)</f>
        <v>17</v>
      </c>
      <c r="L16" s="416">
        <f>SUM('18-21'!N42:N85)</f>
        <v>18</v>
      </c>
      <c r="M16" s="416">
        <f>SUM('18-21'!O42:O85)</f>
        <v>9</v>
      </c>
      <c r="N16" s="416">
        <f>SUM('18-21'!P42:P85)</f>
        <v>1</v>
      </c>
      <c r="O16" s="416">
        <f>SUM('18-21'!Q42:Q85)</f>
        <v>1</v>
      </c>
      <c r="P16" s="416">
        <f>SUM('18-21'!R42:R85)</f>
        <v>35</v>
      </c>
      <c r="Q16" s="416">
        <f>SUM('18-21'!S42:S85)</f>
        <v>4</v>
      </c>
      <c r="R16" s="416">
        <f>SUM('18-21'!T42:T85)</f>
        <v>19</v>
      </c>
      <c r="S16" s="416">
        <f>SUM('18-21'!U42:U85)</f>
        <v>5</v>
      </c>
      <c r="T16" s="416">
        <f>SUM('18-21'!V42:V85)</f>
        <v>0</v>
      </c>
      <c r="U16" s="416"/>
      <c r="V16" s="416">
        <v>44</v>
      </c>
      <c r="W16" s="416"/>
      <c r="X16" s="416"/>
      <c r="Y16" s="18">
        <f>SUM('18-21'!Y42:Y85)</f>
        <v>5290162</v>
      </c>
      <c r="Z16" s="18">
        <f>SUM('18-21'!Z42:Z85)</f>
        <v>4278550</v>
      </c>
      <c r="AA16" s="18">
        <f>SUM('18-21'!AA42:AA85)</f>
        <v>20265</v>
      </c>
      <c r="AB16" s="18">
        <f>AA16*1000/G16</f>
        <v>573.28354408894165</v>
      </c>
    </row>
    <row r="17" spans="1:28" s="34" customFormat="1" ht="25.5" customHeight="1">
      <c r="A17" s="718"/>
      <c r="B17" s="35" t="s">
        <v>967</v>
      </c>
      <c r="C17" s="234">
        <v>1</v>
      </c>
      <c r="D17" s="235">
        <v>24</v>
      </c>
      <c r="E17" s="18">
        <f>SUM('18-21'!G86:G109)</f>
        <v>23832</v>
      </c>
      <c r="F17" s="18">
        <f>SUM('18-21'!H86:H109)</f>
        <v>17812</v>
      </c>
      <c r="G17" s="18">
        <f>SUM('18-21'!I86:I109)</f>
        <v>18304</v>
      </c>
      <c r="H17" s="18">
        <f>SUM('18-21'!J86:J109)</f>
        <v>11043</v>
      </c>
      <c r="I17" s="416">
        <f>SUM('18-21'!K86:K109)</f>
        <v>10</v>
      </c>
      <c r="J17" s="416">
        <f>SUM('18-21'!L86:L109)</f>
        <v>2</v>
      </c>
      <c r="K17" s="416">
        <f>SUM('18-21'!M86:M109)</f>
        <v>0</v>
      </c>
      <c r="L17" s="416">
        <f>SUM('18-21'!N86:N109)</f>
        <v>15</v>
      </c>
      <c r="M17" s="416">
        <f>SUM('18-21'!O86:O109)</f>
        <v>1</v>
      </c>
      <c r="N17" s="416">
        <f>SUM('18-21'!P86:P109)</f>
        <v>0</v>
      </c>
      <c r="O17" s="416">
        <f>SUM('18-21'!Q86:Q109)</f>
        <v>0</v>
      </c>
      <c r="P17" s="416">
        <f>SUM('18-21'!R86:R109)</f>
        <v>5</v>
      </c>
      <c r="Q17" s="416">
        <f>SUM('18-21'!S86:S109)</f>
        <v>8</v>
      </c>
      <c r="R17" s="416">
        <f>SUM('18-21'!T86:T109)</f>
        <v>7</v>
      </c>
      <c r="S17" s="416">
        <f>SUM('18-21'!U86:U109)</f>
        <v>7</v>
      </c>
      <c r="T17" s="416">
        <f>SUM('18-21'!V86:V109)</f>
        <v>0</v>
      </c>
      <c r="U17" s="416"/>
      <c r="V17" s="416">
        <v>24</v>
      </c>
      <c r="W17" s="416"/>
      <c r="X17" s="416"/>
      <c r="Y17" s="18">
        <f>SUM('18-21'!Y86:Y109)</f>
        <v>2527961</v>
      </c>
      <c r="Z17" s="18">
        <f>SUM('18-21'!Z86:Z109)</f>
        <v>2035449</v>
      </c>
      <c r="AA17" s="18">
        <f>SUM('18-21'!AA86:AA109)</f>
        <v>10417</v>
      </c>
      <c r="AB17" s="18">
        <f>AA17*1000/G17</f>
        <v>569.11057692307691</v>
      </c>
    </row>
    <row r="18" spans="1:28" s="34" customFormat="1" ht="25.5" customHeight="1">
      <c r="A18" s="35" t="s">
        <v>1563</v>
      </c>
      <c r="B18" s="35" t="s">
        <v>1233</v>
      </c>
      <c r="C18" s="234"/>
      <c r="D18" s="235">
        <v>5</v>
      </c>
      <c r="E18" s="18">
        <f>SUM('18-21'!G110:G114)</f>
        <v>13100</v>
      </c>
      <c r="F18" s="18">
        <f>SUM('18-21'!H110:H114)</f>
        <v>9366</v>
      </c>
      <c r="G18" s="18">
        <f>SUM('18-21'!I110:I114)</f>
        <v>9366</v>
      </c>
      <c r="H18" s="18">
        <f>SUM('18-21'!J110:J114)</f>
        <v>5049</v>
      </c>
      <c r="I18" s="416">
        <f>SUM('18-21'!K110:K114)</f>
        <v>4</v>
      </c>
      <c r="J18" s="416">
        <f>SUM('18-21'!L110:L114)</f>
        <v>0</v>
      </c>
      <c r="K18" s="416">
        <f>SUM('18-21'!M110:M114)</f>
        <v>1</v>
      </c>
      <c r="L18" s="416">
        <f>SUM('18-21'!N110:N114)</f>
        <v>7</v>
      </c>
      <c r="M18" s="416">
        <f>SUM('18-21'!O110:O114)</f>
        <v>0</v>
      </c>
      <c r="N18" s="416">
        <f>SUM('18-21'!P110:P114)</f>
        <v>1</v>
      </c>
      <c r="O18" s="416">
        <f>SUM('18-21'!Q110:Q114)</f>
        <v>0</v>
      </c>
      <c r="P18" s="416">
        <f>SUM('18-21'!R110:R114)</f>
        <v>0</v>
      </c>
      <c r="Q18" s="416">
        <f>SUM('18-21'!S110:S114)</f>
        <v>1</v>
      </c>
      <c r="R18" s="416">
        <f>SUM('18-21'!T110:T114)</f>
        <v>4</v>
      </c>
      <c r="S18" s="416">
        <f>SUM('18-21'!U110:U114)</f>
        <v>3</v>
      </c>
      <c r="T18" s="416">
        <f>SUM('18-21'!V110:V114)</f>
        <v>0</v>
      </c>
      <c r="U18" s="416"/>
      <c r="V18" s="416">
        <v>5</v>
      </c>
      <c r="W18" s="416"/>
      <c r="X18" s="416"/>
      <c r="Y18" s="18">
        <f>SUM('18-21'!Y110:Y114)</f>
        <v>1112051</v>
      </c>
      <c r="Z18" s="18">
        <f>SUM('18-21'!Z110:Z114)</f>
        <v>977396</v>
      </c>
      <c r="AA18" s="18">
        <f>SUM('18-21'!AA110:AA114)</f>
        <v>4352</v>
      </c>
      <c r="AB18" s="18">
        <f>AA18*1000/G18</f>
        <v>464.65940636344226</v>
      </c>
    </row>
    <row r="19" spans="1:28" s="34" customFormat="1" ht="25.5" customHeight="1">
      <c r="A19" s="35" t="s">
        <v>1564</v>
      </c>
      <c r="B19" s="202" t="s">
        <v>1235</v>
      </c>
      <c r="C19" s="234">
        <v>5</v>
      </c>
      <c r="D19" s="235">
        <v>5</v>
      </c>
      <c r="E19" s="18">
        <f>SUM('18-21'!G115:G119)</f>
        <v>0</v>
      </c>
      <c r="F19" s="18">
        <f>SUM('18-21'!H115:H119)</f>
        <v>0</v>
      </c>
      <c r="G19" s="18">
        <f>SUM('18-21'!I115:I119)</f>
        <v>4923</v>
      </c>
      <c r="H19" s="18">
        <f>SUM('18-21'!J115:J119)</f>
        <v>0</v>
      </c>
      <c r="I19" s="416">
        <f>SUM('18-21'!K115:K119)</f>
        <v>1</v>
      </c>
      <c r="J19" s="416">
        <f>SUM('18-21'!L115:L119)</f>
        <v>0</v>
      </c>
      <c r="K19" s="416">
        <f>SUM('18-21'!M115:M119)</f>
        <v>0</v>
      </c>
      <c r="L19" s="416">
        <f>SUM('18-21'!N115:N119)</f>
        <v>0</v>
      </c>
      <c r="M19" s="416">
        <f>SUM('18-21'!O115:O119)</f>
        <v>3</v>
      </c>
      <c r="N19" s="416">
        <f>SUM('18-21'!P115:P119)</f>
        <v>3</v>
      </c>
      <c r="O19" s="416">
        <f>SUM('18-21'!Q115:Q119)</f>
        <v>0</v>
      </c>
      <c r="P19" s="416">
        <f>SUM('18-21'!R115:R119)</f>
        <v>2</v>
      </c>
      <c r="Q19" s="416">
        <f>SUM('18-21'!S115:S119)</f>
        <v>0</v>
      </c>
      <c r="R19" s="416">
        <f>SUM('18-21'!T115:T119)</f>
        <v>2</v>
      </c>
      <c r="S19" s="416">
        <f>SUM('18-21'!U115:U119)</f>
        <v>0</v>
      </c>
      <c r="T19" s="416">
        <f>SUM('18-21'!V115:V119)</f>
        <v>0</v>
      </c>
      <c r="U19" s="416"/>
      <c r="V19" s="416">
        <v>5</v>
      </c>
      <c r="W19" s="416"/>
      <c r="X19" s="416"/>
      <c r="Y19" s="18">
        <f>SUM('18-21'!Y115:Y119)</f>
        <v>663412</v>
      </c>
      <c r="Z19" s="18">
        <f>SUM('18-21'!Z115:Z119)</f>
        <v>547780</v>
      </c>
      <c r="AA19" s="18">
        <f>SUM('18-21'!AA115:AA119)</f>
        <v>2678</v>
      </c>
      <c r="AB19" s="18">
        <f>AA19*1000/G19</f>
        <v>543.97724964452573</v>
      </c>
    </row>
    <row r="20" spans="1:28" s="34" customFormat="1" ht="25.5" customHeight="1">
      <c r="A20" s="212" t="s">
        <v>410</v>
      </c>
      <c r="B20" s="35" t="s">
        <v>1542</v>
      </c>
      <c r="C20" s="234">
        <v>8</v>
      </c>
      <c r="D20" s="235">
        <v>8</v>
      </c>
      <c r="E20" s="18">
        <f>SUM('18-21'!G120:G127)</f>
        <v>0</v>
      </c>
      <c r="F20" s="18">
        <f>SUM('18-21'!H120:H127)</f>
        <v>0</v>
      </c>
      <c r="G20" s="18">
        <f>SUM('18-21'!I120:I127)</f>
        <v>1954</v>
      </c>
      <c r="H20" s="18">
        <f>SUM('18-21'!J120:J127)</f>
        <v>1241</v>
      </c>
      <c r="I20" s="416">
        <f>SUM('18-21'!K120:K127)</f>
        <v>0</v>
      </c>
      <c r="J20" s="416">
        <f>SUM('18-21'!L120:L127)</f>
        <v>0</v>
      </c>
      <c r="K20" s="416">
        <f>SUM('18-21'!M120:M127)</f>
        <v>0</v>
      </c>
      <c r="L20" s="416">
        <f>SUM('18-21'!N120:N127)</f>
        <v>0</v>
      </c>
      <c r="M20" s="416">
        <f>SUM('18-21'!O120:O127)</f>
        <v>8</v>
      </c>
      <c r="N20" s="416">
        <f>SUM('18-21'!P120:P127)</f>
        <v>0</v>
      </c>
      <c r="O20" s="416">
        <f>SUM('18-21'!Q120:Q127)</f>
        <v>0</v>
      </c>
      <c r="P20" s="416">
        <f>SUM('18-21'!R120:R127)</f>
        <v>10</v>
      </c>
      <c r="Q20" s="416">
        <f>SUM('18-21'!S120:S127)</f>
        <v>0</v>
      </c>
      <c r="R20" s="416">
        <f>SUM('18-21'!T120:T127)</f>
        <v>0</v>
      </c>
      <c r="S20" s="416">
        <f>SUM('18-21'!U120:U127)</f>
        <v>0</v>
      </c>
      <c r="T20" s="416">
        <f>SUM('18-21'!V120:V127)</f>
        <v>0</v>
      </c>
      <c r="U20" s="416"/>
      <c r="V20" s="416"/>
      <c r="W20" s="416">
        <v>8</v>
      </c>
      <c r="X20" s="416"/>
      <c r="Y20" s="18">
        <f>SUM('18-21'!Y120:Y127)</f>
        <v>374162</v>
      </c>
      <c r="Z20" s="18">
        <f>SUM('18-21'!Z120:Z127)</f>
        <v>374162</v>
      </c>
      <c r="AA20" s="18">
        <f>SUM('18-21'!AA120:AA127)</f>
        <v>1345</v>
      </c>
      <c r="AB20" s="18">
        <f>AA20*1000/G20</f>
        <v>688.331627430911</v>
      </c>
    </row>
    <row r="21" spans="1:28" s="34" customFormat="1" ht="25.5" customHeight="1">
      <c r="A21" s="212" t="s">
        <v>398</v>
      </c>
      <c r="B21" s="35" t="s">
        <v>1543</v>
      </c>
      <c r="C21" s="234"/>
      <c r="D21" s="235"/>
      <c r="E21" s="18"/>
      <c r="F21" s="18"/>
      <c r="G21" s="18"/>
      <c r="H21" s="18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18"/>
      <c r="Z21" s="18"/>
      <c r="AA21" s="18"/>
      <c r="AB21" s="18"/>
    </row>
    <row r="22" spans="1:28" s="34" customFormat="1" ht="25.5" customHeight="1">
      <c r="A22" s="212" t="s">
        <v>399</v>
      </c>
      <c r="B22" s="35" t="s">
        <v>1544</v>
      </c>
      <c r="C22" s="234"/>
      <c r="D22" s="235"/>
      <c r="E22" s="18"/>
      <c r="F22" s="18"/>
      <c r="G22" s="18"/>
      <c r="H22" s="18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18"/>
      <c r="Z22" s="18"/>
      <c r="AA22" s="18"/>
      <c r="AB22" s="18"/>
    </row>
    <row r="23" spans="1:28" s="34" customFormat="1" ht="25.5" customHeight="1" thickBot="1">
      <c r="A23" s="237" t="s">
        <v>400</v>
      </c>
      <c r="B23" s="238" t="s">
        <v>1545</v>
      </c>
      <c r="C23" s="239"/>
      <c r="D23" s="240"/>
      <c r="E23" s="241"/>
      <c r="F23" s="241"/>
      <c r="G23" s="241"/>
      <c r="H23" s="241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241"/>
      <c r="Z23" s="241"/>
      <c r="AA23" s="241"/>
      <c r="AB23" s="241"/>
    </row>
    <row r="24" spans="1:28" s="34" customFormat="1" ht="25.5" customHeight="1" thickTop="1">
      <c r="A24" s="242"/>
      <c r="B24" s="236" t="s">
        <v>1546</v>
      </c>
      <c r="C24" s="232">
        <f t="shared" ref="C24:AA24" si="0">SUM(C7:C23)</f>
        <v>52</v>
      </c>
      <c r="D24" s="243">
        <f>SUM(D7:D23)</f>
        <v>121</v>
      </c>
      <c r="E24" s="244">
        <f>SUM(E7:E23)</f>
        <v>109812</v>
      </c>
      <c r="F24" s="244">
        <f t="shared" si="0"/>
        <v>84206</v>
      </c>
      <c r="G24" s="244">
        <f t="shared" si="0"/>
        <v>123297</v>
      </c>
      <c r="H24" s="244">
        <f t="shared" si="0"/>
        <v>46896</v>
      </c>
      <c r="I24" s="245">
        <f t="shared" si="0"/>
        <v>47</v>
      </c>
      <c r="J24" s="245">
        <f t="shared" ref="J24:P24" si="1">SUM(J7:J23)</f>
        <v>7</v>
      </c>
      <c r="K24" s="245">
        <f t="shared" si="1"/>
        <v>27</v>
      </c>
      <c r="L24" s="245">
        <f t="shared" si="1"/>
        <v>69</v>
      </c>
      <c r="M24" s="245">
        <f t="shared" si="1"/>
        <v>23</v>
      </c>
      <c r="N24" s="245">
        <f t="shared" si="1"/>
        <v>5</v>
      </c>
      <c r="O24" s="245">
        <f t="shared" si="1"/>
        <v>1</v>
      </c>
      <c r="P24" s="245">
        <f t="shared" si="1"/>
        <v>57</v>
      </c>
      <c r="Q24" s="245">
        <f t="shared" si="0"/>
        <v>22</v>
      </c>
      <c r="R24" s="245">
        <f t="shared" si="0"/>
        <v>52</v>
      </c>
      <c r="S24" s="245">
        <f t="shared" si="0"/>
        <v>28</v>
      </c>
      <c r="T24" s="245">
        <f t="shared" si="0"/>
        <v>0</v>
      </c>
      <c r="U24" s="245">
        <f t="shared" si="0"/>
        <v>0</v>
      </c>
      <c r="V24" s="245">
        <f t="shared" si="0"/>
        <v>103</v>
      </c>
      <c r="W24" s="245">
        <f>SUM(W7:W23)</f>
        <v>17</v>
      </c>
      <c r="X24" s="245">
        <f t="shared" si="0"/>
        <v>1</v>
      </c>
      <c r="Y24" s="244">
        <f>SUM(Y7:Y23)</f>
        <v>16780469</v>
      </c>
      <c r="Z24" s="244">
        <f t="shared" si="0"/>
        <v>13571258</v>
      </c>
      <c r="AA24" s="244">
        <f t="shared" si="0"/>
        <v>61944</v>
      </c>
      <c r="AB24" s="244">
        <f>AA24*1000/G24</f>
        <v>502.39665198666637</v>
      </c>
    </row>
    <row r="25" spans="1:28" s="34" customFormat="1" ht="18" customHeight="1">
      <c r="A25" s="246" t="s">
        <v>1567</v>
      </c>
      <c r="B25" s="246"/>
      <c r="C25" s="247"/>
      <c r="D25" s="223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spans="1:28">
      <c r="C26" s="249"/>
      <c r="D26" s="250"/>
    </row>
  </sheetData>
  <mergeCells count="8">
    <mergeCell ref="U2:X2"/>
    <mergeCell ref="C3:D3"/>
    <mergeCell ref="A8:A9"/>
    <mergeCell ref="A10:A11"/>
    <mergeCell ref="A14:A15"/>
    <mergeCell ref="A16:A17"/>
    <mergeCell ref="I2:O2"/>
    <mergeCell ref="P2:T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&amp;C- 17 -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29"/>
  <sheetViews>
    <sheetView showZeros="0" view="pageBreakPreview" zoomScale="75" zoomScaleNormal="100" zoomScaleSheetLayoutView="75" workbookViewId="0">
      <pane xSplit="4" ySplit="6" topLeftCell="E7" activePane="bottomRight" state="frozen"/>
      <selection activeCell="M54" sqref="M54"/>
      <selection pane="topRight" activeCell="M54" sqref="M54"/>
      <selection pane="bottomLeft" activeCell="M54" sqref="M54"/>
      <selection pane="bottomRight" activeCell="C1" sqref="C1"/>
    </sheetView>
  </sheetViews>
  <sheetFormatPr defaultRowHeight="13.5"/>
  <cols>
    <col min="1" max="1" width="9.875" style="510" hidden="1" customWidth="1"/>
    <col min="2" max="2" width="0" style="510" hidden="1" customWidth="1"/>
    <col min="3" max="3" width="4.5" style="519" customWidth="1"/>
    <col min="4" max="4" width="19.375" style="510" customWidth="1"/>
    <col min="5" max="5" width="5.25" style="520" customWidth="1"/>
    <col min="6" max="6" width="14.5" style="518" customWidth="1"/>
    <col min="7" max="10" width="9.125" style="510" customWidth="1"/>
    <col min="11" max="17" width="4.875" style="510" customWidth="1"/>
    <col min="18" max="22" width="4.5" style="510" bestFit="1" customWidth="1"/>
    <col min="23" max="24" width="7.875" style="510" customWidth="1"/>
    <col min="25" max="25" width="11.125" style="510" customWidth="1"/>
    <col min="26" max="26" width="10.625" style="510" customWidth="1"/>
    <col min="27" max="27" width="10.75" style="510" customWidth="1"/>
    <col min="28" max="32" width="9.625" style="510" customWidth="1"/>
    <col min="33" max="16384" width="9" style="510"/>
  </cols>
  <sheetData>
    <row r="1" spans="1:31" s="480" customFormat="1">
      <c r="C1" s="481" t="s">
        <v>270</v>
      </c>
      <c r="E1" s="482"/>
      <c r="F1" s="483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5"/>
      <c r="X1" s="485"/>
      <c r="Y1" s="486"/>
      <c r="Z1" s="486"/>
      <c r="AA1" s="487"/>
      <c r="AB1" s="484"/>
      <c r="AC1" s="488"/>
      <c r="AD1" s="488"/>
      <c r="AE1" s="488"/>
    </row>
    <row r="2" spans="1:31" s="480" customFormat="1">
      <c r="C2" s="489"/>
      <c r="D2" s="490"/>
      <c r="E2" s="491"/>
      <c r="F2" s="492"/>
      <c r="G2" s="493"/>
      <c r="H2" s="493"/>
      <c r="I2" s="493"/>
      <c r="J2" s="493"/>
      <c r="K2" s="721" t="s">
        <v>271</v>
      </c>
      <c r="L2" s="720"/>
      <c r="M2" s="720"/>
      <c r="N2" s="720"/>
      <c r="O2" s="720"/>
      <c r="P2" s="720"/>
      <c r="Q2" s="720"/>
      <c r="R2" s="722" t="s">
        <v>272</v>
      </c>
      <c r="S2" s="723"/>
      <c r="T2" s="723"/>
      <c r="U2" s="723"/>
      <c r="V2" s="663"/>
      <c r="W2" s="720" t="s">
        <v>1452</v>
      </c>
      <c r="X2" s="720"/>
      <c r="Y2" s="494"/>
      <c r="Z2" s="494"/>
      <c r="AA2" s="494"/>
      <c r="AB2" s="494"/>
      <c r="AC2" s="495"/>
      <c r="AD2" s="495"/>
      <c r="AE2" s="495"/>
    </row>
    <row r="3" spans="1:31" s="480" customFormat="1">
      <c r="C3" s="494" t="s">
        <v>273</v>
      </c>
      <c r="D3" s="494" t="s">
        <v>132</v>
      </c>
      <c r="E3" s="494" t="s">
        <v>133</v>
      </c>
      <c r="F3" s="492" t="s">
        <v>134</v>
      </c>
      <c r="G3" s="494" t="s">
        <v>1050</v>
      </c>
      <c r="H3" s="494" t="s">
        <v>111</v>
      </c>
      <c r="I3" s="494" t="s">
        <v>1051</v>
      </c>
      <c r="J3" s="494" t="s">
        <v>112</v>
      </c>
      <c r="K3" s="496" t="s">
        <v>1052</v>
      </c>
      <c r="L3" s="496" t="s">
        <v>1453</v>
      </c>
      <c r="M3" s="496" t="s">
        <v>1053</v>
      </c>
      <c r="N3" s="496" t="s">
        <v>1455</v>
      </c>
      <c r="O3" s="496" t="s">
        <v>1455</v>
      </c>
      <c r="P3" s="496" t="s">
        <v>1055</v>
      </c>
      <c r="Q3" s="496" t="s">
        <v>1056</v>
      </c>
      <c r="R3" s="497" t="s">
        <v>113</v>
      </c>
      <c r="S3" s="497" t="s">
        <v>1057</v>
      </c>
      <c r="T3" s="497" t="s">
        <v>1058</v>
      </c>
      <c r="U3" s="496" t="s">
        <v>114</v>
      </c>
      <c r="V3" s="496" t="s">
        <v>428</v>
      </c>
      <c r="W3" s="491" t="s">
        <v>54</v>
      </c>
      <c r="X3" s="491" t="s">
        <v>49</v>
      </c>
      <c r="Y3" s="494" t="s">
        <v>119</v>
      </c>
      <c r="Z3" s="494" t="s">
        <v>119</v>
      </c>
      <c r="AA3" s="494" t="s">
        <v>1059</v>
      </c>
      <c r="AB3" s="494" t="s">
        <v>1060</v>
      </c>
      <c r="AC3" s="495"/>
      <c r="AD3" s="495"/>
      <c r="AE3" s="495"/>
    </row>
    <row r="4" spans="1:31" s="480" customFormat="1" ht="14.25" customHeight="1">
      <c r="C4" s="494"/>
      <c r="D4" s="494"/>
      <c r="E4" s="494"/>
      <c r="F4" s="492"/>
      <c r="G4" s="494" t="s">
        <v>1061</v>
      </c>
      <c r="H4" s="494" t="s">
        <v>120</v>
      </c>
      <c r="I4" s="494" t="s">
        <v>1061</v>
      </c>
      <c r="J4" s="498" t="s">
        <v>121</v>
      </c>
      <c r="K4" s="497" t="s">
        <v>1062</v>
      </c>
      <c r="L4" s="497"/>
      <c r="M4" s="497" t="s">
        <v>1062</v>
      </c>
      <c r="N4" s="497" t="s">
        <v>1456</v>
      </c>
      <c r="O4" s="497" t="s">
        <v>1456</v>
      </c>
      <c r="P4" s="497" t="s">
        <v>1064</v>
      </c>
      <c r="Q4" s="497" t="s">
        <v>1065</v>
      </c>
      <c r="R4" s="497" t="s">
        <v>122</v>
      </c>
      <c r="S4" s="497" t="s">
        <v>1066</v>
      </c>
      <c r="T4" s="497" t="s">
        <v>1066</v>
      </c>
      <c r="U4" s="497" t="s">
        <v>1070</v>
      </c>
      <c r="V4" s="497" t="s">
        <v>315</v>
      </c>
      <c r="W4" s="494"/>
      <c r="X4" s="494" t="s">
        <v>135</v>
      </c>
      <c r="Y4" s="494" t="s">
        <v>1071</v>
      </c>
      <c r="Z4" s="494" t="s">
        <v>127</v>
      </c>
      <c r="AA4" s="498" t="s">
        <v>121</v>
      </c>
      <c r="AB4" s="494" t="s">
        <v>1067</v>
      </c>
      <c r="AC4" s="495"/>
      <c r="AD4" s="495"/>
      <c r="AE4" s="495"/>
    </row>
    <row r="5" spans="1:31" s="480" customFormat="1">
      <c r="C5" s="494" t="s">
        <v>1140</v>
      </c>
      <c r="D5" s="493"/>
      <c r="E5" s="494" t="s">
        <v>136</v>
      </c>
      <c r="F5" s="492" t="s">
        <v>137</v>
      </c>
      <c r="G5" s="494" t="s">
        <v>399</v>
      </c>
      <c r="H5" s="494"/>
      <c r="I5" s="494"/>
      <c r="J5" s="498" t="s">
        <v>128</v>
      </c>
      <c r="K5" s="497" t="s">
        <v>1064</v>
      </c>
      <c r="L5" s="497" t="s">
        <v>1454</v>
      </c>
      <c r="M5" s="497" t="s">
        <v>1064</v>
      </c>
      <c r="N5" s="497" t="s">
        <v>1454</v>
      </c>
      <c r="O5" s="497" t="s">
        <v>1454</v>
      </c>
      <c r="P5" s="497" t="s">
        <v>1068</v>
      </c>
      <c r="Q5" s="497" t="s">
        <v>1069</v>
      </c>
      <c r="R5" s="497" t="s">
        <v>1065</v>
      </c>
      <c r="S5" s="497" t="s">
        <v>1070</v>
      </c>
      <c r="T5" s="497" t="s">
        <v>1070</v>
      </c>
      <c r="U5" s="497" t="s">
        <v>1072</v>
      </c>
      <c r="V5" s="497" t="s">
        <v>429</v>
      </c>
      <c r="W5" s="494" t="s">
        <v>138</v>
      </c>
      <c r="X5" s="494" t="s">
        <v>139</v>
      </c>
      <c r="Y5" s="494" t="s">
        <v>395</v>
      </c>
      <c r="Z5" s="494" t="s">
        <v>395</v>
      </c>
      <c r="AA5" s="498" t="s">
        <v>128</v>
      </c>
      <c r="AB5" s="494" t="s">
        <v>1071</v>
      </c>
      <c r="AC5" s="495"/>
      <c r="AD5" s="495"/>
      <c r="AE5" s="495"/>
    </row>
    <row r="6" spans="1:31" s="480" customFormat="1">
      <c r="A6" s="480" t="s">
        <v>1139</v>
      </c>
      <c r="B6" s="480" t="s">
        <v>140</v>
      </c>
      <c r="C6" s="499"/>
      <c r="D6" s="493"/>
      <c r="E6" s="494"/>
      <c r="F6" s="492"/>
      <c r="G6" s="497" t="s">
        <v>1141</v>
      </c>
      <c r="H6" s="497" t="s">
        <v>1141</v>
      </c>
      <c r="I6" s="497" t="s">
        <v>1141</v>
      </c>
      <c r="J6" s="497" t="s">
        <v>411</v>
      </c>
      <c r="K6" s="497"/>
      <c r="L6" s="497"/>
      <c r="M6" s="497"/>
      <c r="N6" s="497" t="s">
        <v>1457</v>
      </c>
      <c r="O6" s="500" t="s">
        <v>1458</v>
      </c>
      <c r="P6" s="497" t="s">
        <v>1064</v>
      </c>
      <c r="Q6" s="497"/>
      <c r="R6" s="497" t="s">
        <v>131</v>
      </c>
      <c r="S6" s="497" t="s">
        <v>1072</v>
      </c>
      <c r="T6" s="497" t="s">
        <v>1072</v>
      </c>
      <c r="U6" s="497"/>
      <c r="V6" s="497"/>
      <c r="W6" s="494"/>
      <c r="X6" s="497" t="s">
        <v>412</v>
      </c>
      <c r="Y6" s="497" t="s">
        <v>411</v>
      </c>
      <c r="Z6" s="497" t="s">
        <v>411</v>
      </c>
      <c r="AA6" s="497" t="s">
        <v>411</v>
      </c>
      <c r="AB6" s="497" t="s">
        <v>413</v>
      </c>
    </row>
    <row r="7" spans="1:31" s="480" customFormat="1" ht="18.600000000000001" customHeight="1">
      <c r="A7" s="501" t="s">
        <v>1179</v>
      </c>
      <c r="B7" s="502" t="s">
        <v>1181</v>
      </c>
      <c r="C7" s="502">
        <v>1</v>
      </c>
      <c r="D7" s="503" t="s">
        <v>141</v>
      </c>
      <c r="E7" s="504" t="s">
        <v>186</v>
      </c>
      <c r="F7" s="505">
        <v>26754</v>
      </c>
      <c r="G7" s="506">
        <v>0</v>
      </c>
      <c r="H7" s="506">
        <v>0</v>
      </c>
      <c r="I7" s="506">
        <v>637</v>
      </c>
      <c r="J7" s="506">
        <v>0</v>
      </c>
      <c r="K7" s="507">
        <v>0</v>
      </c>
      <c r="L7" s="507">
        <v>0</v>
      </c>
      <c r="M7" s="507">
        <v>0</v>
      </c>
      <c r="N7" s="507">
        <v>1</v>
      </c>
      <c r="O7" s="507">
        <v>0</v>
      </c>
      <c r="P7" s="507">
        <v>0</v>
      </c>
      <c r="Q7" s="507">
        <v>0</v>
      </c>
      <c r="R7" s="507">
        <v>1</v>
      </c>
      <c r="S7" s="507">
        <v>0</v>
      </c>
      <c r="T7" s="507">
        <v>0</v>
      </c>
      <c r="U7" s="507">
        <v>0</v>
      </c>
      <c r="V7" s="507">
        <v>0</v>
      </c>
      <c r="W7" s="504" t="s">
        <v>1451</v>
      </c>
      <c r="X7" s="506">
        <v>1000</v>
      </c>
      <c r="Y7" s="506">
        <v>69417</v>
      </c>
      <c r="Z7" s="506">
        <v>63642</v>
      </c>
      <c r="AA7" s="506">
        <v>197</v>
      </c>
      <c r="AB7" s="501">
        <f>AA7*1000/I7</f>
        <v>309.26216640502355</v>
      </c>
    </row>
    <row r="8" spans="1:31" s="480" customFormat="1" ht="18.600000000000001" customHeight="1">
      <c r="A8" s="501" t="s">
        <v>1179</v>
      </c>
      <c r="B8" s="502" t="s">
        <v>1181</v>
      </c>
      <c r="C8" s="502">
        <v>2</v>
      </c>
      <c r="D8" s="503" t="s">
        <v>1636</v>
      </c>
      <c r="E8" s="504" t="s">
        <v>186</v>
      </c>
      <c r="F8" s="505">
        <v>26754</v>
      </c>
      <c r="G8" s="506">
        <v>0</v>
      </c>
      <c r="H8" s="506">
        <v>0</v>
      </c>
      <c r="I8" s="506">
        <v>1413</v>
      </c>
      <c r="J8" s="506">
        <v>0</v>
      </c>
      <c r="K8" s="507">
        <v>0</v>
      </c>
      <c r="L8" s="507">
        <v>0</v>
      </c>
      <c r="M8" s="507">
        <v>0</v>
      </c>
      <c r="N8" s="507">
        <v>1</v>
      </c>
      <c r="O8" s="507">
        <v>0</v>
      </c>
      <c r="P8" s="507">
        <v>0</v>
      </c>
      <c r="Q8" s="507">
        <v>0</v>
      </c>
      <c r="R8" s="507">
        <v>1</v>
      </c>
      <c r="S8" s="507">
        <v>0</v>
      </c>
      <c r="T8" s="507">
        <v>0</v>
      </c>
      <c r="U8" s="507">
        <v>0</v>
      </c>
      <c r="V8" s="507">
        <v>0</v>
      </c>
      <c r="W8" s="504" t="s">
        <v>1759</v>
      </c>
      <c r="X8" s="506">
        <v>1100</v>
      </c>
      <c r="Y8" s="506">
        <v>150598</v>
      </c>
      <c r="Z8" s="506">
        <v>112949</v>
      </c>
      <c r="AA8" s="506">
        <v>437</v>
      </c>
      <c r="AB8" s="501">
        <f t="shared" ref="AB8:AB71" si="0">AA8*1000/I8</f>
        <v>309.27105449398442</v>
      </c>
    </row>
    <row r="9" spans="1:31" s="480" customFormat="1" ht="18.600000000000001" customHeight="1">
      <c r="A9" s="501" t="s">
        <v>1179</v>
      </c>
      <c r="B9" s="502" t="s">
        <v>1181</v>
      </c>
      <c r="C9" s="502">
        <v>3</v>
      </c>
      <c r="D9" s="503" t="s">
        <v>142</v>
      </c>
      <c r="E9" s="504" t="s">
        <v>187</v>
      </c>
      <c r="F9" s="505">
        <v>23816</v>
      </c>
      <c r="G9" s="506">
        <v>0</v>
      </c>
      <c r="H9" s="506">
        <v>0</v>
      </c>
      <c r="I9" s="506">
        <v>220</v>
      </c>
      <c r="J9" s="506">
        <v>0</v>
      </c>
      <c r="K9" s="507">
        <v>0</v>
      </c>
      <c r="L9" s="507">
        <v>0</v>
      </c>
      <c r="M9" s="507">
        <v>0</v>
      </c>
      <c r="N9" s="507">
        <v>0</v>
      </c>
      <c r="O9" s="507">
        <v>1</v>
      </c>
      <c r="P9" s="507">
        <v>0</v>
      </c>
      <c r="Q9" s="507">
        <v>0</v>
      </c>
      <c r="R9" s="507">
        <v>1</v>
      </c>
      <c r="S9" s="507">
        <v>0</v>
      </c>
      <c r="T9" s="507">
        <v>0</v>
      </c>
      <c r="U9" s="507">
        <v>0</v>
      </c>
      <c r="V9" s="507">
        <v>0</v>
      </c>
      <c r="W9" s="504" t="s">
        <v>1451</v>
      </c>
      <c r="X9" s="506">
        <v>700</v>
      </c>
      <c r="Y9" s="506">
        <v>22280</v>
      </c>
      <c r="Z9" s="506">
        <v>20168</v>
      </c>
      <c r="AA9" s="506">
        <v>68</v>
      </c>
      <c r="AB9" s="501">
        <f t="shared" si="0"/>
        <v>309.09090909090907</v>
      </c>
    </row>
    <row r="10" spans="1:31" s="480" customFormat="1" ht="18.600000000000001" customHeight="1">
      <c r="A10" s="501" t="s">
        <v>1179</v>
      </c>
      <c r="B10" s="502" t="s">
        <v>1181</v>
      </c>
      <c r="C10" s="502">
        <v>4</v>
      </c>
      <c r="D10" s="503" t="s">
        <v>143</v>
      </c>
      <c r="E10" s="504" t="s">
        <v>187</v>
      </c>
      <c r="F10" s="505">
        <v>26754</v>
      </c>
      <c r="G10" s="506">
        <v>0</v>
      </c>
      <c r="H10" s="506">
        <v>0</v>
      </c>
      <c r="I10" s="506">
        <v>728</v>
      </c>
      <c r="J10" s="506">
        <v>0</v>
      </c>
      <c r="K10" s="507">
        <v>0</v>
      </c>
      <c r="L10" s="507">
        <v>0</v>
      </c>
      <c r="M10" s="507">
        <v>0</v>
      </c>
      <c r="N10" s="507">
        <v>0</v>
      </c>
      <c r="O10" s="507">
        <v>1</v>
      </c>
      <c r="P10" s="507">
        <v>0</v>
      </c>
      <c r="Q10" s="507">
        <v>0</v>
      </c>
      <c r="R10" s="507">
        <v>1</v>
      </c>
      <c r="S10" s="507">
        <v>0</v>
      </c>
      <c r="T10" s="507">
        <v>0</v>
      </c>
      <c r="U10" s="507">
        <v>0</v>
      </c>
      <c r="V10" s="507">
        <v>0</v>
      </c>
      <c r="W10" s="504" t="s">
        <v>1451</v>
      </c>
      <c r="X10" s="506">
        <v>700</v>
      </c>
      <c r="Y10" s="506">
        <v>77590</v>
      </c>
      <c r="Z10" s="506">
        <v>58193</v>
      </c>
      <c r="AA10" s="506">
        <v>225</v>
      </c>
      <c r="AB10" s="501">
        <f t="shared" si="0"/>
        <v>309.06593406593407</v>
      </c>
    </row>
    <row r="11" spans="1:31" s="480" customFormat="1" ht="18.600000000000001" customHeight="1">
      <c r="A11" s="501" t="s">
        <v>1182</v>
      </c>
      <c r="B11" s="502" t="s">
        <v>968</v>
      </c>
      <c r="C11" s="502">
        <v>5</v>
      </c>
      <c r="D11" s="503" t="s">
        <v>1635</v>
      </c>
      <c r="E11" s="504" t="s">
        <v>186</v>
      </c>
      <c r="F11" s="505">
        <v>29255</v>
      </c>
      <c r="G11" s="506">
        <v>0</v>
      </c>
      <c r="H11" s="506">
        <v>0</v>
      </c>
      <c r="I11" s="506">
        <v>2021</v>
      </c>
      <c r="J11" s="506">
        <v>0</v>
      </c>
      <c r="K11" s="507">
        <v>0</v>
      </c>
      <c r="L11" s="507">
        <v>0</v>
      </c>
      <c r="M11" s="507">
        <v>0</v>
      </c>
      <c r="N11" s="507">
        <v>2</v>
      </c>
      <c r="O11" s="507">
        <v>0</v>
      </c>
      <c r="P11" s="507">
        <v>0</v>
      </c>
      <c r="Q11" s="507">
        <v>0</v>
      </c>
      <c r="R11" s="507">
        <v>0</v>
      </c>
      <c r="S11" s="507">
        <v>0</v>
      </c>
      <c r="T11" s="507">
        <v>1</v>
      </c>
      <c r="U11" s="507">
        <v>0</v>
      </c>
      <c r="V11" s="507">
        <v>0</v>
      </c>
      <c r="W11" s="504" t="s">
        <v>1760</v>
      </c>
      <c r="X11" s="506">
        <v>1942</v>
      </c>
      <c r="Y11" s="506">
        <v>205470</v>
      </c>
      <c r="Z11" s="506">
        <v>198578</v>
      </c>
      <c r="AA11" s="506">
        <v>770</v>
      </c>
      <c r="AB11" s="501">
        <f t="shared" si="0"/>
        <v>380.9995051954478</v>
      </c>
    </row>
    <row r="12" spans="1:31" s="480" customFormat="1" ht="18.600000000000001" customHeight="1">
      <c r="A12" s="501" t="s">
        <v>1182</v>
      </c>
      <c r="B12" s="502" t="s">
        <v>968</v>
      </c>
      <c r="C12" s="502">
        <v>6</v>
      </c>
      <c r="D12" s="503" t="s">
        <v>144</v>
      </c>
      <c r="E12" s="504" t="s">
        <v>188</v>
      </c>
      <c r="F12" s="505">
        <v>37344</v>
      </c>
      <c r="G12" s="506">
        <v>3600</v>
      </c>
      <c r="H12" s="506">
        <v>3007</v>
      </c>
      <c r="I12" s="506">
        <v>2939</v>
      </c>
      <c r="J12" s="506">
        <v>1480</v>
      </c>
      <c r="K12" s="507">
        <v>0</v>
      </c>
      <c r="L12" s="507">
        <v>0</v>
      </c>
      <c r="M12" s="507">
        <v>0</v>
      </c>
      <c r="N12" s="507">
        <v>3</v>
      </c>
      <c r="O12" s="507">
        <v>0</v>
      </c>
      <c r="P12" s="507">
        <v>0</v>
      </c>
      <c r="Q12" s="507">
        <v>0</v>
      </c>
      <c r="R12" s="507">
        <v>0</v>
      </c>
      <c r="S12" s="507">
        <v>1</v>
      </c>
      <c r="T12" s="507">
        <v>0</v>
      </c>
      <c r="U12" s="507">
        <v>2</v>
      </c>
      <c r="V12" s="507">
        <v>0</v>
      </c>
      <c r="W12" s="504" t="s">
        <v>1760</v>
      </c>
      <c r="X12" s="506">
        <v>2100</v>
      </c>
      <c r="Y12" s="506">
        <v>343043</v>
      </c>
      <c r="Z12" s="506">
        <v>246107</v>
      </c>
      <c r="AA12" s="506">
        <v>1153</v>
      </c>
      <c r="AB12" s="501">
        <f t="shared" si="0"/>
        <v>392.31030962912553</v>
      </c>
    </row>
    <row r="13" spans="1:31" s="480" customFormat="1" ht="18.600000000000001" customHeight="1">
      <c r="A13" s="501" t="s">
        <v>1182</v>
      </c>
      <c r="B13" s="502" t="s">
        <v>968</v>
      </c>
      <c r="C13" s="502">
        <v>7</v>
      </c>
      <c r="D13" s="503" t="s">
        <v>146</v>
      </c>
      <c r="E13" s="504" t="s">
        <v>188</v>
      </c>
      <c r="F13" s="505">
        <v>37344</v>
      </c>
      <c r="G13" s="506">
        <v>3900</v>
      </c>
      <c r="H13" s="506">
        <v>3383</v>
      </c>
      <c r="I13" s="506">
        <v>3306</v>
      </c>
      <c r="J13" s="506">
        <v>1670</v>
      </c>
      <c r="K13" s="507">
        <v>0</v>
      </c>
      <c r="L13" s="507">
        <v>0</v>
      </c>
      <c r="M13" s="507">
        <v>0</v>
      </c>
      <c r="N13" s="507">
        <v>1</v>
      </c>
      <c r="O13" s="507">
        <v>0</v>
      </c>
      <c r="P13" s="507">
        <v>0</v>
      </c>
      <c r="Q13" s="507">
        <v>0</v>
      </c>
      <c r="R13" s="507">
        <v>0</v>
      </c>
      <c r="S13" s="507">
        <v>0</v>
      </c>
      <c r="T13" s="507">
        <v>0</v>
      </c>
      <c r="U13" s="507">
        <v>1</v>
      </c>
      <c r="V13" s="507">
        <v>0</v>
      </c>
      <c r="W13" s="504" t="s">
        <v>1760</v>
      </c>
      <c r="X13" s="506">
        <v>2100</v>
      </c>
      <c r="Y13" s="506">
        <v>342219</v>
      </c>
      <c r="Z13" s="506">
        <v>281258</v>
      </c>
      <c r="AA13" s="506">
        <v>1196</v>
      </c>
      <c r="AB13" s="501">
        <f t="shared" si="0"/>
        <v>361.76648517846343</v>
      </c>
    </row>
    <row r="14" spans="1:31" s="480" customFormat="1" ht="18.600000000000001" customHeight="1">
      <c r="A14" s="501" t="s">
        <v>1182</v>
      </c>
      <c r="B14" s="502" t="s">
        <v>968</v>
      </c>
      <c r="C14" s="502">
        <v>8</v>
      </c>
      <c r="D14" s="503" t="s">
        <v>147</v>
      </c>
      <c r="E14" s="504" t="s">
        <v>188</v>
      </c>
      <c r="F14" s="505">
        <v>28640</v>
      </c>
      <c r="G14" s="506">
        <v>180</v>
      </c>
      <c r="H14" s="506">
        <v>100</v>
      </c>
      <c r="I14" s="506">
        <v>98</v>
      </c>
      <c r="J14" s="506">
        <v>36</v>
      </c>
      <c r="K14" s="507">
        <v>1</v>
      </c>
      <c r="L14" s="507">
        <v>0</v>
      </c>
      <c r="M14" s="507">
        <v>0</v>
      </c>
      <c r="N14" s="507">
        <v>0</v>
      </c>
      <c r="O14" s="507">
        <v>0</v>
      </c>
      <c r="P14" s="507">
        <v>0</v>
      </c>
      <c r="Q14" s="507">
        <v>0</v>
      </c>
      <c r="R14" s="507">
        <v>0</v>
      </c>
      <c r="S14" s="507">
        <v>1</v>
      </c>
      <c r="T14" s="507">
        <v>0</v>
      </c>
      <c r="U14" s="507">
        <v>0</v>
      </c>
      <c r="V14" s="507">
        <v>0</v>
      </c>
      <c r="W14" s="504" t="s">
        <v>1760</v>
      </c>
      <c r="X14" s="506">
        <v>2100</v>
      </c>
      <c r="Y14" s="506">
        <v>8919</v>
      </c>
      <c r="Z14" s="506">
        <v>7898</v>
      </c>
      <c r="AA14" s="506">
        <v>40</v>
      </c>
      <c r="AB14" s="501">
        <f t="shared" si="0"/>
        <v>408.16326530612247</v>
      </c>
    </row>
    <row r="15" spans="1:31" s="480" customFormat="1" ht="18.600000000000001" customHeight="1">
      <c r="A15" s="501" t="s">
        <v>1182</v>
      </c>
      <c r="B15" s="502" t="s">
        <v>968</v>
      </c>
      <c r="C15" s="502">
        <v>9</v>
      </c>
      <c r="D15" s="503" t="s">
        <v>148</v>
      </c>
      <c r="E15" s="504" t="s">
        <v>188</v>
      </c>
      <c r="F15" s="505">
        <v>35885</v>
      </c>
      <c r="G15" s="506">
        <v>4900</v>
      </c>
      <c r="H15" s="506">
        <v>4239</v>
      </c>
      <c r="I15" s="506">
        <v>4144</v>
      </c>
      <c r="J15" s="506">
        <v>1900</v>
      </c>
      <c r="K15" s="507">
        <v>0</v>
      </c>
      <c r="L15" s="507">
        <v>0</v>
      </c>
      <c r="M15" s="507">
        <v>0</v>
      </c>
      <c r="N15" s="507">
        <v>3</v>
      </c>
      <c r="O15" s="507">
        <v>0</v>
      </c>
      <c r="P15" s="507">
        <v>0</v>
      </c>
      <c r="Q15" s="507">
        <v>0</v>
      </c>
      <c r="R15" s="507">
        <v>0</v>
      </c>
      <c r="S15" s="507">
        <v>0</v>
      </c>
      <c r="T15" s="507">
        <v>2</v>
      </c>
      <c r="U15" s="507">
        <v>0</v>
      </c>
      <c r="V15" s="507">
        <v>0</v>
      </c>
      <c r="W15" s="504" t="s">
        <v>1760</v>
      </c>
      <c r="X15" s="506">
        <v>2100</v>
      </c>
      <c r="Y15" s="506">
        <v>389416</v>
      </c>
      <c r="Z15" s="506">
        <v>354416</v>
      </c>
      <c r="AA15" s="506">
        <v>1412</v>
      </c>
      <c r="AB15" s="501">
        <f t="shared" si="0"/>
        <v>340.73359073359075</v>
      </c>
    </row>
    <row r="16" spans="1:31" s="480" customFormat="1" ht="18.600000000000001" customHeight="1">
      <c r="A16" s="501" t="s">
        <v>1182</v>
      </c>
      <c r="B16" s="502" t="s">
        <v>968</v>
      </c>
      <c r="C16" s="502">
        <v>10</v>
      </c>
      <c r="D16" s="503" t="s">
        <v>149</v>
      </c>
      <c r="E16" s="504" t="s">
        <v>188</v>
      </c>
      <c r="F16" s="505">
        <v>31558</v>
      </c>
      <c r="G16" s="506">
        <v>1480</v>
      </c>
      <c r="H16" s="506">
        <v>1313</v>
      </c>
      <c r="I16" s="506">
        <v>1284</v>
      </c>
      <c r="J16" s="506">
        <v>312</v>
      </c>
      <c r="K16" s="507">
        <v>0</v>
      </c>
      <c r="L16" s="507">
        <v>0</v>
      </c>
      <c r="M16" s="507">
        <v>0</v>
      </c>
      <c r="N16" s="507">
        <v>1</v>
      </c>
      <c r="O16" s="507">
        <v>0</v>
      </c>
      <c r="P16" s="507">
        <v>0</v>
      </c>
      <c r="Q16" s="507">
        <v>0</v>
      </c>
      <c r="R16" s="507">
        <v>0</v>
      </c>
      <c r="S16" s="507">
        <v>0</v>
      </c>
      <c r="T16" s="507">
        <v>1</v>
      </c>
      <c r="U16" s="507">
        <v>0</v>
      </c>
      <c r="V16" s="507">
        <v>0</v>
      </c>
      <c r="W16" s="504" t="s">
        <v>1760</v>
      </c>
      <c r="X16" s="506">
        <v>2100</v>
      </c>
      <c r="Y16" s="506">
        <v>111450</v>
      </c>
      <c r="Z16" s="506">
        <v>87930</v>
      </c>
      <c r="AA16" s="506">
        <v>412</v>
      </c>
      <c r="AB16" s="501">
        <f t="shared" si="0"/>
        <v>320.87227414330221</v>
      </c>
    </row>
    <row r="17" spans="1:28" s="480" customFormat="1" ht="18.600000000000001" customHeight="1">
      <c r="A17" s="501" t="s">
        <v>1183</v>
      </c>
      <c r="B17" s="502" t="s">
        <v>894</v>
      </c>
      <c r="C17" s="502">
        <v>11</v>
      </c>
      <c r="D17" s="503" t="s">
        <v>150</v>
      </c>
      <c r="E17" s="504" t="s">
        <v>188</v>
      </c>
      <c r="F17" s="505">
        <v>32680</v>
      </c>
      <c r="G17" s="506">
        <v>1248</v>
      </c>
      <c r="H17" s="506">
        <v>761</v>
      </c>
      <c r="I17" s="506">
        <v>757</v>
      </c>
      <c r="J17" s="506">
        <v>347</v>
      </c>
      <c r="K17" s="507">
        <v>1</v>
      </c>
      <c r="L17" s="507">
        <v>0</v>
      </c>
      <c r="M17" s="507">
        <v>0</v>
      </c>
      <c r="N17" s="507">
        <v>1</v>
      </c>
      <c r="O17" s="507">
        <v>0</v>
      </c>
      <c r="P17" s="507">
        <v>0</v>
      </c>
      <c r="Q17" s="507">
        <v>0</v>
      </c>
      <c r="R17" s="507">
        <v>0</v>
      </c>
      <c r="S17" s="507">
        <v>0</v>
      </c>
      <c r="T17" s="507">
        <v>1</v>
      </c>
      <c r="U17" s="507">
        <v>0</v>
      </c>
      <c r="V17" s="507">
        <v>0</v>
      </c>
      <c r="W17" s="504" t="s">
        <v>1451</v>
      </c>
      <c r="X17" s="506">
        <v>2000</v>
      </c>
      <c r="Y17" s="506">
        <v>78892</v>
      </c>
      <c r="Z17" s="506">
        <v>56942</v>
      </c>
      <c r="AA17" s="506">
        <v>312</v>
      </c>
      <c r="AB17" s="501">
        <f t="shared" si="0"/>
        <v>412.15323645970938</v>
      </c>
    </row>
    <row r="18" spans="1:28" s="480" customFormat="1" ht="18.600000000000001" customHeight="1">
      <c r="A18" s="501" t="s">
        <v>1183</v>
      </c>
      <c r="B18" s="502" t="s">
        <v>894</v>
      </c>
      <c r="C18" s="502">
        <v>12</v>
      </c>
      <c r="D18" s="503" t="s">
        <v>151</v>
      </c>
      <c r="E18" s="504" t="s">
        <v>188</v>
      </c>
      <c r="F18" s="505">
        <v>37711</v>
      </c>
      <c r="G18" s="506">
        <v>755</v>
      </c>
      <c r="H18" s="506">
        <v>614</v>
      </c>
      <c r="I18" s="506">
        <v>611</v>
      </c>
      <c r="J18" s="506">
        <v>227</v>
      </c>
      <c r="K18" s="507">
        <v>1</v>
      </c>
      <c r="L18" s="507">
        <v>0</v>
      </c>
      <c r="M18" s="507">
        <v>0</v>
      </c>
      <c r="N18" s="507">
        <v>1</v>
      </c>
      <c r="O18" s="507">
        <v>0</v>
      </c>
      <c r="P18" s="507">
        <v>0</v>
      </c>
      <c r="Q18" s="507">
        <v>0</v>
      </c>
      <c r="R18" s="507">
        <v>0</v>
      </c>
      <c r="S18" s="507">
        <v>0</v>
      </c>
      <c r="T18" s="507">
        <v>0</v>
      </c>
      <c r="U18" s="507">
        <v>1</v>
      </c>
      <c r="V18" s="507">
        <v>0</v>
      </c>
      <c r="W18" s="504" t="s">
        <v>1451</v>
      </c>
      <c r="X18" s="506">
        <v>2000</v>
      </c>
      <c r="Y18" s="506">
        <v>50808</v>
      </c>
      <c r="Z18" s="506">
        <v>45402</v>
      </c>
      <c r="AA18" s="506">
        <v>155</v>
      </c>
      <c r="AB18" s="501">
        <f t="shared" si="0"/>
        <v>253.68248772504091</v>
      </c>
    </row>
    <row r="19" spans="1:28" s="480" customFormat="1" ht="18.600000000000001" customHeight="1">
      <c r="A19" s="501" t="s">
        <v>1183</v>
      </c>
      <c r="B19" s="502" t="s">
        <v>894</v>
      </c>
      <c r="C19" s="502">
        <v>13</v>
      </c>
      <c r="D19" s="503" t="s">
        <v>152</v>
      </c>
      <c r="E19" s="504" t="s">
        <v>188</v>
      </c>
      <c r="F19" s="505">
        <v>29754</v>
      </c>
      <c r="G19" s="506">
        <v>590</v>
      </c>
      <c r="H19" s="506">
        <v>416</v>
      </c>
      <c r="I19" s="506">
        <v>414</v>
      </c>
      <c r="J19" s="506">
        <v>118</v>
      </c>
      <c r="K19" s="507">
        <v>1</v>
      </c>
      <c r="L19" s="507">
        <v>0</v>
      </c>
      <c r="M19" s="507">
        <v>0</v>
      </c>
      <c r="N19" s="507">
        <v>0</v>
      </c>
      <c r="O19" s="507">
        <v>0</v>
      </c>
      <c r="P19" s="507">
        <v>0</v>
      </c>
      <c r="Q19" s="507">
        <v>0</v>
      </c>
      <c r="R19" s="507">
        <v>0</v>
      </c>
      <c r="S19" s="507">
        <v>0</v>
      </c>
      <c r="T19" s="507">
        <v>1</v>
      </c>
      <c r="U19" s="507">
        <v>0</v>
      </c>
      <c r="V19" s="507">
        <v>0</v>
      </c>
      <c r="W19" s="504" t="s">
        <v>1451</v>
      </c>
      <c r="X19" s="506">
        <v>2000</v>
      </c>
      <c r="Y19" s="506">
        <v>36174</v>
      </c>
      <c r="Z19" s="506">
        <v>32077</v>
      </c>
      <c r="AA19" s="506">
        <v>117</v>
      </c>
      <c r="AB19" s="501">
        <f t="shared" si="0"/>
        <v>282.60869565217394</v>
      </c>
    </row>
    <row r="20" spans="1:28" s="480" customFormat="1" ht="18.600000000000001" customHeight="1">
      <c r="A20" s="501" t="s">
        <v>1183</v>
      </c>
      <c r="B20" s="502" t="s">
        <v>894</v>
      </c>
      <c r="C20" s="502">
        <v>14</v>
      </c>
      <c r="D20" s="503" t="s">
        <v>153</v>
      </c>
      <c r="E20" s="504" t="s">
        <v>188</v>
      </c>
      <c r="F20" s="505">
        <v>36616</v>
      </c>
      <c r="G20" s="506">
        <v>4215</v>
      </c>
      <c r="H20" s="506">
        <v>3544</v>
      </c>
      <c r="I20" s="506">
        <v>3526</v>
      </c>
      <c r="J20" s="506">
        <v>1845</v>
      </c>
      <c r="K20" s="507">
        <v>3</v>
      </c>
      <c r="L20" s="507">
        <v>0</v>
      </c>
      <c r="M20" s="507">
        <v>0</v>
      </c>
      <c r="N20" s="507">
        <v>2</v>
      </c>
      <c r="O20" s="507">
        <v>0</v>
      </c>
      <c r="P20" s="507">
        <v>0</v>
      </c>
      <c r="Q20" s="507">
        <v>0</v>
      </c>
      <c r="R20" s="507">
        <v>0</v>
      </c>
      <c r="S20" s="507">
        <v>1</v>
      </c>
      <c r="T20" s="507">
        <v>0</v>
      </c>
      <c r="U20" s="507">
        <v>2</v>
      </c>
      <c r="V20" s="507">
        <v>0</v>
      </c>
      <c r="W20" s="504" t="s">
        <v>1451</v>
      </c>
      <c r="X20" s="506">
        <v>2000</v>
      </c>
      <c r="Y20" s="506">
        <v>499320</v>
      </c>
      <c r="Z20" s="506">
        <v>337195</v>
      </c>
      <c r="AA20" s="506">
        <v>1773</v>
      </c>
      <c r="AB20" s="501">
        <f t="shared" si="0"/>
        <v>502.83607487237663</v>
      </c>
    </row>
    <row r="21" spans="1:28" s="480" customFormat="1" ht="18.600000000000001" customHeight="1">
      <c r="A21" s="501" t="s">
        <v>1183</v>
      </c>
      <c r="B21" s="502" t="s">
        <v>894</v>
      </c>
      <c r="C21" s="502">
        <v>15</v>
      </c>
      <c r="D21" s="503" t="s">
        <v>154</v>
      </c>
      <c r="E21" s="504" t="s">
        <v>188</v>
      </c>
      <c r="F21" s="505">
        <v>34141</v>
      </c>
      <c r="G21" s="506">
        <v>1072</v>
      </c>
      <c r="H21" s="506">
        <v>759</v>
      </c>
      <c r="I21" s="506">
        <v>755</v>
      </c>
      <c r="J21" s="506">
        <v>360</v>
      </c>
      <c r="K21" s="507">
        <v>3</v>
      </c>
      <c r="L21" s="507">
        <v>0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7">
        <v>2</v>
      </c>
      <c r="T21" s="507">
        <v>0</v>
      </c>
      <c r="U21" s="507">
        <v>0</v>
      </c>
      <c r="V21" s="507">
        <v>0</v>
      </c>
      <c r="W21" s="504" t="s">
        <v>1451</v>
      </c>
      <c r="X21" s="506">
        <v>2000</v>
      </c>
      <c r="Y21" s="506">
        <v>80238</v>
      </c>
      <c r="Z21" s="506">
        <v>66756</v>
      </c>
      <c r="AA21" s="506">
        <v>273</v>
      </c>
      <c r="AB21" s="501">
        <f t="shared" si="0"/>
        <v>361.58940397350995</v>
      </c>
    </row>
    <row r="22" spans="1:28" s="480" customFormat="1" ht="18.600000000000001" customHeight="1">
      <c r="A22" s="501" t="s">
        <v>1183</v>
      </c>
      <c r="B22" s="502" t="s">
        <v>894</v>
      </c>
      <c r="C22" s="502">
        <v>16</v>
      </c>
      <c r="D22" s="503" t="s">
        <v>155</v>
      </c>
      <c r="E22" s="504" t="s">
        <v>188</v>
      </c>
      <c r="F22" s="505">
        <v>36616</v>
      </c>
      <c r="G22" s="506">
        <v>304</v>
      </c>
      <c r="H22" s="506">
        <v>214</v>
      </c>
      <c r="I22" s="506">
        <v>213</v>
      </c>
      <c r="J22" s="506">
        <v>120</v>
      </c>
      <c r="K22" s="507">
        <v>1</v>
      </c>
      <c r="L22" s="507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7">
        <v>0</v>
      </c>
      <c r="T22" s="507">
        <v>1</v>
      </c>
      <c r="U22" s="507">
        <v>0</v>
      </c>
      <c r="V22" s="507">
        <v>0</v>
      </c>
      <c r="W22" s="504" t="s">
        <v>1451</v>
      </c>
      <c r="X22" s="506">
        <v>2000</v>
      </c>
      <c r="Y22" s="506">
        <v>30909</v>
      </c>
      <c r="Z22" s="506">
        <v>17503</v>
      </c>
      <c r="AA22" s="506">
        <v>99</v>
      </c>
      <c r="AB22" s="501">
        <f t="shared" si="0"/>
        <v>464.78873239436621</v>
      </c>
    </row>
    <row r="23" spans="1:28" s="480" customFormat="1" ht="18.600000000000001" customHeight="1">
      <c r="A23" s="501" t="s">
        <v>1184</v>
      </c>
      <c r="B23" s="502" t="s">
        <v>1186</v>
      </c>
      <c r="C23" s="502">
        <v>17</v>
      </c>
      <c r="D23" s="503" t="s">
        <v>156</v>
      </c>
      <c r="E23" s="504" t="s">
        <v>186</v>
      </c>
      <c r="F23" s="505">
        <v>36980</v>
      </c>
      <c r="G23" s="506">
        <v>1557</v>
      </c>
      <c r="H23" s="506">
        <v>1271</v>
      </c>
      <c r="I23" s="506">
        <v>989</v>
      </c>
      <c r="J23" s="506">
        <v>508</v>
      </c>
      <c r="K23" s="507">
        <v>0</v>
      </c>
      <c r="L23" s="507">
        <v>0</v>
      </c>
      <c r="M23" s="507">
        <v>0</v>
      </c>
      <c r="N23" s="507">
        <v>1</v>
      </c>
      <c r="O23" s="507">
        <v>0</v>
      </c>
      <c r="P23" s="507">
        <v>0</v>
      </c>
      <c r="Q23" s="507">
        <v>0</v>
      </c>
      <c r="R23" s="507">
        <v>0</v>
      </c>
      <c r="S23" s="507">
        <v>0</v>
      </c>
      <c r="T23" s="507">
        <v>0</v>
      </c>
      <c r="U23" s="507">
        <v>1</v>
      </c>
      <c r="V23" s="507">
        <v>0</v>
      </c>
      <c r="W23" s="504" t="s">
        <v>1760</v>
      </c>
      <c r="X23" s="506">
        <v>2100</v>
      </c>
      <c r="Y23" s="506">
        <v>102537</v>
      </c>
      <c r="Z23" s="506">
        <v>82540</v>
      </c>
      <c r="AA23" s="506">
        <v>399</v>
      </c>
      <c r="AB23" s="501">
        <f t="shared" si="0"/>
        <v>403.43781597573309</v>
      </c>
    </row>
    <row r="24" spans="1:28" s="480" customFormat="1" ht="18.600000000000001" customHeight="1">
      <c r="A24" s="501" t="s">
        <v>1184</v>
      </c>
      <c r="B24" s="502" t="s">
        <v>1186</v>
      </c>
      <c r="C24" s="502">
        <v>18</v>
      </c>
      <c r="D24" s="503" t="s">
        <v>157</v>
      </c>
      <c r="E24" s="504" t="s">
        <v>186</v>
      </c>
      <c r="F24" s="505">
        <v>33252</v>
      </c>
      <c r="G24" s="506">
        <v>0</v>
      </c>
      <c r="H24" s="506">
        <v>0</v>
      </c>
      <c r="I24" s="506">
        <v>282</v>
      </c>
      <c r="J24" s="506">
        <v>0</v>
      </c>
      <c r="K24" s="507">
        <v>0</v>
      </c>
      <c r="L24" s="507">
        <v>0</v>
      </c>
      <c r="M24" s="507">
        <v>0</v>
      </c>
      <c r="N24" s="507">
        <v>1</v>
      </c>
      <c r="O24" s="507">
        <v>0</v>
      </c>
      <c r="P24" s="507">
        <v>0</v>
      </c>
      <c r="Q24" s="507">
        <v>0</v>
      </c>
      <c r="R24" s="507">
        <v>1</v>
      </c>
      <c r="S24" s="507">
        <v>0</v>
      </c>
      <c r="T24" s="507">
        <v>0</v>
      </c>
      <c r="U24" s="507">
        <v>0</v>
      </c>
      <c r="V24" s="507">
        <v>0</v>
      </c>
      <c r="W24" s="504" t="s">
        <v>1760</v>
      </c>
      <c r="X24" s="506">
        <v>1000</v>
      </c>
      <c r="Y24" s="506">
        <v>26318</v>
      </c>
      <c r="Z24" s="506">
        <v>23455</v>
      </c>
      <c r="AA24" s="506">
        <v>80</v>
      </c>
      <c r="AB24" s="501">
        <f t="shared" si="0"/>
        <v>283.68794326241135</v>
      </c>
    </row>
    <row r="25" spans="1:28" s="480" customFormat="1" ht="18.600000000000001" customHeight="1">
      <c r="A25" s="501" t="s">
        <v>1184</v>
      </c>
      <c r="B25" s="502" t="s">
        <v>1186</v>
      </c>
      <c r="C25" s="502">
        <v>19</v>
      </c>
      <c r="D25" s="503" t="s">
        <v>158</v>
      </c>
      <c r="E25" s="504" t="s">
        <v>186</v>
      </c>
      <c r="F25" s="505">
        <v>32063</v>
      </c>
      <c r="G25" s="506">
        <v>4550</v>
      </c>
      <c r="H25" s="506">
        <v>3447</v>
      </c>
      <c r="I25" s="506">
        <v>3437</v>
      </c>
      <c r="J25" s="506">
        <v>1344</v>
      </c>
      <c r="K25" s="507">
        <v>0</v>
      </c>
      <c r="L25" s="507">
        <v>0</v>
      </c>
      <c r="M25" s="507">
        <v>0</v>
      </c>
      <c r="N25" s="507">
        <v>1</v>
      </c>
      <c r="O25" s="507">
        <v>0</v>
      </c>
      <c r="P25" s="507">
        <v>0</v>
      </c>
      <c r="Q25" s="507">
        <v>0</v>
      </c>
      <c r="R25" s="507">
        <v>0</v>
      </c>
      <c r="S25" s="507">
        <v>0</v>
      </c>
      <c r="T25" s="507">
        <v>1</v>
      </c>
      <c r="U25" s="507">
        <v>0</v>
      </c>
      <c r="V25" s="507">
        <v>0</v>
      </c>
      <c r="W25" s="504" t="s">
        <v>1760</v>
      </c>
      <c r="X25" s="506">
        <v>2700</v>
      </c>
      <c r="Y25" s="506">
        <v>398832</v>
      </c>
      <c r="Z25" s="506">
        <v>343415</v>
      </c>
      <c r="AA25" s="506">
        <v>1155</v>
      </c>
      <c r="AB25" s="501">
        <f t="shared" si="0"/>
        <v>336.0488798370672</v>
      </c>
    </row>
    <row r="26" spans="1:28" s="480" customFormat="1" ht="18.600000000000001" customHeight="1">
      <c r="A26" s="501" t="s">
        <v>1184</v>
      </c>
      <c r="B26" s="502" t="s">
        <v>1186</v>
      </c>
      <c r="C26" s="502">
        <v>20</v>
      </c>
      <c r="D26" s="503" t="s">
        <v>159</v>
      </c>
      <c r="E26" s="504" t="s">
        <v>186</v>
      </c>
      <c r="F26" s="505">
        <v>36616</v>
      </c>
      <c r="G26" s="506">
        <v>471</v>
      </c>
      <c r="H26" s="506">
        <v>368</v>
      </c>
      <c r="I26" s="506">
        <v>368</v>
      </c>
      <c r="J26" s="506">
        <v>150</v>
      </c>
      <c r="K26" s="507">
        <v>0</v>
      </c>
      <c r="L26" s="507">
        <v>0</v>
      </c>
      <c r="M26" s="507">
        <v>0</v>
      </c>
      <c r="N26" s="507">
        <v>1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507">
        <v>1</v>
      </c>
      <c r="U26" s="507">
        <v>0</v>
      </c>
      <c r="V26" s="507">
        <v>0</v>
      </c>
      <c r="W26" s="504" t="s">
        <v>1760</v>
      </c>
      <c r="X26" s="506">
        <v>2700</v>
      </c>
      <c r="Y26" s="506">
        <v>40351</v>
      </c>
      <c r="Z26" s="506">
        <v>35922</v>
      </c>
      <c r="AA26" s="506">
        <v>140</v>
      </c>
      <c r="AB26" s="501">
        <f t="shared" si="0"/>
        <v>380.43478260869563</v>
      </c>
    </row>
    <row r="27" spans="1:28" s="480" customFormat="1" ht="18.600000000000001" customHeight="1">
      <c r="A27" s="501" t="s">
        <v>1184</v>
      </c>
      <c r="B27" s="502" t="s">
        <v>1186</v>
      </c>
      <c r="C27" s="502">
        <v>21</v>
      </c>
      <c r="D27" s="503" t="s">
        <v>160</v>
      </c>
      <c r="E27" s="504" t="s">
        <v>186</v>
      </c>
      <c r="F27" s="505">
        <v>33415</v>
      </c>
      <c r="G27" s="506">
        <v>1882</v>
      </c>
      <c r="H27" s="506">
        <v>1357</v>
      </c>
      <c r="I27" s="506">
        <v>1339</v>
      </c>
      <c r="J27" s="506">
        <v>587</v>
      </c>
      <c r="K27" s="507">
        <v>1</v>
      </c>
      <c r="L27" s="507">
        <v>0</v>
      </c>
      <c r="M27" s="507">
        <v>0</v>
      </c>
      <c r="N27" s="507">
        <v>0</v>
      </c>
      <c r="O27" s="507">
        <v>0</v>
      </c>
      <c r="P27" s="507">
        <v>0</v>
      </c>
      <c r="Q27" s="507">
        <v>0</v>
      </c>
      <c r="R27" s="507">
        <v>0</v>
      </c>
      <c r="S27" s="507">
        <v>0</v>
      </c>
      <c r="T27" s="507">
        <v>1</v>
      </c>
      <c r="U27" s="507">
        <v>0</v>
      </c>
      <c r="V27" s="507">
        <v>0</v>
      </c>
      <c r="W27" s="504" t="s">
        <v>1760</v>
      </c>
      <c r="X27" s="506">
        <v>2700</v>
      </c>
      <c r="Y27" s="506">
        <v>149560</v>
      </c>
      <c r="Z27" s="506">
        <v>111071</v>
      </c>
      <c r="AA27" s="506">
        <v>509</v>
      </c>
      <c r="AB27" s="501">
        <f t="shared" si="0"/>
        <v>380.13442867811801</v>
      </c>
    </row>
    <row r="28" spans="1:28" s="480" customFormat="1" ht="18.600000000000001" customHeight="1">
      <c r="A28" s="501" t="s">
        <v>1184</v>
      </c>
      <c r="B28" s="502" t="s">
        <v>1186</v>
      </c>
      <c r="C28" s="502">
        <v>22</v>
      </c>
      <c r="D28" s="503" t="s">
        <v>161</v>
      </c>
      <c r="E28" s="504" t="s">
        <v>186</v>
      </c>
      <c r="F28" s="505">
        <v>36616</v>
      </c>
      <c r="G28" s="506">
        <v>1634</v>
      </c>
      <c r="H28" s="506">
        <v>1163</v>
      </c>
      <c r="I28" s="506">
        <v>1114</v>
      </c>
      <c r="J28" s="506">
        <v>590</v>
      </c>
      <c r="K28" s="507">
        <v>0</v>
      </c>
      <c r="L28" s="507">
        <v>0</v>
      </c>
      <c r="M28" s="507">
        <v>0</v>
      </c>
      <c r="N28" s="507">
        <v>1</v>
      </c>
      <c r="O28" s="507">
        <v>0</v>
      </c>
      <c r="P28" s="507">
        <v>0</v>
      </c>
      <c r="Q28" s="507">
        <v>0</v>
      </c>
      <c r="R28" s="507">
        <v>0</v>
      </c>
      <c r="S28" s="507">
        <v>0</v>
      </c>
      <c r="T28" s="507">
        <v>1</v>
      </c>
      <c r="U28" s="507">
        <v>0</v>
      </c>
      <c r="V28" s="507">
        <v>0</v>
      </c>
      <c r="W28" s="504" t="s">
        <v>1760</v>
      </c>
      <c r="X28" s="506">
        <v>2700</v>
      </c>
      <c r="Y28" s="506">
        <v>164629</v>
      </c>
      <c r="Z28" s="506">
        <v>110114</v>
      </c>
      <c r="AA28" s="506">
        <v>590</v>
      </c>
      <c r="AB28" s="501">
        <f t="shared" si="0"/>
        <v>529.62298025134646</v>
      </c>
    </row>
    <row r="29" spans="1:28" s="480" customFormat="1" ht="18.600000000000001" customHeight="1">
      <c r="A29" s="501" t="s">
        <v>1184</v>
      </c>
      <c r="B29" s="502" t="s">
        <v>1186</v>
      </c>
      <c r="C29" s="502">
        <v>23</v>
      </c>
      <c r="D29" s="503" t="s">
        <v>162</v>
      </c>
      <c r="E29" s="504" t="s">
        <v>186</v>
      </c>
      <c r="F29" s="505">
        <v>34789</v>
      </c>
      <c r="G29" s="506">
        <v>2789</v>
      </c>
      <c r="H29" s="506">
        <v>2083</v>
      </c>
      <c r="I29" s="506">
        <v>2071</v>
      </c>
      <c r="J29" s="506">
        <v>973</v>
      </c>
      <c r="K29" s="507">
        <v>0</v>
      </c>
      <c r="L29" s="507">
        <v>0</v>
      </c>
      <c r="M29" s="507">
        <v>0</v>
      </c>
      <c r="N29" s="507">
        <v>2</v>
      </c>
      <c r="O29" s="507">
        <v>0</v>
      </c>
      <c r="P29" s="507">
        <v>0</v>
      </c>
      <c r="Q29" s="507">
        <v>0</v>
      </c>
      <c r="R29" s="507">
        <v>0</v>
      </c>
      <c r="S29" s="507">
        <v>0</v>
      </c>
      <c r="T29" s="507">
        <v>1</v>
      </c>
      <c r="U29" s="507">
        <v>0</v>
      </c>
      <c r="V29" s="507">
        <v>0</v>
      </c>
      <c r="W29" s="504" t="s">
        <v>1760</v>
      </c>
      <c r="X29" s="506">
        <v>2700</v>
      </c>
      <c r="Y29" s="506">
        <v>234269</v>
      </c>
      <c r="Z29" s="506">
        <v>190179</v>
      </c>
      <c r="AA29" s="506">
        <v>783</v>
      </c>
      <c r="AB29" s="501">
        <f t="shared" si="0"/>
        <v>378.07822308063737</v>
      </c>
    </row>
    <row r="30" spans="1:28" s="480" customFormat="1" ht="18.600000000000001" customHeight="1">
      <c r="A30" s="501" t="s">
        <v>1184</v>
      </c>
      <c r="B30" s="502" t="s">
        <v>1186</v>
      </c>
      <c r="C30" s="502">
        <v>24</v>
      </c>
      <c r="D30" s="503" t="s">
        <v>163</v>
      </c>
      <c r="E30" s="504" t="s">
        <v>186</v>
      </c>
      <c r="F30" s="505">
        <v>34789</v>
      </c>
      <c r="G30" s="506">
        <v>131</v>
      </c>
      <c r="H30" s="506">
        <v>81</v>
      </c>
      <c r="I30" s="506">
        <v>79</v>
      </c>
      <c r="J30" s="506">
        <v>60</v>
      </c>
      <c r="K30" s="507">
        <v>0</v>
      </c>
      <c r="L30" s="507">
        <v>0</v>
      </c>
      <c r="M30" s="507">
        <v>0</v>
      </c>
      <c r="N30" s="507">
        <v>1</v>
      </c>
      <c r="O30" s="507">
        <v>0</v>
      </c>
      <c r="P30" s="507">
        <v>0</v>
      </c>
      <c r="Q30" s="507">
        <v>0</v>
      </c>
      <c r="R30" s="507">
        <v>0</v>
      </c>
      <c r="S30" s="507">
        <v>0</v>
      </c>
      <c r="T30" s="507">
        <v>1</v>
      </c>
      <c r="U30" s="507">
        <v>0</v>
      </c>
      <c r="V30" s="507">
        <v>0</v>
      </c>
      <c r="W30" s="504" t="s">
        <v>1760</v>
      </c>
      <c r="X30" s="506">
        <v>2700</v>
      </c>
      <c r="Y30" s="506">
        <v>11301</v>
      </c>
      <c r="Z30" s="506">
        <v>6973</v>
      </c>
      <c r="AA30" s="506">
        <v>60</v>
      </c>
      <c r="AB30" s="501">
        <f t="shared" si="0"/>
        <v>759.49367088607596</v>
      </c>
    </row>
    <row r="31" spans="1:28" s="480" customFormat="1" ht="18.600000000000001" customHeight="1">
      <c r="A31" s="501" t="s">
        <v>1184</v>
      </c>
      <c r="B31" s="502" t="s">
        <v>1186</v>
      </c>
      <c r="C31" s="502">
        <v>25</v>
      </c>
      <c r="D31" s="503" t="s">
        <v>164</v>
      </c>
      <c r="E31" s="504" t="s">
        <v>186</v>
      </c>
      <c r="F31" s="505">
        <v>35520</v>
      </c>
      <c r="G31" s="506">
        <v>316</v>
      </c>
      <c r="H31" s="506">
        <v>195</v>
      </c>
      <c r="I31" s="506">
        <v>191</v>
      </c>
      <c r="J31" s="506">
        <v>99</v>
      </c>
      <c r="K31" s="507">
        <v>0</v>
      </c>
      <c r="L31" s="507">
        <v>0</v>
      </c>
      <c r="M31" s="507">
        <v>0</v>
      </c>
      <c r="N31" s="507">
        <v>1</v>
      </c>
      <c r="O31" s="507">
        <v>0</v>
      </c>
      <c r="P31" s="507">
        <v>0</v>
      </c>
      <c r="Q31" s="507">
        <v>0</v>
      </c>
      <c r="R31" s="507">
        <v>0</v>
      </c>
      <c r="S31" s="507">
        <v>0</v>
      </c>
      <c r="T31" s="507">
        <v>1</v>
      </c>
      <c r="U31" s="507">
        <v>0</v>
      </c>
      <c r="V31" s="507">
        <v>0</v>
      </c>
      <c r="W31" s="504" t="s">
        <v>1760</v>
      </c>
      <c r="X31" s="506">
        <v>2700</v>
      </c>
      <c r="Y31" s="506">
        <v>15048</v>
      </c>
      <c r="Z31" s="506">
        <v>13106</v>
      </c>
      <c r="AA31" s="506">
        <v>60</v>
      </c>
      <c r="AB31" s="501">
        <f t="shared" si="0"/>
        <v>314.13612565445027</v>
      </c>
    </row>
    <row r="32" spans="1:28" s="480" customFormat="1" ht="18.600000000000001" customHeight="1">
      <c r="A32" s="501" t="s">
        <v>1184</v>
      </c>
      <c r="B32" s="502" t="s">
        <v>1186</v>
      </c>
      <c r="C32" s="502">
        <v>26</v>
      </c>
      <c r="D32" s="503" t="s">
        <v>165</v>
      </c>
      <c r="E32" s="504" t="s">
        <v>186</v>
      </c>
      <c r="F32" s="505">
        <v>39538</v>
      </c>
      <c r="G32" s="506">
        <v>4060</v>
      </c>
      <c r="H32" s="506">
        <v>3642</v>
      </c>
      <c r="I32" s="506">
        <v>3624</v>
      </c>
      <c r="J32" s="506">
        <v>1880</v>
      </c>
      <c r="K32" s="507">
        <v>1</v>
      </c>
      <c r="L32" s="507">
        <v>0</v>
      </c>
      <c r="M32" s="507">
        <v>0</v>
      </c>
      <c r="N32" s="507">
        <v>0</v>
      </c>
      <c r="O32" s="507">
        <v>0</v>
      </c>
      <c r="P32" s="507">
        <v>0</v>
      </c>
      <c r="Q32" s="507">
        <v>0</v>
      </c>
      <c r="R32" s="507">
        <v>0</v>
      </c>
      <c r="S32" s="507">
        <v>0</v>
      </c>
      <c r="T32" s="507">
        <v>1</v>
      </c>
      <c r="U32" s="507">
        <v>0</v>
      </c>
      <c r="V32" s="507">
        <v>0</v>
      </c>
      <c r="W32" s="504" t="s">
        <v>1760</v>
      </c>
      <c r="X32" s="506">
        <v>2700</v>
      </c>
      <c r="Y32" s="506">
        <v>532014</v>
      </c>
      <c r="Z32" s="506">
        <v>409343</v>
      </c>
      <c r="AA32" s="506">
        <v>1810</v>
      </c>
      <c r="AB32" s="501">
        <f t="shared" si="0"/>
        <v>499.44812362030905</v>
      </c>
    </row>
    <row r="33" spans="1:28" s="480" customFormat="1" ht="18.600000000000001" customHeight="1">
      <c r="A33" s="501" t="s">
        <v>1184</v>
      </c>
      <c r="B33" s="502" t="s">
        <v>1186</v>
      </c>
      <c r="C33" s="502">
        <v>27</v>
      </c>
      <c r="D33" s="503" t="s">
        <v>166</v>
      </c>
      <c r="E33" s="504" t="s">
        <v>186</v>
      </c>
      <c r="F33" s="505">
        <v>31502</v>
      </c>
      <c r="G33" s="506">
        <v>161</v>
      </c>
      <c r="H33" s="506">
        <v>97</v>
      </c>
      <c r="I33" s="506">
        <v>97</v>
      </c>
      <c r="J33" s="506">
        <v>35</v>
      </c>
      <c r="K33" s="507">
        <v>1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7">
        <v>1</v>
      </c>
      <c r="T33" s="507">
        <v>0</v>
      </c>
      <c r="U33" s="507">
        <v>0</v>
      </c>
      <c r="V33" s="507">
        <v>0</v>
      </c>
      <c r="W33" s="504" t="s">
        <v>1760</v>
      </c>
      <c r="X33" s="506">
        <v>2700</v>
      </c>
      <c r="Y33" s="506">
        <v>12442</v>
      </c>
      <c r="Z33" s="506">
        <v>8345</v>
      </c>
      <c r="AA33" s="506">
        <v>91</v>
      </c>
      <c r="AB33" s="501">
        <f t="shared" si="0"/>
        <v>938.14432989690727</v>
      </c>
    </row>
    <row r="34" spans="1:28" s="480" customFormat="1" ht="18.600000000000001" customHeight="1">
      <c r="A34" s="501" t="s">
        <v>1184</v>
      </c>
      <c r="B34" s="502" t="s">
        <v>1186</v>
      </c>
      <c r="C34" s="502">
        <v>28</v>
      </c>
      <c r="D34" s="503" t="s">
        <v>167</v>
      </c>
      <c r="E34" s="504" t="s">
        <v>186</v>
      </c>
      <c r="F34" s="505">
        <v>32975</v>
      </c>
      <c r="G34" s="506">
        <v>200</v>
      </c>
      <c r="H34" s="506">
        <v>112</v>
      </c>
      <c r="I34" s="506">
        <v>112</v>
      </c>
      <c r="J34" s="506">
        <v>96</v>
      </c>
      <c r="K34" s="507">
        <v>1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1</v>
      </c>
      <c r="T34" s="507">
        <v>0</v>
      </c>
      <c r="U34" s="507">
        <v>0</v>
      </c>
      <c r="V34" s="507">
        <v>0</v>
      </c>
      <c r="W34" s="504" t="s">
        <v>1760</v>
      </c>
      <c r="X34" s="506">
        <v>2700</v>
      </c>
      <c r="Y34" s="506">
        <v>13390</v>
      </c>
      <c r="Z34" s="506">
        <v>12059</v>
      </c>
      <c r="AA34" s="506">
        <v>66</v>
      </c>
      <c r="AB34" s="501">
        <f t="shared" si="0"/>
        <v>589.28571428571433</v>
      </c>
    </row>
    <row r="35" spans="1:28" s="480" customFormat="1" ht="18.600000000000001" customHeight="1">
      <c r="A35" s="501" t="s">
        <v>1184</v>
      </c>
      <c r="B35" s="502" t="s">
        <v>1186</v>
      </c>
      <c r="C35" s="502">
        <v>29</v>
      </c>
      <c r="D35" s="503" t="s">
        <v>168</v>
      </c>
      <c r="E35" s="504" t="s">
        <v>186</v>
      </c>
      <c r="F35" s="505">
        <v>38077</v>
      </c>
      <c r="G35" s="506">
        <v>3923</v>
      </c>
      <c r="H35" s="506">
        <v>3165</v>
      </c>
      <c r="I35" s="506">
        <v>2726</v>
      </c>
      <c r="J35" s="506">
        <v>1280</v>
      </c>
      <c r="K35" s="507">
        <v>0</v>
      </c>
      <c r="L35" s="507">
        <v>0</v>
      </c>
      <c r="M35" s="507">
        <v>1</v>
      </c>
      <c r="N35" s="507">
        <v>1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2</v>
      </c>
      <c r="V35" s="507">
        <v>0</v>
      </c>
      <c r="W35" s="504" t="s">
        <v>1760</v>
      </c>
      <c r="X35" s="506">
        <v>2700</v>
      </c>
      <c r="Y35" s="506">
        <v>354259</v>
      </c>
      <c r="Z35" s="506">
        <v>229190</v>
      </c>
      <c r="AA35" s="506">
        <v>1071</v>
      </c>
      <c r="AB35" s="501">
        <f t="shared" si="0"/>
        <v>392.88334556126193</v>
      </c>
    </row>
    <row r="36" spans="1:28" s="480" customFormat="1" ht="18.600000000000001" customHeight="1">
      <c r="A36" s="501" t="s">
        <v>1184</v>
      </c>
      <c r="B36" s="502" t="s">
        <v>1186</v>
      </c>
      <c r="C36" s="502">
        <v>30</v>
      </c>
      <c r="D36" s="503" t="s">
        <v>169</v>
      </c>
      <c r="E36" s="504" t="s">
        <v>188</v>
      </c>
      <c r="F36" s="505">
        <v>35885</v>
      </c>
      <c r="G36" s="506">
        <v>4815</v>
      </c>
      <c r="H36" s="506">
        <v>4075</v>
      </c>
      <c r="I36" s="506">
        <v>4075</v>
      </c>
      <c r="J36" s="506">
        <v>1950</v>
      </c>
      <c r="K36" s="507">
        <v>0</v>
      </c>
      <c r="L36" s="507">
        <v>0</v>
      </c>
      <c r="M36" s="507">
        <v>3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2</v>
      </c>
      <c r="T36" s="507">
        <v>0</v>
      </c>
      <c r="U36" s="507">
        <v>1</v>
      </c>
      <c r="V36" s="507">
        <v>0</v>
      </c>
      <c r="W36" s="504" t="s">
        <v>1760</v>
      </c>
      <c r="X36" s="506">
        <v>2100</v>
      </c>
      <c r="Y36" s="506">
        <v>681453</v>
      </c>
      <c r="Z36" s="506">
        <v>509693</v>
      </c>
      <c r="AA36" s="506">
        <v>1901</v>
      </c>
      <c r="AB36" s="501">
        <f t="shared" si="0"/>
        <v>466.50306748466255</v>
      </c>
    </row>
    <row r="37" spans="1:28" s="480" customFormat="1" ht="18.600000000000001" customHeight="1">
      <c r="A37" s="501" t="s">
        <v>1184</v>
      </c>
      <c r="B37" s="502" t="s">
        <v>1186</v>
      </c>
      <c r="C37" s="502">
        <v>31</v>
      </c>
      <c r="D37" s="503" t="s">
        <v>170</v>
      </c>
      <c r="E37" s="504" t="s">
        <v>188</v>
      </c>
      <c r="F37" s="505">
        <v>33400</v>
      </c>
      <c r="G37" s="506">
        <v>4559</v>
      </c>
      <c r="H37" s="506">
        <v>3138</v>
      </c>
      <c r="I37" s="506">
        <v>3135</v>
      </c>
      <c r="J37" s="506">
        <v>1167</v>
      </c>
      <c r="K37" s="507">
        <v>0</v>
      </c>
      <c r="L37" s="507">
        <v>0</v>
      </c>
      <c r="M37" s="507">
        <v>3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3</v>
      </c>
      <c r="U37" s="507">
        <v>0</v>
      </c>
      <c r="V37" s="507">
        <v>0</v>
      </c>
      <c r="W37" s="504" t="s">
        <v>1760</v>
      </c>
      <c r="X37" s="506">
        <v>2100</v>
      </c>
      <c r="Y37" s="506">
        <v>400751</v>
      </c>
      <c r="Z37" s="506">
        <v>350348</v>
      </c>
      <c r="AA37" s="506">
        <v>1138</v>
      </c>
      <c r="AB37" s="501">
        <f t="shared" si="0"/>
        <v>362.99840510366829</v>
      </c>
    </row>
    <row r="38" spans="1:28" s="480" customFormat="1" ht="18.600000000000001" customHeight="1">
      <c r="A38" s="501" t="s">
        <v>1184</v>
      </c>
      <c r="B38" s="502" t="s">
        <v>1186</v>
      </c>
      <c r="C38" s="502">
        <v>32</v>
      </c>
      <c r="D38" s="503" t="s">
        <v>171</v>
      </c>
      <c r="E38" s="504" t="s">
        <v>188</v>
      </c>
      <c r="F38" s="505">
        <v>38076</v>
      </c>
      <c r="G38" s="506">
        <v>136</v>
      </c>
      <c r="H38" s="506">
        <v>90</v>
      </c>
      <c r="I38" s="506">
        <v>90</v>
      </c>
      <c r="J38" s="506">
        <v>66</v>
      </c>
      <c r="K38" s="507">
        <v>0</v>
      </c>
      <c r="L38" s="507">
        <v>0</v>
      </c>
      <c r="M38" s="507">
        <v>0</v>
      </c>
      <c r="N38" s="507">
        <v>1</v>
      </c>
      <c r="O38" s="507">
        <v>0</v>
      </c>
      <c r="P38" s="507">
        <v>0</v>
      </c>
      <c r="Q38" s="507">
        <v>0</v>
      </c>
      <c r="R38" s="507">
        <v>0</v>
      </c>
      <c r="S38" s="507">
        <v>0</v>
      </c>
      <c r="T38" s="507">
        <v>0</v>
      </c>
      <c r="U38" s="507">
        <v>1</v>
      </c>
      <c r="V38" s="507">
        <v>0</v>
      </c>
      <c r="W38" s="504" t="s">
        <v>1760</v>
      </c>
      <c r="X38" s="506">
        <v>2100</v>
      </c>
      <c r="Y38" s="506">
        <v>11828</v>
      </c>
      <c r="Z38" s="506">
        <v>9081</v>
      </c>
      <c r="AA38" s="506">
        <v>51</v>
      </c>
      <c r="AB38" s="501">
        <f t="shared" si="0"/>
        <v>566.66666666666663</v>
      </c>
    </row>
    <row r="39" spans="1:28" s="480" customFormat="1" ht="18.600000000000001" customHeight="1">
      <c r="A39" s="501" t="s">
        <v>1184</v>
      </c>
      <c r="B39" s="502" t="s">
        <v>1186</v>
      </c>
      <c r="C39" s="502">
        <v>33</v>
      </c>
      <c r="D39" s="503" t="s">
        <v>172</v>
      </c>
      <c r="E39" s="504" t="s">
        <v>188</v>
      </c>
      <c r="F39" s="505">
        <v>36188</v>
      </c>
      <c r="G39" s="506">
        <v>3156</v>
      </c>
      <c r="H39" s="506">
        <v>2613</v>
      </c>
      <c r="I39" s="506">
        <v>2613</v>
      </c>
      <c r="J39" s="506">
        <v>2276</v>
      </c>
      <c r="K39" s="507">
        <v>0</v>
      </c>
      <c r="L39" s="507">
        <v>0</v>
      </c>
      <c r="M39" s="507">
        <v>1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507">
        <v>1</v>
      </c>
      <c r="U39" s="507">
        <v>0</v>
      </c>
      <c r="V39" s="507">
        <v>0</v>
      </c>
      <c r="W39" s="504" t="s">
        <v>1760</v>
      </c>
      <c r="X39" s="506">
        <v>2100</v>
      </c>
      <c r="Y39" s="506">
        <v>555233</v>
      </c>
      <c r="Z39" s="506">
        <v>459249</v>
      </c>
      <c r="AA39" s="506">
        <v>2167</v>
      </c>
      <c r="AB39" s="501">
        <f t="shared" si="0"/>
        <v>829.3149636433219</v>
      </c>
    </row>
    <row r="40" spans="1:28" s="480" customFormat="1" ht="18.600000000000001" customHeight="1">
      <c r="A40" s="501" t="s">
        <v>1184</v>
      </c>
      <c r="B40" s="502" t="s">
        <v>1186</v>
      </c>
      <c r="C40" s="502">
        <v>34</v>
      </c>
      <c r="D40" s="503" t="s">
        <v>173</v>
      </c>
      <c r="E40" s="504" t="s">
        <v>188</v>
      </c>
      <c r="F40" s="505">
        <v>38077</v>
      </c>
      <c r="G40" s="506">
        <v>1455</v>
      </c>
      <c r="H40" s="506">
        <v>1135</v>
      </c>
      <c r="I40" s="506">
        <v>1135</v>
      </c>
      <c r="J40" s="506">
        <v>728</v>
      </c>
      <c r="K40" s="507">
        <v>0</v>
      </c>
      <c r="L40" s="507">
        <v>0</v>
      </c>
      <c r="M40" s="507">
        <v>1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1</v>
      </c>
      <c r="U40" s="507">
        <v>0</v>
      </c>
      <c r="V40" s="507">
        <v>0</v>
      </c>
      <c r="W40" s="504" t="s">
        <v>1760</v>
      </c>
      <c r="X40" s="506">
        <v>2100</v>
      </c>
      <c r="Y40" s="506">
        <v>137575</v>
      </c>
      <c r="Z40" s="506">
        <v>120727</v>
      </c>
      <c r="AA40" s="506">
        <v>522</v>
      </c>
      <c r="AB40" s="501">
        <f t="shared" si="0"/>
        <v>459.91189427312776</v>
      </c>
    </row>
    <row r="41" spans="1:28" s="480" customFormat="1" ht="18.600000000000001" customHeight="1">
      <c r="A41" s="501" t="s">
        <v>1184</v>
      </c>
      <c r="B41" s="502" t="s">
        <v>1186</v>
      </c>
      <c r="C41" s="502">
        <v>35</v>
      </c>
      <c r="D41" s="503" t="s">
        <v>174</v>
      </c>
      <c r="E41" s="504" t="s">
        <v>188</v>
      </c>
      <c r="F41" s="505">
        <v>37711</v>
      </c>
      <c r="G41" s="506">
        <v>3456</v>
      </c>
      <c r="H41" s="506">
        <v>2858</v>
      </c>
      <c r="I41" s="506">
        <v>2858</v>
      </c>
      <c r="J41" s="506">
        <v>1700</v>
      </c>
      <c r="K41" s="507">
        <v>0</v>
      </c>
      <c r="L41" s="507">
        <v>0</v>
      </c>
      <c r="M41" s="507">
        <v>0</v>
      </c>
      <c r="N41" s="507">
        <v>2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2</v>
      </c>
      <c r="V41" s="507">
        <v>0</v>
      </c>
      <c r="W41" s="504" t="s">
        <v>1760</v>
      </c>
      <c r="X41" s="506">
        <v>2100</v>
      </c>
      <c r="Y41" s="506">
        <v>474188</v>
      </c>
      <c r="Z41" s="506">
        <v>346097</v>
      </c>
      <c r="AA41" s="506">
        <v>1655</v>
      </c>
      <c r="AB41" s="501">
        <f t="shared" si="0"/>
        <v>579.07627711686496</v>
      </c>
    </row>
    <row r="42" spans="1:28" s="480" customFormat="1" ht="18.600000000000001" customHeight="1">
      <c r="A42" s="501" t="s">
        <v>1187</v>
      </c>
      <c r="B42" s="502" t="s">
        <v>1188</v>
      </c>
      <c r="C42" s="502">
        <v>36</v>
      </c>
      <c r="D42" s="503" t="s">
        <v>175</v>
      </c>
      <c r="E42" s="504" t="s">
        <v>186</v>
      </c>
      <c r="F42" s="505">
        <v>31951</v>
      </c>
      <c r="G42" s="506">
        <v>0</v>
      </c>
      <c r="H42" s="506">
        <v>0</v>
      </c>
      <c r="I42" s="506">
        <v>2749</v>
      </c>
      <c r="J42" s="506">
        <v>0</v>
      </c>
      <c r="K42" s="507">
        <v>0</v>
      </c>
      <c r="L42" s="507">
        <v>0</v>
      </c>
      <c r="M42" s="507">
        <v>1</v>
      </c>
      <c r="N42" s="507">
        <v>2</v>
      </c>
      <c r="O42" s="507">
        <v>1</v>
      </c>
      <c r="P42" s="507">
        <v>0</v>
      </c>
      <c r="Q42" s="507">
        <v>0</v>
      </c>
      <c r="R42" s="507">
        <v>0</v>
      </c>
      <c r="S42" s="507">
        <v>0</v>
      </c>
      <c r="T42" s="507">
        <v>1</v>
      </c>
      <c r="U42" s="507">
        <v>0</v>
      </c>
      <c r="V42" s="507">
        <v>0</v>
      </c>
      <c r="W42" s="504" t="s">
        <v>1760</v>
      </c>
      <c r="X42" s="506">
        <v>1302</v>
      </c>
      <c r="Y42" s="506">
        <v>552282</v>
      </c>
      <c r="Z42" s="506">
        <v>495843</v>
      </c>
      <c r="AA42" s="506">
        <v>1910</v>
      </c>
      <c r="AB42" s="501">
        <f t="shared" si="0"/>
        <v>694.79810840305561</v>
      </c>
    </row>
    <row r="43" spans="1:28" s="480" customFormat="1" ht="18.600000000000001" customHeight="1">
      <c r="A43" s="501" t="s">
        <v>1187</v>
      </c>
      <c r="B43" s="502" t="s">
        <v>1188</v>
      </c>
      <c r="C43" s="502">
        <v>37</v>
      </c>
      <c r="D43" s="503" t="s">
        <v>176</v>
      </c>
      <c r="E43" s="504" t="s">
        <v>186</v>
      </c>
      <c r="F43" s="505">
        <v>37711</v>
      </c>
      <c r="G43" s="506">
        <v>0</v>
      </c>
      <c r="H43" s="506">
        <v>0</v>
      </c>
      <c r="I43" s="506">
        <v>1108</v>
      </c>
      <c r="J43" s="506">
        <v>0</v>
      </c>
      <c r="K43" s="507">
        <v>0</v>
      </c>
      <c r="L43" s="507">
        <v>0</v>
      </c>
      <c r="M43" s="507">
        <v>0</v>
      </c>
      <c r="N43" s="507">
        <v>1</v>
      </c>
      <c r="O43" s="507">
        <v>0</v>
      </c>
      <c r="P43" s="507">
        <v>0</v>
      </c>
      <c r="Q43" s="507">
        <v>0</v>
      </c>
      <c r="R43" s="507">
        <v>0</v>
      </c>
      <c r="S43" s="507">
        <v>0</v>
      </c>
      <c r="T43" s="507">
        <v>0</v>
      </c>
      <c r="U43" s="507">
        <v>1</v>
      </c>
      <c r="V43" s="507">
        <v>0</v>
      </c>
      <c r="W43" s="504" t="s">
        <v>1760</v>
      </c>
      <c r="X43" s="506">
        <v>1302</v>
      </c>
      <c r="Y43" s="506">
        <v>119848</v>
      </c>
      <c r="Z43" s="506">
        <v>98165</v>
      </c>
      <c r="AA43" s="506">
        <v>425</v>
      </c>
      <c r="AB43" s="501">
        <f t="shared" si="0"/>
        <v>383.57400722021663</v>
      </c>
    </row>
    <row r="44" spans="1:28" s="480" customFormat="1" ht="18.600000000000001" customHeight="1">
      <c r="A44" s="501" t="s">
        <v>1187</v>
      </c>
      <c r="B44" s="502" t="s">
        <v>1188</v>
      </c>
      <c r="C44" s="502">
        <v>38</v>
      </c>
      <c r="D44" s="503" t="s">
        <v>177</v>
      </c>
      <c r="E44" s="504" t="s">
        <v>186</v>
      </c>
      <c r="F44" s="505">
        <v>20836</v>
      </c>
      <c r="G44" s="506">
        <v>0</v>
      </c>
      <c r="H44" s="506">
        <v>0</v>
      </c>
      <c r="I44" s="506">
        <v>112</v>
      </c>
      <c r="J44" s="506">
        <v>0</v>
      </c>
      <c r="K44" s="507">
        <v>0</v>
      </c>
      <c r="L44" s="507">
        <v>0</v>
      </c>
      <c r="M44" s="507">
        <v>1</v>
      </c>
      <c r="N44" s="507">
        <v>0</v>
      </c>
      <c r="O44" s="507">
        <v>0</v>
      </c>
      <c r="P44" s="507">
        <v>0</v>
      </c>
      <c r="Q44" s="507">
        <v>0</v>
      </c>
      <c r="R44" s="507">
        <v>1</v>
      </c>
      <c r="S44" s="507">
        <v>0</v>
      </c>
      <c r="T44" s="507">
        <v>0</v>
      </c>
      <c r="U44" s="507">
        <v>0</v>
      </c>
      <c r="V44" s="507">
        <v>0</v>
      </c>
      <c r="W44" s="504" t="s">
        <v>1760</v>
      </c>
      <c r="X44" s="506">
        <v>1302</v>
      </c>
      <c r="Y44" s="506">
        <v>13057</v>
      </c>
      <c r="Z44" s="506">
        <v>10797</v>
      </c>
      <c r="AA44" s="506">
        <v>48</v>
      </c>
      <c r="AB44" s="501">
        <f t="shared" si="0"/>
        <v>428.57142857142856</v>
      </c>
    </row>
    <row r="45" spans="1:28" s="480" customFormat="1" ht="18.600000000000001" customHeight="1">
      <c r="A45" s="501" t="s">
        <v>1187</v>
      </c>
      <c r="B45" s="502" t="s">
        <v>1188</v>
      </c>
      <c r="C45" s="502">
        <v>39</v>
      </c>
      <c r="D45" s="503" t="s">
        <v>178</v>
      </c>
      <c r="E45" s="504" t="s">
        <v>186</v>
      </c>
      <c r="F45" s="505">
        <v>31216</v>
      </c>
      <c r="G45" s="506">
        <v>0</v>
      </c>
      <c r="H45" s="506">
        <v>0</v>
      </c>
      <c r="I45" s="506">
        <v>261</v>
      </c>
      <c r="J45" s="506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1</v>
      </c>
      <c r="P45" s="507">
        <v>0</v>
      </c>
      <c r="Q45" s="507">
        <v>0</v>
      </c>
      <c r="R45" s="507">
        <v>1</v>
      </c>
      <c r="S45" s="507">
        <v>0</v>
      </c>
      <c r="T45" s="507">
        <v>0</v>
      </c>
      <c r="U45" s="507">
        <v>0</v>
      </c>
      <c r="V45" s="507">
        <v>0</v>
      </c>
      <c r="W45" s="504" t="s">
        <v>1760</v>
      </c>
      <c r="X45" s="506">
        <v>1302</v>
      </c>
      <c r="Y45" s="506">
        <v>24951</v>
      </c>
      <c r="Z45" s="506">
        <v>22499</v>
      </c>
      <c r="AA45" s="506">
        <v>83</v>
      </c>
      <c r="AB45" s="501">
        <f t="shared" si="0"/>
        <v>318.00766283524905</v>
      </c>
    </row>
    <row r="46" spans="1:28" s="480" customFormat="1" ht="18.600000000000001" customHeight="1">
      <c r="A46" s="501" t="s">
        <v>1187</v>
      </c>
      <c r="B46" s="502" t="s">
        <v>1188</v>
      </c>
      <c r="C46" s="502">
        <v>40</v>
      </c>
      <c r="D46" s="503" t="s">
        <v>179</v>
      </c>
      <c r="E46" s="504" t="s">
        <v>186</v>
      </c>
      <c r="F46" s="505">
        <v>39174</v>
      </c>
      <c r="G46" s="506">
        <v>0</v>
      </c>
      <c r="H46" s="506">
        <v>0</v>
      </c>
      <c r="I46" s="506">
        <v>3561</v>
      </c>
      <c r="J46" s="506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2</v>
      </c>
      <c r="P46" s="507">
        <v>0</v>
      </c>
      <c r="Q46" s="507">
        <v>0</v>
      </c>
      <c r="R46" s="507">
        <v>1</v>
      </c>
      <c r="S46" s="507">
        <v>0</v>
      </c>
      <c r="T46" s="507">
        <v>0</v>
      </c>
      <c r="U46" s="507">
        <v>0</v>
      </c>
      <c r="V46" s="507">
        <v>0</v>
      </c>
      <c r="W46" s="504" t="s">
        <v>1760</v>
      </c>
      <c r="X46" s="506">
        <v>1302</v>
      </c>
      <c r="Y46" s="506">
        <v>568268</v>
      </c>
      <c r="Z46" s="506">
        <v>457062</v>
      </c>
      <c r="AA46" s="506">
        <v>2664</v>
      </c>
      <c r="AB46" s="501">
        <f t="shared" si="0"/>
        <v>748.1044650379107</v>
      </c>
    </row>
    <row r="47" spans="1:28" s="480" customFormat="1" ht="18.600000000000001" customHeight="1">
      <c r="A47" s="501" t="s">
        <v>1187</v>
      </c>
      <c r="B47" s="502" t="s">
        <v>1188</v>
      </c>
      <c r="C47" s="502">
        <v>41</v>
      </c>
      <c r="D47" s="503" t="s">
        <v>180</v>
      </c>
      <c r="E47" s="504" t="s">
        <v>186</v>
      </c>
      <c r="F47" s="505">
        <v>35520</v>
      </c>
      <c r="G47" s="506">
        <v>0</v>
      </c>
      <c r="H47" s="506">
        <v>0</v>
      </c>
      <c r="I47" s="506">
        <v>731</v>
      </c>
      <c r="J47" s="506">
        <v>0</v>
      </c>
      <c r="K47" s="507">
        <v>0</v>
      </c>
      <c r="L47" s="507">
        <v>0</v>
      </c>
      <c r="M47" s="507">
        <v>0</v>
      </c>
      <c r="N47" s="507">
        <v>1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1</v>
      </c>
      <c r="U47" s="507">
        <v>0</v>
      </c>
      <c r="V47" s="507">
        <v>0</v>
      </c>
      <c r="W47" s="504" t="s">
        <v>1760</v>
      </c>
      <c r="X47" s="506">
        <v>1302</v>
      </c>
      <c r="Y47" s="506">
        <v>86423</v>
      </c>
      <c r="Z47" s="506">
        <v>72002</v>
      </c>
      <c r="AA47" s="506">
        <v>352</v>
      </c>
      <c r="AB47" s="501">
        <f t="shared" si="0"/>
        <v>481.53214774281804</v>
      </c>
    </row>
    <row r="48" spans="1:28" s="480" customFormat="1" ht="18.600000000000001" customHeight="1">
      <c r="A48" s="501" t="s">
        <v>1187</v>
      </c>
      <c r="B48" s="502" t="s">
        <v>1188</v>
      </c>
      <c r="C48" s="502">
        <v>42</v>
      </c>
      <c r="D48" s="503" t="s">
        <v>189</v>
      </c>
      <c r="E48" s="504" t="s">
        <v>186</v>
      </c>
      <c r="F48" s="505">
        <v>36188</v>
      </c>
      <c r="G48" s="506">
        <v>0</v>
      </c>
      <c r="H48" s="506">
        <v>0</v>
      </c>
      <c r="I48" s="506">
        <v>382</v>
      </c>
      <c r="J48" s="506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1</v>
      </c>
      <c r="P48" s="507">
        <v>0</v>
      </c>
      <c r="Q48" s="507">
        <v>0</v>
      </c>
      <c r="R48" s="507">
        <v>1</v>
      </c>
      <c r="S48" s="507">
        <v>0</v>
      </c>
      <c r="T48" s="507">
        <v>0</v>
      </c>
      <c r="U48" s="507">
        <v>0</v>
      </c>
      <c r="V48" s="507">
        <v>0</v>
      </c>
      <c r="W48" s="504" t="s">
        <v>1760</v>
      </c>
      <c r="X48" s="506">
        <v>1302</v>
      </c>
      <c r="Y48" s="506">
        <v>45787</v>
      </c>
      <c r="Z48" s="506">
        <v>40565</v>
      </c>
      <c r="AA48" s="506">
        <v>186</v>
      </c>
      <c r="AB48" s="501">
        <f t="shared" si="0"/>
        <v>486.91099476439791</v>
      </c>
    </row>
    <row r="49" spans="1:28" s="480" customFormat="1" ht="18.600000000000001" customHeight="1">
      <c r="A49" s="501" t="s">
        <v>1187</v>
      </c>
      <c r="B49" s="502" t="s">
        <v>1188</v>
      </c>
      <c r="C49" s="502">
        <v>43</v>
      </c>
      <c r="D49" s="503" t="s">
        <v>190</v>
      </c>
      <c r="E49" s="504" t="s">
        <v>186</v>
      </c>
      <c r="F49" s="505">
        <v>33877</v>
      </c>
      <c r="G49" s="506">
        <v>0</v>
      </c>
      <c r="H49" s="506">
        <v>0</v>
      </c>
      <c r="I49" s="506">
        <v>160</v>
      </c>
      <c r="J49" s="506">
        <v>0</v>
      </c>
      <c r="K49" s="507">
        <v>1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1</v>
      </c>
      <c r="T49" s="507">
        <v>0</v>
      </c>
      <c r="U49" s="507">
        <v>0</v>
      </c>
      <c r="V49" s="507">
        <v>0</v>
      </c>
      <c r="W49" s="504" t="s">
        <v>1760</v>
      </c>
      <c r="X49" s="506">
        <v>1302</v>
      </c>
      <c r="Y49" s="506">
        <v>18761</v>
      </c>
      <c r="Z49" s="506">
        <v>17331</v>
      </c>
      <c r="AA49" s="506">
        <v>78</v>
      </c>
      <c r="AB49" s="501">
        <f t="shared" si="0"/>
        <v>487.5</v>
      </c>
    </row>
    <row r="50" spans="1:28" s="480" customFormat="1" ht="18.600000000000001" customHeight="1">
      <c r="A50" s="501" t="s">
        <v>1187</v>
      </c>
      <c r="B50" s="502" t="s">
        <v>1188</v>
      </c>
      <c r="C50" s="502">
        <v>44</v>
      </c>
      <c r="D50" s="503" t="s">
        <v>191</v>
      </c>
      <c r="E50" s="504" t="s">
        <v>186</v>
      </c>
      <c r="F50" s="505">
        <v>37677</v>
      </c>
      <c r="G50" s="506">
        <v>0</v>
      </c>
      <c r="H50" s="506">
        <v>0</v>
      </c>
      <c r="I50" s="506">
        <v>1886</v>
      </c>
      <c r="J50" s="506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2</v>
      </c>
      <c r="P50" s="507">
        <v>0</v>
      </c>
      <c r="Q50" s="507">
        <v>1</v>
      </c>
      <c r="R50" s="507">
        <v>2</v>
      </c>
      <c r="S50" s="507">
        <v>0</v>
      </c>
      <c r="T50" s="507">
        <v>1</v>
      </c>
      <c r="U50" s="507">
        <v>0</v>
      </c>
      <c r="V50" s="507">
        <v>0</v>
      </c>
      <c r="W50" s="504" t="s">
        <v>1760</v>
      </c>
      <c r="X50" s="506">
        <v>1302</v>
      </c>
      <c r="Y50" s="506">
        <v>373573</v>
      </c>
      <c r="Z50" s="506">
        <v>275224</v>
      </c>
      <c r="AA50" s="506">
        <v>1403</v>
      </c>
      <c r="AB50" s="501">
        <f t="shared" si="0"/>
        <v>743.90243902439022</v>
      </c>
    </row>
    <row r="51" spans="1:28" s="480" customFormat="1" ht="18.600000000000001" customHeight="1">
      <c r="A51" s="501" t="s">
        <v>1187</v>
      </c>
      <c r="B51" s="502" t="s">
        <v>1188</v>
      </c>
      <c r="C51" s="502">
        <v>45</v>
      </c>
      <c r="D51" s="503" t="s">
        <v>192</v>
      </c>
      <c r="E51" s="504" t="s">
        <v>186</v>
      </c>
      <c r="F51" s="505">
        <v>32680</v>
      </c>
      <c r="G51" s="506">
        <v>0</v>
      </c>
      <c r="H51" s="506">
        <v>0</v>
      </c>
      <c r="I51" s="506">
        <v>366</v>
      </c>
      <c r="J51" s="506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1</v>
      </c>
      <c r="P51" s="507">
        <v>0</v>
      </c>
      <c r="Q51" s="507">
        <v>0</v>
      </c>
      <c r="R51" s="507">
        <v>1</v>
      </c>
      <c r="S51" s="507">
        <v>0</v>
      </c>
      <c r="T51" s="507">
        <v>0</v>
      </c>
      <c r="U51" s="507">
        <v>0</v>
      </c>
      <c r="V51" s="507">
        <v>0</v>
      </c>
      <c r="W51" s="504" t="s">
        <v>1760</v>
      </c>
      <c r="X51" s="506">
        <v>1302</v>
      </c>
      <c r="Y51" s="506">
        <v>36166</v>
      </c>
      <c r="Z51" s="506">
        <v>33701</v>
      </c>
      <c r="AA51" s="506">
        <v>149</v>
      </c>
      <c r="AB51" s="501">
        <f t="shared" si="0"/>
        <v>407.10382513661204</v>
      </c>
    </row>
    <row r="52" spans="1:28" s="480" customFormat="1" ht="18.600000000000001" customHeight="1">
      <c r="A52" s="501" t="s">
        <v>1187</v>
      </c>
      <c r="B52" s="502" t="s">
        <v>1188</v>
      </c>
      <c r="C52" s="502">
        <v>46</v>
      </c>
      <c r="D52" s="503" t="s">
        <v>193</v>
      </c>
      <c r="E52" s="504" t="s">
        <v>186</v>
      </c>
      <c r="F52" s="505">
        <v>33742</v>
      </c>
      <c r="G52" s="506">
        <v>0</v>
      </c>
      <c r="H52" s="506">
        <v>0</v>
      </c>
      <c r="I52" s="506">
        <v>428</v>
      </c>
      <c r="J52" s="506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1</v>
      </c>
      <c r="Q52" s="507">
        <v>0</v>
      </c>
      <c r="R52" s="507">
        <v>1</v>
      </c>
      <c r="S52" s="507">
        <v>0</v>
      </c>
      <c r="T52" s="507">
        <v>0</v>
      </c>
      <c r="U52" s="507">
        <v>0</v>
      </c>
      <c r="V52" s="507">
        <v>0</v>
      </c>
      <c r="W52" s="504" t="s">
        <v>1760</v>
      </c>
      <c r="X52" s="506">
        <v>1302</v>
      </c>
      <c r="Y52" s="506">
        <v>56781</v>
      </c>
      <c r="Z52" s="506">
        <v>49712</v>
      </c>
      <c r="AA52" s="506">
        <v>191</v>
      </c>
      <c r="AB52" s="501">
        <f t="shared" si="0"/>
        <v>446.26168224299067</v>
      </c>
    </row>
    <row r="53" spans="1:28" s="480" customFormat="1" ht="18" customHeight="1">
      <c r="A53" s="501" t="s">
        <v>1187</v>
      </c>
      <c r="B53" s="502" t="s">
        <v>1188</v>
      </c>
      <c r="C53" s="502">
        <v>47</v>
      </c>
      <c r="D53" s="503" t="s">
        <v>194</v>
      </c>
      <c r="E53" s="504" t="s">
        <v>186</v>
      </c>
      <c r="F53" s="505">
        <v>32366</v>
      </c>
      <c r="G53" s="506">
        <v>0</v>
      </c>
      <c r="H53" s="506">
        <v>0</v>
      </c>
      <c r="I53" s="506">
        <v>781</v>
      </c>
      <c r="J53" s="506">
        <v>0</v>
      </c>
      <c r="K53" s="507">
        <v>0</v>
      </c>
      <c r="L53" s="507">
        <v>0</v>
      </c>
      <c r="M53" s="507">
        <v>0</v>
      </c>
      <c r="N53" s="507">
        <v>1</v>
      </c>
      <c r="O53" s="507">
        <v>0</v>
      </c>
      <c r="P53" s="507">
        <v>0</v>
      </c>
      <c r="Q53" s="507">
        <v>0</v>
      </c>
      <c r="R53" s="507">
        <v>1</v>
      </c>
      <c r="S53" s="507">
        <v>0</v>
      </c>
      <c r="T53" s="507">
        <v>0</v>
      </c>
      <c r="U53" s="507">
        <v>0</v>
      </c>
      <c r="V53" s="507">
        <v>0</v>
      </c>
      <c r="W53" s="504" t="s">
        <v>1760</v>
      </c>
      <c r="X53" s="506">
        <v>1302</v>
      </c>
      <c r="Y53" s="506">
        <v>101245</v>
      </c>
      <c r="Z53" s="506">
        <v>84536</v>
      </c>
      <c r="AA53" s="506">
        <v>359</v>
      </c>
      <c r="AB53" s="501">
        <f t="shared" si="0"/>
        <v>459.66709346991036</v>
      </c>
    </row>
    <row r="54" spans="1:28" s="480" customFormat="1" ht="18.600000000000001" customHeight="1">
      <c r="A54" s="501" t="s">
        <v>1187</v>
      </c>
      <c r="B54" s="502" t="s">
        <v>1188</v>
      </c>
      <c r="C54" s="502">
        <v>48</v>
      </c>
      <c r="D54" s="503" t="s">
        <v>195</v>
      </c>
      <c r="E54" s="504" t="s">
        <v>186</v>
      </c>
      <c r="F54" s="505">
        <v>38442</v>
      </c>
      <c r="G54" s="506">
        <v>0</v>
      </c>
      <c r="H54" s="506">
        <v>0</v>
      </c>
      <c r="I54" s="506">
        <v>3553</v>
      </c>
      <c r="J54" s="506">
        <v>0</v>
      </c>
      <c r="K54" s="507">
        <v>2</v>
      </c>
      <c r="L54" s="507">
        <v>0</v>
      </c>
      <c r="M54" s="507">
        <v>1</v>
      </c>
      <c r="N54" s="507">
        <v>3</v>
      </c>
      <c r="O54" s="507">
        <v>0</v>
      </c>
      <c r="P54" s="507">
        <v>0</v>
      </c>
      <c r="Q54" s="507">
        <v>0</v>
      </c>
      <c r="R54" s="507">
        <v>3</v>
      </c>
      <c r="S54" s="507">
        <v>1</v>
      </c>
      <c r="T54" s="507">
        <v>1</v>
      </c>
      <c r="U54" s="507">
        <v>1</v>
      </c>
      <c r="V54" s="507">
        <v>0</v>
      </c>
      <c r="W54" s="504" t="s">
        <v>1760</v>
      </c>
      <c r="X54" s="506">
        <v>1302</v>
      </c>
      <c r="Y54" s="506">
        <v>467137</v>
      </c>
      <c r="Z54" s="506">
        <v>405442</v>
      </c>
      <c r="AA54" s="506">
        <v>1397</v>
      </c>
      <c r="AB54" s="501">
        <f t="shared" si="0"/>
        <v>393.1888544891641</v>
      </c>
    </row>
    <row r="55" spans="1:28" s="480" customFormat="1" ht="18.600000000000001" customHeight="1">
      <c r="A55" s="501" t="s">
        <v>1187</v>
      </c>
      <c r="B55" s="502" t="s">
        <v>1188</v>
      </c>
      <c r="C55" s="502">
        <v>49</v>
      </c>
      <c r="D55" s="503" t="s">
        <v>196</v>
      </c>
      <c r="E55" s="504" t="s">
        <v>186</v>
      </c>
      <c r="F55" s="505">
        <v>33289</v>
      </c>
      <c r="G55" s="506">
        <v>0</v>
      </c>
      <c r="H55" s="506">
        <v>0</v>
      </c>
      <c r="I55" s="506">
        <v>101</v>
      </c>
      <c r="J55" s="506">
        <v>0</v>
      </c>
      <c r="K55" s="507">
        <v>1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7">
        <v>0</v>
      </c>
      <c r="T55" s="507">
        <v>1</v>
      </c>
      <c r="U55" s="507">
        <v>0</v>
      </c>
      <c r="V55" s="507">
        <v>0</v>
      </c>
      <c r="W55" s="504" t="s">
        <v>1760</v>
      </c>
      <c r="X55" s="506">
        <v>1302</v>
      </c>
      <c r="Y55" s="506">
        <v>14598</v>
      </c>
      <c r="Z55" s="506">
        <v>13340</v>
      </c>
      <c r="AA55" s="506">
        <v>62</v>
      </c>
      <c r="AB55" s="501">
        <f t="shared" si="0"/>
        <v>613.86138613861385</v>
      </c>
    </row>
    <row r="56" spans="1:28" s="480" customFormat="1" ht="18.600000000000001" customHeight="1">
      <c r="A56" s="501" t="s">
        <v>1187</v>
      </c>
      <c r="B56" s="502" t="s">
        <v>1188</v>
      </c>
      <c r="C56" s="502">
        <v>50</v>
      </c>
      <c r="D56" s="503" t="s">
        <v>197</v>
      </c>
      <c r="E56" s="504" t="s">
        <v>186</v>
      </c>
      <c r="F56" s="505">
        <v>36553</v>
      </c>
      <c r="G56" s="506">
        <v>0</v>
      </c>
      <c r="H56" s="506">
        <v>0</v>
      </c>
      <c r="I56" s="506">
        <v>895</v>
      </c>
      <c r="J56" s="506">
        <v>0</v>
      </c>
      <c r="K56" s="507">
        <v>1</v>
      </c>
      <c r="L56" s="507">
        <v>0</v>
      </c>
      <c r="M56" s="507">
        <v>0</v>
      </c>
      <c r="N56" s="507">
        <v>2</v>
      </c>
      <c r="O56" s="507">
        <v>0</v>
      </c>
      <c r="P56" s="507">
        <v>0</v>
      </c>
      <c r="Q56" s="507">
        <v>0</v>
      </c>
      <c r="R56" s="507">
        <v>2</v>
      </c>
      <c r="S56" s="507">
        <v>0</v>
      </c>
      <c r="T56" s="507">
        <v>1</v>
      </c>
      <c r="U56" s="507">
        <v>1</v>
      </c>
      <c r="V56" s="507">
        <v>0</v>
      </c>
      <c r="W56" s="504" t="s">
        <v>1760</v>
      </c>
      <c r="X56" s="506">
        <v>1302</v>
      </c>
      <c r="Y56" s="506">
        <v>111605</v>
      </c>
      <c r="Z56" s="506">
        <v>89073</v>
      </c>
      <c r="AA56" s="506">
        <v>487</v>
      </c>
      <c r="AB56" s="501">
        <f t="shared" si="0"/>
        <v>544.13407821229055</v>
      </c>
    </row>
    <row r="57" spans="1:28" s="480" customFormat="1" ht="18.600000000000001" customHeight="1">
      <c r="A57" s="501" t="s">
        <v>1187</v>
      </c>
      <c r="B57" s="502" t="s">
        <v>1188</v>
      </c>
      <c r="C57" s="502">
        <v>51</v>
      </c>
      <c r="D57" s="503" t="s">
        <v>222</v>
      </c>
      <c r="E57" s="504" t="s">
        <v>188</v>
      </c>
      <c r="F57" s="505">
        <v>36553</v>
      </c>
      <c r="G57" s="506">
        <v>0</v>
      </c>
      <c r="H57" s="506">
        <v>0</v>
      </c>
      <c r="I57" s="506">
        <v>940</v>
      </c>
      <c r="J57" s="506">
        <v>0</v>
      </c>
      <c r="K57" s="507">
        <v>0</v>
      </c>
      <c r="L57" s="507">
        <v>0</v>
      </c>
      <c r="M57" s="507">
        <v>0</v>
      </c>
      <c r="N57" s="507">
        <v>0</v>
      </c>
      <c r="O57" s="507">
        <v>1</v>
      </c>
      <c r="P57" s="507">
        <v>0</v>
      </c>
      <c r="Q57" s="507">
        <v>0</v>
      </c>
      <c r="R57" s="507">
        <v>1</v>
      </c>
      <c r="S57" s="507">
        <v>0</v>
      </c>
      <c r="T57" s="507">
        <v>0</v>
      </c>
      <c r="U57" s="507">
        <v>0</v>
      </c>
      <c r="V57" s="507">
        <v>0</v>
      </c>
      <c r="W57" s="504" t="s">
        <v>1760</v>
      </c>
      <c r="X57" s="506">
        <v>1249</v>
      </c>
      <c r="Y57" s="506">
        <v>144408</v>
      </c>
      <c r="Z57" s="506">
        <v>139487</v>
      </c>
      <c r="AA57" s="506">
        <v>540</v>
      </c>
      <c r="AB57" s="501">
        <f t="shared" si="0"/>
        <v>574.468085106383</v>
      </c>
    </row>
    <row r="58" spans="1:28" s="480" customFormat="1" ht="18.600000000000001" customHeight="1">
      <c r="A58" s="501" t="s">
        <v>1187</v>
      </c>
      <c r="B58" s="502" t="s">
        <v>1188</v>
      </c>
      <c r="C58" s="502">
        <v>52</v>
      </c>
      <c r="D58" s="503" t="s">
        <v>223</v>
      </c>
      <c r="E58" s="504" t="s">
        <v>188</v>
      </c>
      <c r="F58" s="505">
        <v>29405</v>
      </c>
      <c r="G58" s="506">
        <v>0</v>
      </c>
      <c r="H58" s="506">
        <v>0</v>
      </c>
      <c r="I58" s="506">
        <v>763</v>
      </c>
      <c r="J58" s="506">
        <v>0</v>
      </c>
      <c r="K58" s="507">
        <v>0</v>
      </c>
      <c r="L58" s="507">
        <v>0</v>
      </c>
      <c r="M58" s="507">
        <v>1</v>
      </c>
      <c r="N58" s="507">
        <v>0</v>
      </c>
      <c r="O58" s="507">
        <v>0</v>
      </c>
      <c r="P58" s="507">
        <v>0</v>
      </c>
      <c r="Q58" s="507">
        <v>0</v>
      </c>
      <c r="R58" s="507">
        <v>1</v>
      </c>
      <c r="S58" s="507">
        <v>0</v>
      </c>
      <c r="T58" s="507">
        <v>0</v>
      </c>
      <c r="U58" s="507">
        <v>0</v>
      </c>
      <c r="V58" s="507">
        <v>0</v>
      </c>
      <c r="W58" s="504" t="s">
        <v>1760</v>
      </c>
      <c r="X58" s="506">
        <v>1249</v>
      </c>
      <c r="Y58" s="506">
        <v>94578</v>
      </c>
      <c r="Z58" s="506">
        <v>84409</v>
      </c>
      <c r="AA58" s="506">
        <v>376</v>
      </c>
      <c r="AB58" s="501">
        <f t="shared" si="0"/>
        <v>492.79161205766712</v>
      </c>
    </row>
    <row r="59" spans="1:28" s="480" customFormat="1" ht="18.600000000000001" customHeight="1">
      <c r="A59" s="501" t="s">
        <v>1187</v>
      </c>
      <c r="B59" s="502" t="s">
        <v>1188</v>
      </c>
      <c r="C59" s="502">
        <v>53</v>
      </c>
      <c r="D59" s="503" t="s">
        <v>224</v>
      </c>
      <c r="E59" s="504" t="s">
        <v>188</v>
      </c>
      <c r="F59" s="505">
        <v>39903</v>
      </c>
      <c r="G59" s="506">
        <v>0</v>
      </c>
      <c r="H59" s="506">
        <v>0</v>
      </c>
      <c r="I59" s="506">
        <v>704</v>
      </c>
      <c r="J59" s="506">
        <v>0</v>
      </c>
      <c r="K59" s="507">
        <v>0</v>
      </c>
      <c r="L59" s="507">
        <v>1</v>
      </c>
      <c r="M59" s="507">
        <v>0</v>
      </c>
      <c r="N59" s="507">
        <v>0</v>
      </c>
      <c r="O59" s="507">
        <v>0</v>
      </c>
      <c r="P59" s="507">
        <v>0</v>
      </c>
      <c r="Q59" s="507">
        <v>0</v>
      </c>
      <c r="R59" s="507">
        <v>1</v>
      </c>
      <c r="S59" s="507">
        <v>0</v>
      </c>
      <c r="T59" s="507">
        <v>0</v>
      </c>
      <c r="U59" s="507">
        <v>0</v>
      </c>
      <c r="V59" s="507">
        <v>0</v>
      </c>
      <c r="W59" s="504" t="s">
        <v>1760</v>
      </c>
      <c r="X59" s="506">
        <v>1249</v>
      </c>
      <c r="Y59" s="506">
        <v>95948</v>
      </c>
      <c r="Z59" s="506">
        <v>77997</v>
      </c>
      <c r="AA59" s="506">
        <v>393</v>
      </c>
      <c r="AB59" s="501">
        <f t="shared" si="0"/>
        <v>558.23863636363637</v>
      </c>
    </row>
    <row r="60" spans="1:28" s="480" customFormat="1" ht="18.600000000000001" customHeight="1">
      <c r="A60" s="501" t="s">
        <v>1187</v>
      </c>
      <c r="B60" s="502" t="s">
        <v>1188</v>
      </c>
      <c r="C60" s="502">
        <v>54</v>
      </c>
      <c r="D60" s="503" t="s">
        <v>225</v>
      </c>
      <c r="E60" s="504" t="s">
        <v>188</v>
      </c>
      <c r="F60" s="505">
        <v>28812</v>
      </c>
      <c r="G60" s="506">
        <v>0</v>
      </c>
      <c r="H60" s="506">
        <v>0</v>
      </c>
      <c r="I60" s="506">
        <v>65</v>
      </c>
      <c r="J60" s="506">
        <v>0</v>
      </c>
      <c r="K60" s="507">
        <v>0</v>
      </c>
      <c r="L60" s="507">
        <v>0</v>
      </c>
      <c r="M60" s="507">
        <v>0</v>
      </c>
      <c r="N60" s="507">
        <v>1</v>
      </c>
      <c r="O60" s="507">
        <v>0</v>
      </c>
      <c r="P60" s="507">
        <v>0</v>
      </c>
      <c r="Q60" s="507">
        <v>0</v>
      </c>
      <c r="R60" s="507">
        <v>1</v>
      </c>
      <c r="S60" s="507">
        <v>0</v>
      </c>
      <c r="T60" s="507">
        <v>0</v>
      </c>
      <c r="U60" s="507">
        <v>0</v>
      </c>
      <c r="V60" s="507">
        <v>0</v>
      </c>
      <c r="W60" s="504" t="s">
        <v>1760</v>
      </c>
      <c r="X60" s="506">
        <v>1249</v>
      </c>
      <c r="Y60" s="506">
        <v>7655</v>
      </c>
      <c r="Z60" s="506">
        <v>5411</v>
      </c>
      <c r="AA60" s="506">
        <v>44</v>
      </c>
      <c r="AB60" s="501">
        <f t="shared" si="0"/>
        <v>676.92307692307691</v>
      </c>
    </row>
    <row r="61" spans="1:28" s="480" customFormat="1" ht="18.600000000000001" customHeight="1">
      <c r="A61" s="501" t="s">
        <v>1187</v>
      </c>
      <c r="B61" s="502" t="s">
        <v>1188</v>
      </c>
      <c r="C61" s="502">
        <v>55</v>
      </c>
      <c r="D61" s="503" t="s">
        <v>226</v>
      </c>
      <c r="E61" s="504" t="s">
        <v>188</v>
      </c>
      <c r="F61" s="505">
        <v>27204</v>
      </c>
      <c r="G61" s="506">
        <v>0</v>
      </c>
      <c r="H61" s="506">
        <v>0</v>
      </c>
      <c r="I61" s="506">
        <v>367</v>
      </c>
      <c r="J61" s="506">
        <v>0</v>
      </c>
      <c r="K61" s="507">
        <v>0</v>
      </c>
      <c r="L61" s="507">
        <v>0</v>
      </c>
      <c r="M61" s="507">
        <v>0</v>
      </c>
      <c r="N61" s="507">
        <v>1</v>
      </c>
      <c r="O61" s="507">
        <v>0</v>
      </c>
      <c r="P61" s="507">
        <v>0</v>
      </c>
      <c r="Q61" s="507">
        <v>0</v>
      </c>
      <c r="R61" s="507">
        <v>1</v>
      </c>
      <c r="S61" s="507">
        <v>0</v>
      </c>
      <c r="T61" s="507">
        <v>0</v>
      </c>
      <c r="U61" s="507">
        <v>0</v>
      </c>
      <c r="V61" s="507">
        <v>0</v>
      </c>
      <c r="W61" s="504" t="s">
        <v>1760</v>
      </c>
      <c r="X61" s="506">
        <v>1249</v>
      </c>
      <c r="Y61" s="506">
        <v>89043</v>
      </c>
      <c r="Z61" s="506">
        <v>68138</v>
      </c>
      <c r="AA61" s="506">
        <v>446</v>
      </c>
      <c r="AB61" s="501">
        <f t="shared" si="0"/>
        <v>1215.258855585831</v>
      </c>
    </row>
    <row r="62" spans="1:28" s="480" customFormat="1" ht="18.600000000000001" customHeight="1">
      <c r="A62" s="501" t="s">
        <v>1187</v>
      </c>
      <c r="B62" s="502" t="s">
        <v>1188</v>
      </c>
      <c r="C62" s="502">
        <v>56</v>
      </c>
      <c r="D62" s="503" t="s">
        <v>227</v>
      </c>
      <c r="E62" s="504" t="s">
        <v>188</v>
      </c>
      <c r="F62" s="505">
        <v>40218</v>
      </c>
      <c r="G62" s="506">
        <v>0</v>
      </c>
      <c r="H62" s="506">
        <v>0</v>
      </c>
      <c r="I62" s="506">
        <v>113</v>
      </c>
      <c r="J62" s="506">
        <v>0</v>
      </c>
      <c r="K62" s="507">
        <v>0</v>
      </c>
      <c r="L62" s="507">
        <v>0</v>
      </c>
      <c r="M62" s="507">
        <v>1</v>
      </c>
      <c r="N62" s="507">
        <v>0</v>
      </c>
      <c r="O62" s="507">
        <v>0</v>
      </c>
      <c r="P62" s="507">
        <v>0</v>
      </c>
      <c r="Q62" s="507">
        <v>0</v>
      </c>
      <c r="R62" s="507">
        <v>0</v>
      </c>
      <c r="S62" s="507">
        <v>0</v>
      </c>
      <c r="T62" s="507">
        <v>1</v>
      </c>
      <c r="U62" s="507">
        <v>0</v>
      </c>
      <c r="V62" s="507">
        <v>0</v>
      </c>
      <c r="W62" s="504" t="s">
        <v>1760</v>
      </c>
      <c r="X62" s="506">
        <v>1249</v>
      </c>
      <c r="Y62" s="506">
        <v>10040</v>
      </c>
      <c r="Z62" s="506">
        <v>9631</v>
      </c>
      <c r="AA62" s="506">
        <v>37</v>
      </c>
      <c r="AB62" s="501">
        <f t="shared" si="0"/>
        <v>327.43362831858406</v>
      </c>
    </row>
    <row r="63" spans="1:28" s="480" customFormat="1" ht="18.600000000000001" customHeight="1">
      <c r="A63" s="501" t="s">
        <v>1187</v>
      </c>
      <c r="B63" s="502" t="s">
        <v>1188</v>
      </c>
      <c r="C63" s="502">
        <v>57</v>
      </c>
      <c r="D63" s="503" t="s">
        <v>228</v>
      </c>
      <c r="E63" s="504" t="s">
        <v>188</v>
      </c>
      <c r="F63" s="505">
        <v>30249</v>
      </c>
      <c r="G63" s="506">
        <v>0</v>
      </c>
      <c r="H63" s="506">
        <v>0</v>
      </c>
      <c r="I63" s="506">
        <v>149</v>
      </c>
      <c r="J63" s="506">
        <v>0</v>
      </c>
      <c r="K63" s="507">
        <v>0</v>
      </c>
      <c r="L63" s="507">
        <v>0</v>
      </c>
      <c r="M63" s="507">
        <v>1</v>
      </c>
      <c r="N63" s="507">
        <v>0</v>
      </c>
      <c r="O63" s="507">
        <v>0</v>
      </c>
      <c r="P63" s="507">
        <v>0</v>
      </c>
      <c r="Q63" s="507">
        <v>0</v>
      </c>
      <c r="R63" s="507">
        <v>1</v>
      </c>
      <c r="S63" s="507">
        <v>0</v>
      </c>
      <c r="T63" s="507">
        <v>0</v>
      </c>
      <c r="U63" s="507">
        <v>0</v>
      </c>
      <c r="V63" s="507">
        <v>0</v>
      </c>
      <c r="W63" s="504" t="s">
        <v>1760</v>
      </c>
      <c r="X63" s="506">
        <v>1249</v>
      </c>
      <c r="Y63" s="506">
        <v>20889</v>
      </c>
      <c r="Z63" s="506">
        <v>17555</v>
      </c>
      <c r="AA63" s="506">
        <v>92</v>
      </c>
      <c r="AB63" s="501">
        <f t="shared" si="0"/>
        <v>617.44966442953023</v>
      </c>
    </row>
    <row r="64" spans="1:28" s="480" customFormat="1" ht="18.600000000000001" customHeight="1">
      <c r="A64" s="501" t="s">
        <v>1187</v>
      </c>
      <c r="B64" s="502" t="s">
        <v>1188</v>
      </c>
      <c r="C64" s="502">
        <v>58</v>
      </c>
      <c r="D64" s="503" t="s">
        <v>229</v>
      </c>
      <c r="E64" s="504" t="s">
        <v>188</v>
      </c>
      <c r="F64" s="505">
        <v>28097</v>
      </c>
      <c r="G64" s="506">
        <v>0</v>
      </c>
      <c r="H64" s="506">
        <v>0</v>
      </c>
      <c r="I64" s="506">
        <v>142</v>
      </c>
      <c r="J64" s="506">
        <v>0</v>
      </c>
      <c r="K64" s="507">
        <v>0</v>
      </c>
      <c r="L64" s="507">
        <v>0</v>
      </c>
      <c r="M64" s="507">
        <v>1</v>
      </c>
      <c r="N64" s="507">
        <v>0</v>
      </c>
      <c r="O64" s="507">
        <v>0</v>
      </c>
      <c r="P64" s="507">
        <v>0</v>
      </c>
      <c r="Q64" s="507">
        <v>0</v>
      </c>
      <c r="R64" s="507">
        <v>1</v>
      </c>
      <c r="S64" s="507">
        <v>0</v>
      </c>
      <c r="T64" s="507">
        <v>0</v>
      </c>
      <c r="U64" s="507">
        <v>0</v>
      </c>
      <c r="V64" s="507">
        <v>0</v>
      </c>
      <c r="W64" s="504" t="s">
        <v>1760</v>
      </c>
      <c r="X64" s="506">
        <v>1249</v>
      </c>
      <c r="Y64" s="506">
        <v>16567</v>
      </c>
      <c r="Z64" s="506">
        <v>15032</v>
      </c>
      <c r="AA64" s="506">
        <v>104</v>
      </c>
      <c r="AB64" s="501">
        <f t="shared" si="0"/>
        <v>732.3943661971831</v>
      </c>
    </row>
    <row r="65" spans="1:28" s="480" customFormat="1" ht="18.600000000000001" customHeight="1">
      <c r="A65" s="501" t="s">
        <v>1187</v>
      </c>
      <c r="B65" s="502" t="s">
        <v>1188</v>
      </c>
      <c r="C65" s="502">
        <v>59</v>
      </c>
      <c r="D65" s="503" t="s">
        <v>230</v>
      </c>
      <c r="E65" s="504" t="s">
        <v>188</v>
      </c>
      <c r="F65" s="505">
        <v>40218</v>
      </c>
      <c r="G65" s="506">
        <v>0</v>
      </c>
      <c r="H65" s="506">
        <v>0</v>
      </c>
      <c r="I65" s="506">
        <v>104</v>
      </c>
      <c r="J65" s="506">
        <v>0</v>
      </c>
      <c r="K65" s="507">
        <v>0</v>
      </c>
      <c r="L65" s="507">
        <v>0</v>
      </c>
      <c r="M65" s="507">
        <v>1</v>
      </c>
      <c r="N65" s="507">
        <v>0</v>
      </c>
      <c r="O65" s="507">
        <v>0</v>
      </c>
      <c r="P65" s="507">
        <v>0</v>
      </c>
      <c r="Q65" s="507">
        <v>0</v>
      </c>
      <c r="R65" s="507">
        <v>0</v>
      </c>
      <c r="S65" s="507">
        <v>0</v>
      </c>
      <c r="T65" s="507">
        <v>1</v>
      </c>
      <c r="U65" s="507">
        <v>0</v>
      </c>
      <c r="V65" s="507">
        <v>0</v>
      </c>
      <c r="W65" s="504" t="s">
        <v>1760</v>
      </c>
      <c r="X65" s="506">
        <v>1249</v>
      </c>
      <c r="Y65" s="506">
        <v>12906</v>
      </c>
      <c r="Z65" s="506">
        <v>11828</v>
      </c>
      <c r="AA65" s="506">
        <v>62</v>
      </c>
      <c r="AB65" s="501">
        <f t="shared" si="0"/>
        <v>596.15384615384619</v>
      </c>
    </row>
    <row r="66" spans="1:28" s="480" customFormat="1" ht="18.600000000000001" customHeight="1">
      <c r="A66" s="501" t="s">
        <v>1187</v>
      </c>
      <c r="B66" s="502" t="s">
        <v>1188</v>
      </c>
      <c r="C66" s="502">
        <v>60</v>
      </c>
      <c r="D66" s="503" t="s">
        <v>231</v>
      </c>
      <c r="E66" s="504" t="s">
        <v>188</v>
      </c>
      <c r="F66" s="505">
        <v>28647</v>
      </c>
      <c r="G66" s="506">
        <v>0</v>
      </c>
      <c r="H66" s="506">
        <v>0</v>
      </c>
      <c r="I66" s="506">
        <v>163</v>
      </c>
      <c r="J66" s="506">
        <v>0</v>
      </c>
      <c r="K66" s="507">
        <v>0</v>
      </c>
      <c r="L66" s="507">
        <v>1</v>
      </c>
      <c r="M66" s="507">
        <v>0</v>
      </c>
      <c r="N66" s="507">
        <v>0</v>
      </c>
      <c r="O66" s="507">
        <v>0</v>
      </c>
      <c r="P66" s="507">
        <v>0</v>
      </c>
      <c r="Q66" s="507">
        <v>0</v>
      </c>
      <c r="R66" s="507">
        <v>1</v>
      </c>
      <c r="S66" s="507">
        <v>0</v>
      </c>
      <c r="T66" s="507">
        <v>0</v>
      </c>
      <c r="U66" s="507">
        <v>0</v>
      </c>
      <c r="V66" s="507">
        <v>0</v>
      </c>
      <c r="W66" s="504" t="s">
        <v>1760</v>
      </c>
      <c r="X66" s="506">
        <v>1344</v>
      </c>
      <c r="Y66" s="506">
        <v>16517</v>
      </c>
      <c r="Z66" s="506">
        <v>15224</v>
      </c>
      <c r="AA66" s="506">
        <v>70</v>
      </c>
      <c r="AB66" s="501">
        <f t="shared" si="0"/>
        <v>429.44785276073617</v>
      </c>
    </row>
    <row r="67" spans="1:28" s="480" customFormat="1" ht="18.600000000000001" customHeight="1">
      <c r="A67" s="501" t="s">
        <v>1187</v>
      </c>
      <c r="B67" s="502" t="s">
        <v>1188</v>
      </c>
      <c r="C67" s="502">
        <v>61</v>
      </c>
      <c r="D67" s="503" t="s">
        <v>232</v>
      </c>
      <c r="E67" s="504" t="s">
        <v>188</v>
      </c>
      <c r="F67" s="505">
        <v>29185</v>
      </c>
      <c r="G67" s="506">
        <v>0</v>
      </c>
      <c r="H67" s="506">
        <v>0</v>
      </c>
      <c r="I67" s="506">
        <v>42</v>
      </c>
      <c r="J67" s="506">
        <v>0</v>
      </c>
      <c r="K67" s="507">
        <v>1</v>
      </c>
      <c r="L67" s="507">
        <v>0</v>
      </c>
      <c r="M67" s="507">
        <v>0</v>
      </c>
      <c r="N67" s="507">
        <v>0</v>
      </c>
      <c r="O67" s="507">
        <v>0</v>
      </c>
      <c r="P67" s="507">
        <v>0</v>
      </c>
      <c r="Q67" s="507">
        <v>0</v>
      </c>
      <c r="R67" s="507">
        <v>0</v>
      </c>
      <c r="S67" s="507">
        <v>1</v>
      </c>
      <c r="T67" s="507">
        <v>0</v>
      </c>
      <c r="U67" s="507">
        <v>0</v>
      </c>
      <c r="V67" s="507">
        <v>0</v>
      </c>
      <c r="W67" s="504" t="s">
        <v>1760</v>
      </c>
      <c r="X67" s="506">
        <v>1344</v>
      </c>
      <c r="Y67" s="506">
        <v>4316</v>
      </c>
      <c r="Z67" s="506">
        <v>2474</v>
      </c>
      <c r="AA67" s="506">
        <v>43</v>
      </c>
      <c r="AB67" s="501">
        <f t="shared" si="0"/>
        <v>1023.8095238095239</v>
      </c>
    </row>
    <row r="68" spans="1:28" s="480" customFormat="1" ht="18.600000000000001" customHeight="1">
      <c r="A68" s="501" t="s">
        <v>1187</v>
      </c>
      <c r="B68" s="502" t="s">
        <v>1188</v>
      </c>
      <c r="C68" s="502">
        <v>62</v>
      </c>
      <c r="D68" s="503" t="s">
        <v>233</v>
      </c>
      <c r="E68" s="504" t="s">
        <v>188</v>
      </c>
      <c r="F68" s="505">
        <v>29574</v>
      </c>
      <c r="G68" s="506">
        <v>0</v>
      </c>
      <c r="H68" s="506">
        <v>0</v>
      </c>
      <c r="I68" s="506">
        <v>113</v>
      </c>
      <c r="J68" s="506">
        <v>0</v>
      </c>
      <c r="K68" s="507">
        <v>1</v>
      </c>
      <c r="L68" s="507">
        <v>0</v>
      </c>
      <c r="M68" s="507">
        <v>0</v>
      </c>
      <c r="N68" s="507">
        <v>0</v>
      </c>
      <c r="O68" s="507">
        <v>0</v>
      </c>
      <c r="P68" s="507">
        <v>0</v>
      </c>
      <c r="Q68" s="507">
        <v>0</v>
      </c>
      <c r="R68" s="507">
        <v>0</v>
      </c>
      <c r="S68" s="507">
        <v>1</v>
      </c>
      <c r="T68" s="507">
        <v>0</v>
      </c>
      <c r="U68" s="507">
        <v>0</v>
      </c>
      <c r="V68" s="507">
        <v>0</v>
      </c>
      <c r="W68" s="504" t="s">
        <v>1760</v>
      </c>
      <c r="X68" s="506">
        <v>1344</v>
      </c>
      <c r="Y68" s="506">
        <v>11413</v>
      </c>
      <c r="Z68" s="506">
        <v>9267</v>
      </c>
      <c r="AA68" s="506">
        <v>47</v>
      </c>
      <c r="AB68" s="501">
        <f t="shared" si="0"/>
        <v>415.92920353982299</v>
      </c>
    </row>
    <row r="69" spans="1:28" s="480" customFormat="1" ht="18.600000000000001" customHeight="1">
      <c r="A69" s="501" t="s">
        <v>1187</v>
      </c>
      <c r="B69" s="502" t="s">
        <v>1188</v>
      </c>
      <c r="C69" s="502">
        <v>63</v>
      </c>
      <c r="D69" s="503" t="s">
        <v>234</v>
      </c>
      <c r="E69" s="504" t="s">
        <v>188</v>
      </c>
      <c r="F69" s="505">
        <v>34424</v>
      </c>
      <c r="G69" s="506">
        <v>0</v>
      </c>
      <c r="H69" s="506">
        <v>0</v>
      </c>
      <c r="I69" s="506">
        <v>2371</v>
      </c>
      <c r="J69" s="506">
        <v>0</v>
      </c>
      <c r="K69" s="507">
        <v>3</v>
      </c>
      <c r="L69" s="507">
        <v>0</v>
      </c>
      <c r="M69" s="507">
        <v>0</v>
      </c>
      <c r="N69" s="507">
        <v>0</v>
      </c>
      <c r="O69" s="507">
        <v>0</v>
      </c>
      <c r="P69" s="507">
        <v>0</v>
      </c>
      <c r="Q69" s="507">
        <v>0</v>
      </c>
      <c r="R69" s="507">
        <v>0</v>
      </c>
      <c r="S69" s="507">
        <v>0</v>
      </c>
      <c r="T69" s="507">
        <v>3</v>
      </c>
      <c r="U69" s="507">
        <v>0</v>
      </c>
      <c r="V69" s="507">
        <v>0</v>
      </c>
      <c r="W69" s="504" t="s">
        <v>1760</v>
      </c>
      <c r="X69" s="506">
        <v>1344</v>
      </c>
      <c r="Y69" s="506">
        <v>326593</v>
      </c>
      <c r="Z69" s="506">
        <v>253181</v>
      </c>
      <c r="AA69" s="506">
        <v>1119</v>
      </c>
      <c r="AB69" s="501">
        <f t="shared" si="0"/>
        <v>471.95276254744834</v>
      </c>
    </row>
    <row r="70" spans="1:28" s="480" customFormat="1" ht="18.600000000000001" customHeight="1">
      <c r="A70" s="501" t="s">
        <v>1187</v>
      </c>
      <c r="B70" s="502" t="s">
        <v>1188</v>
      </c>
      <c r="C70" s="502">
        <v>64</v>
      </c>
      <c r="D70" s="503" t="s">
        <v>235</v>
      </c>
      <c r="E70" s="504" t="s">
        <v>188</v>
      </c>
      <c r="F70" s="505">
        <v>38077</v>
      </c>
      <c r="G70" s="506">
        <v>0</v>
      </c>
      <c r="H70" s="506">
        <v>0</v>
      </c>
      <c r="I70" s="506">
        <v>1208</v>
      </c>
      <c r="J70" s="506">
        <v>0</v>
      </c>
      <c r="K70" s="507">
        <v>0</v>
      </c>
      <c r="L70" s="507">
        <v>2</v>
      </c>
      <c r="M70" s="507">
        <v>0</v>
      </c>
      <c r="N70" s="507">
        <v>0</v>
      </c>
      <c r="O70" s="507">
        <v>0</v>
      </c>
      <c r="P70" s="507">
        <v>0</v>
      </c>
      <c r="Q70" s="507">
        <v>0</v>
      </c>
      <c r="R70" s="507">
        <v>0</v>
      </c>
      <c r="S70" s="507">
        <v>0</v>
      </c>
      <c r="T70" s="507">
        <v>1</v>
      </c>
      <c r="U70" s="507">
        <v>0</v>
      </c>
      <c r="V70" s="507">
        <v>0</v>
      </c>
      <c r="W70" s="504" t="s">
        <v>1760</v>
      </c>
      <c r="X70" s="506">
        <v>1344</v>
      </c>
      <c r="Y70" s="506">
        <v>183699</v>
      </c>
      <c r="Z70" s="506">
        <v>141574</v>
      </c>
      <c r="AA70" s="506">
        <v>854</v>
      </c>
      <c r="AB70" s="501">
        <f t="shared" si="0"/>
        <v>706.95364238410593</v>
      </c>
    </row>
    <row r="71" spans="1:28" s="480" customFormat="1" ht="18.600000000000001" customHeight="1">
      <c r="A71" s="501" t="s">
        <v>1187</v>
      </c>
      <c r="B71" s="502" t="s">
        <v>1188</v>
      </c>
      <c r="C71" s="502">
        <v>65</v>
      </c>
      <c r="D71" s="503" t="s">
        <v>236</v>
      </c>
      <c r="E71" s="504" t="s">
        <v>188</v>
      </c>
      <c r="F71" s="505">
        <v>40633</v>
      </c>
      <c r="G71" s="506">
        <v>0</v>
      </c>
      <c r="H71" s="506">
        <v>0</v>
      </c>
      <c r="I71" s="506">
        <v>783</v>
      </c>
      <c r="J71" s="506">
        <v>0</v>
      </c>
      <c r="K71" s="507">
        <v>2</v>
      </c>
      <c r="L71" s="507">
        <v>0</v>
      </c>
      <c r="M71" s="507">
        <v>0</v>
      </c>
      <c r="N71" s="507">
        <v>0</v>
      </c>
      <c r="O71" s="507">
        <v>0</v>
      </c>
      <c r="P71" s="507">
        <v>0</v>
      </c>
      <c r="Q71" s="507">
        <v>0</v>
      </c>
      <c r="R71" s="507">
        <v>0</v>
      </c>
      <c r="S71" s="507">
        <v>0</v>
      </c>
      <c r="T71" s="507">
        <v>2</v>
      </c>
      <c r="U71" s="507">
        <v>0</v>
      </c>
      <c r="V71" s="507">
        <v>0</v>
      </c>
      <c r="W71" s="504" t="s">
        <v>1760</v>
      </c>
      <c r="X71" s="506">
        <v>1344</v>
      </c>
      <c r="Y71" s="506">
        <v>98909</v>
      </c>
      <c r="Z71" s="506">
        <v>78149</v>
      </c>
      <c r="AA71" s="506">
        <v>398</v>
      </c>
      <c r="AB71" s="501">
        <f t="shared" si="0"/>
        <v>508.30140485312899</v>
      </c>
    </row>
    <row r="72" spans="1:28" s="480" customFormat="1" ht="18.600000000000001" customHeight="1">
      <c r="A72" s="501" t="s">
        <v>1187</v>
      </c>
      <c r="B72" s="502" t="s">
        <v>1188</v>
      </c>
      <c r="C72" s="502">
        <v>66</v>
      </c>
      <c r="D72" s="503" t="s">
        <v>237</v>
      </c>
      <c r="E72" s="504" t="s">
        <v>188</v>
      </c>
      <c r="F72" s="505">
        <v>30726</v>
      </c>
      <c r="G72" s="506">
        <v>0</v>
      </c>
      <c r="H72" s="506">
        <v>0</v>
      </c>
      <c r="I72" s="506">
        <v>415</v>
      </c>
      <c r="J72" s="506">
        <v>0</v>
      </c>
      <c r="K72" s="507">
        <v>0</v>
      </c>
      <c r="L72" s="507">
        <v>0</v>
      </c>
      <c r="M72" s="507">
        <v>0</v>
      </c>
      <c r="N72" s="507">
        <v>1</v>
      </c>
      <c r="O72" s="507">
        <v>0</v>
      </c>
      <c r="P72" s="507">
        <v>0</v>
      </c>
      <c r="Q72" s="507">
        <v>0</v>
      </c>
      <c r="R72" s="507">
        <v>0</v>
      </c>
      <c r="S72" s="507">
        <v>0</v>
      </c>
      <c r="T72" s="507">
        <v>1</v>
      </c>
      <c r="U72" s="507">
        <v>0</v>
      </c>
      <c r="V72" s="507">
        <v>0</v>
      </c>
      <c r="W72" s="504" t="s">
        <v>1760</v>
      </c>
      <c r="X72" s="506">
        <v>1344</v>
      </c>
      <c r="Y72" s="506">
        <v>38967</v>
      </c>
      <c r="Z72" s="506">
        <v>34475</v>
      </c>
      <c r="AA72" s="506">
        <v>174</v>
      </c>
      <c r="AB72" s="501">
        <f t="shared" ref="AB72:AB128" si="1">AA72*1000/I72</f>
        <v>419.27710843373495</v>
      </c>
    </row>
    <row r="73" spans="1:28" s="480" customFormat="1" ht="18.600000000000001" customHeight="1">
      <c r="A73" s="501" t="s">
        <v>1187</v>
      </c>
      <c r="B73" s="502" t="s">
        <v>1188</v>
      </c>
      <c r="C73" s="502">
        <v>67</v>
      </c>
      <c r="D73" s="503" t="s">
        <v>238</v>
      </c>
      <c r="E73" s="504" t="s">
        <v>188</v>
      </c>
      <c r="F73" s="505">
        <v>31859</v>
      </c>
      <c r="G73" s="506">
        <v>0</v>
      </c>
      <c r="H73" s="506">
        <v>0</v>
      </c>
      <c r="I73" s="506">
        <v>2056</v>
      </c>
      <c r="J73" s="506">
        <v>0</v>
      </c>
      <c r="K73" s="507">
        <v>1</v>
      </c>
      <c r="L73" s="507">
        <v>0</v>
      </c>
      <c r="M73" s="507">
        <v>0</v>
      </c>
      <c r="N73" s="507">
        <v>0</v>
      </c>
      <c r="O73" s="507">
        <v>0</v>
      </c>
      <c r="P73" s="507">
        <v>0</v>
      </c>
      <c r="Q73" s="507">
        <v>0</v>
      </c>
      <c r="R73" s="507">
        <v>0</v>
      </c>
      <c r="S73" s="507">
        <v>0</v>
      </c>
      <c r="T73" s="507">
        <v>1</v>
      </c>
      <c r="U73" s="507">
        <v>0</v>
      </c>
      <c r="V73" s="507">
        <v>0</v>
      </c>
      <c r="W73" s="504" t="s">
        <v>1760</v>
      </c>
      <c r="X73" s="506">
        <v>1344</v>
      </c>
      <c r="Y73" s="506">
        <v>332009</v>
      </c>
      <c r="Z73" s="506">
        <v>200305</v>
      </c>
      <c r="AA73" s="506">
        <v>1372</v>
      </c>
      <c r="AB73" s="501">
        <f t="shared" si="1"/>
        <v>667.31517509727621</v>
      </c>
    </row>
    <row r="74" spans="1:28" s="480" customFormat="1" ht="18.600000000000001" customHeight="1">
      <c r="A74" s="501" t="s">
        <v>1187</v>
      </c>
      <c r="B74" s="502" t="s">
        <v>1188</v>
      </c>
      <c r="C74" s="502">
        <v>68</v>
      </c>
      <c r="D74" s="503" t="s">
        <v>239</v>
      </c>
      <c r="E74" s="504" t="s">
        <v>188</v>
      </c>
      <c r="F74" s="505">
        <v>39903</v>
      </c>
      <c r="G74" s="506">
        <v>158</v>
      </c>
      <c r="H74" s="506">
        <v>144</v>
      </c>
      <c r="I74" s="506">
        <v>144</v>
      </c>
      <c r="J74" s="506">
        <v>56</v>
      </c>
      <c r="K74" s="507">
        <v>1</v>
      </c>
      <c r="L74" s="507">
        <v>0</v>
      </c>
      <c r="M74" s="507">
        <v>0</v>
      </c>
      <c r="N74" s="507">
        <v>0</v>
      </c>
      <c r="O74" s="507">
        <v>0</v>
      </c>
      <c r="P74" s="507">
        <v>0</v>
      </c>
      <c r="Q74" s="507">
        <v>0</v>
      </c>
      <c r="R74" s="507">
        <v>0</v>
      </c>
      <c r="S74" s="507">
        <v>0</v>
      </c>
      <c r="T74" s="507">
        <v>0</v>
      </c>
      <c r="U74" s="507">
        <v>1</v>
      </c>
      <c r="V74" s="507">
        <v>0</v>
      </c>
      <c r="W74" s="504" t="s">
        <v>1760</v>
      </c>
      <c r="X74" s="506">
        <v>1470</v>
      </c>
      <c r="Y74" s="506">
        <v>14867</v>
      </c>
      <c r="Z74" s="506">
        <v>13304</v>
      </c>
      <c r="AA74" s="506">
        <v>56</v>
      </c>
      <c r="AB74" s="501">
        <f t="shared" si="1"/>
        <v>388.88888888888891</v>
      </c>
    </row>
    <row r="75" spans="1:28" s="480" customFormat="1" ht="18.600000000000001" customHeight="1">
      <c r="A75" s="501" t="s">
        <v>1187</v>
      </c>
      <c r="B75" s="502" t="s">
        <v>1188</v>
      </c>
      <c r="C75" s="502">
        <v>69</v>
      </c>
      <c r="D75" s="503" t="s">
        <v>240</v>
      </c>
      <c r="E75" s="504" t="s">
        <v>188</v>
      </c>
      <c r="F75" s="505">
        <v>30117</v>
      </c>
      <c r="G75" s="506">
        <v>1050</v>
      </c>
      <c r="H75" s="506">
        <v>560</v>
      </c>
      <c r="I75" s="506">
        <v>560</v>
      </c>
      <c r="J75" s="506">
        <v>400</v>
      </c>
      <c r="K75" s="507">
        <v>0</v>
      </c>
      <c r="L75" s="507">
        <v>0</v>
      </c>
      <c r="M75" s="507">
        <v>0</v>
      </c>
      <c r="N75" s="507">
        <v>1</v>
      </c>
      <c r="O75" s="507">
        <v>0</v>
      </c>
      <c r="P75" s="507">
        <v>0</v>
      </c>
      <c r="Q75" s="507">
        <v>0</v>
      </c>
      <c r="R75" s="507">
        <v>1</v>
      </c>
      <c r="S75" s="507">
        <v>0</v>
      </c>
      <c r="T75" s="507">
        <v>0</v>
      </c>
      <c r="U75" s="507">
        <v>0</v>
      </c>
      <c r="V75" s="507">
        <v>0</v>
      </c>
      <c r="W75" s="504" t="s">
        <v>1760</v>
      </c>
      <c r="X75" s="506">
        <v>1470</v>
      </c>
      <c r="Y75" s="506">
        <v>61244</v>
      </c>
      <c r="Z75" s="506">
        <v>52679</v>
      </c>
      <c r="AA75" s="506">
        <v>250</v>
      </c>
      <c r="AB75" s="501">
        <f t="shared" si="1"/>
        <v>446.42857142857144</v>
      </c>
    </row>
    <row r="76" spans="1:28" s="480" customFormat="1" ht="18.600000000000001" customHeight="1">
      <c r="A76" s="501" t="s">
        <v>1187</v>
      </c>
      <c r="B76" s="502" t="s">
        <v>1188</v>
      </c>
      <c r="C76" s="502">
        <v>70</v>
      </c>
      <c r="D76" s="503" t="s">
        <v>241</v>
      </c>
      <c r="E76" s="504" t="s">
        <v>188</v>
      </c>
      <c r="F76" s="505">
        <v>26827</v>
      </c>
      <c r="G76" s="506">
        <v>2000</v>
      </c>
      <c r="H76" s="506">
        <v>1165</v>
      </c>
      <c r="I76" s="506">
        <v>1165</v>
      </c>
      <c r="J76" s="506">
        <v>400</v>
      </c>
      <c r="K76" s="507">
        <v>0</v>
      </c>
      <c r="L76" s="507">
        <v>0</v>
      </c>
      <c r="M76" s="507">
        <v>0</v>
      </c>
      <c r="N76" s="507">
        <v>1</v>
      </c>
      <c r="O76" s="507">
        <v>0</v>
      </c>
      <c r="P76" s="507">
        <v>0</v>
      </c>
      <c r="Q76" s="507">
        <v>0</v>
      </c>
      <c r="R76" s="507">
        <v>1</v>
      </c>
      <c r="S76" s="507">
        <v>0</v>
      </c>
      <c r="T76" s="507">
        <v>0</v>
      </c>
      <c r="U76" s="507">
        <v>0</v>
      </c>
      <c r="V76" s="507">
        <v>0</v>
      </c>
      <c r="W76" s="504" t="s">
        <v>1760</v>
      </c>
      <c r="X76" s="506">
        <v>1470</v>
      </c>
      <c r="Y76" s="506">
        <v>144780</v>
      </c>
      <c r="Z76" s="506">
        <v>96238</v>
      </c>
      <c r="AA76" s="506">
        <v>400</v>
      </c>
      <c r="AB76" s="501">
        <f t="shared" si="1"/>
        <v>343.34763948497852</v>
      </c>
    </row>
    <row r="77" spans="1:28" s="480" customFormat="1" ht="18.600000000000001" customHeight="1">
      <c r="A77" s="501" t="s">
        <v>1187</v>
      </c>
      <c r="B77" s="502" t="s">
        <v>1188</v>
      </c>
      <c r="C77" s="502">
        <v>71</v>
      </c>
      <c r="D77" s="503" t="s">
        <v>242</v>
      </c>
      <c r="E77" s="504" t="s">
        <v>188</v>
      </c>
      <c r="F77" s="505">
        <v>36756</v>
      </c>
      <c r="G77" s="506">
        <v>151</v>
      </c>
      <c r="H77" s="506">
        <v>107</v>
      </c>
      <c r="I77" s="506">
        <v>107</v>
      </c>
      <c r="J77" s="506">
        <v>48</v>
      </c>
      <c r="K77" s="507">
        <v>1</v>
      </c>
      <c r="L77" s="507">
        <v>0</v>
      </c>
      <c r="M77" s="507">
        <v>0</v>
      </c>
      <c r="N77" s="507">
        <v>0</v>
      </c>
      <c r="O77" s="507">
        <v>0</v>
      </c>
      <c r="P77" s="507">
        <v>0</v>
      </c>
      <c r="Q77" s="507">
        <v>0</v>
      </c>
      <c r="R77" s="507">
        <v>0</v>
      </c>
      <c r="S77" s="507">
        <v>0</v>
      </c>
      <c r="T77" s="507">
        <v>1</v>
      </c>
      <c r="U77" s="507">
        <v>0</v>
      </c>
      <c r="V77" s="507">
        <v>0</v>
      </c>
      <c r="W77" s="504" t="s">
        <v>1760</v>
      </c>
      <c r="X77" s="506">
        <v>1470</v>
      </c>
      <c r="Y77" s="506">
        <v>8661</v>
      </c>
      <c r="Z77" s="506">
        <v>8422</v>
      </c>
      <c r="AA77" s="506">
        <v>35</v>
      </c>
      <c r="AB77" s="501">
        <f t="shared" si="1"/>
        <v>327.10280373831773</v>
      </c>
    </row>
    <row r="78" spans="1:28" s="480" customFormat="1" ht="18.600000000000001" customHeight="1">
      <c r="A78" s="501" t="s">
        <v>1187</v>
      </c>
      <c r="B78" s="502" t="s">
        <v>1188</v>
      </c>
      <c r="C78" s="502">
        <v>72</v>
      </c>
      <c r="D78" s="503" t="s">
        <v>243</v>
      </c>
      <c r="E78" s="504" t="s">
        <v>188</v>
      </c>
      <c r="F78" s="505">
        <v>37344</v>
      </c>
      <c r="G78" s="506">
        <v>4280</v>
      </c>
      <c r="H78" s="506">
        <v>3519</v>
      </c>
      <c r="I78" s="506">
        <v>3513</v>
      </c>
      <c r="J78" s="506">
        <v>3400</v>
      </c>
      <c r="K78" s="507">
        <v>0</v>
      </c>
      <c r="L78" s="507">
        <v>1</v>
      </c>
      <c r="M78" s="507">
        <v>0</v>
      </c>
      <c r="N78" s="507">
        <v>2</v>
      </c>
      <c r="O78" s="507">
        <v>0</v>
      </c>
      <c r="P78" s="507">
        <v>0</v>
      </c>
      <c r="Q78" s="507">
        <v>0</v>
      </c>
      <c r="R78" s="507">
        <v>1</v>
      </c>
      <c r="S78" s="507">
        <v>0</v>
      </c>
      <c r="T78" s="507">
        <v>1</v>
      </c>
      <c r="U78" s="507">
        <v>1</v>
      </c>
      <c r="V78" s="507">
        <v>0</v>
      </c>
      <c r="W78" s="504" t="s">
        <v>1760</v>
      </c>
      <c r="X78" s="506">
        <v>1680</v>
      </c>
      <c r="Y78" s="506">
        <v>731617</v>
      </c>
      <c r="Z78" s="506">
        <v>577033</v>
      </c>
      <c r="AA78" s="506">
        <v>2618</v>
      </c>
      <c r="AB78" s="501">
        <f t="shared" si="1"/>
        <v>745.23199544548822</v>
      </c>
    </row>
    <row r="79" spans="1:28" s="480" customFormat="1" ht="18.600000000000001" customHeight="1">
      <c r="A79" s="501" t="s">
        <v>1187</v>
      </c>
      <c r="B79" s="502" t="s">
        <v>1188</v>
      </c>
      <c r="C79" s="502">
        <v>73</v>
      </c>
      <c r="D79" s="503" t="s">
        <v>244</v>
      </c>
      <c r="E79" s="504" t="s">
        <v>188</v>
      </c>
      <c r="F79" s="505">
        <v>34059</v>
      </c>
      <c r="G79" s="506">
        <v>2270</v>
      </c>
      <c r="H79" s="506">
        <v>1687</v>
      </c>
      <c r="I79" s="506">
        <v>1687</v>
      </c>
      <c r="J79" s="506">
        <v>1098</v>
      </c>
      <c r="K79" s="507">
        <v>1</v>
      </c>
      <c r="L79" s="507">
        <v>0</v>
      </c>
      <c r="M79" s="507">
        <v>4</v>
      </c>
      <c r="N79" s="507">
        <v>0</v>
      </c>
      <c r="O79" s="507">
        <v>0</v>
      </c>
      <c r="P79" s="507">
        <v>0</v>
      </c>
      <c r="Q79" s="507">
        <v>0</v>
      </c>
      <c r="R79" s="507">
        <v>4</v>
      </c>
      <c r="S79" s="507">
        <v>0</v>
      </c>
      <c r="T79" s="507">
        <v>1</v>
      </c>
      <c r="U79" s="507">
        <v>0</v>
      </c>
      <c r="V79" s="507">
        <v>0</v>
      </c>
      <c r="W79" s="504" t="s">
        <v>1760</v>
      </c>
      <c r="X79" s="506">
        <v>1680</v>
      </c>
      <c r="Y79" s="506">
        <v>159370</v>
      </c>
      <c r="Z79" s="506">
        <v>151651</v>
      </c>
      <c r="AA79" s="506">
        <v>689</v>
      </c>
      <c r="AB79" s="501">
        <f t="shared" si="1"/>
        <v>408.41730883224659</v>
      </c>
    </row>
    <row r="80" spans="1:28" s="480" customFormat="1" ht="18.600000000000001" customHeight="1">
      <c r="A80" s="501" t="s">
        <v>1187</v>
      </c>
      <c r="B80" s="502" t="s">
        <v>1188</v>
      </c>
      <c r="C80" s="502">
        <v>74</v>
      </c>
      <c r="D80" s="503" t="s">
        <v>245</v>
      </c>
      <c r="E80" s="504" t="s">
        <v>188</v>
      </c>
      <c r="F80" s="505">
        <v>27625</v>
      </c>
      <c r="G80" s="506">
        <v>350</v>
      </c>
      <c r="H80" s="506">
        <v>129</v>
      </c>
      <c r="I80" s="506">
        <v>129</v>
      </c>
      <c r="J80" s="506">
        <v>53</v>
      </c>
      <c r="K80" s="507">
        <v>0</v>
      </c>
      <c r="L80" s="507">
        <v>0</v>
      </c>
      <c r="M80" s="507">
        <v>1</v>
      </c>
      <c r="N80" s="507">
        <v>0</v>
      </c>
      <c r="O80" s="507">
        <v>0</v>
      </c>
      <c r="P80" s="507">
        <v>0</v>
      </c>
      <c r="Q80" s="507">
        <v>0</v>
      </c>
      <c r="R80" s="507">
        <v>1</v>
      </c>
      <c r="S80" s="507">
        <v>0</v>
      </c>
      <c r="T80" s="507">
        <v>0</v>
      </c>
      <c r="U80" s="507">
        <v>0</v>
      </c>
      <c r="V80" s="507">
        <v>0</v>
      </c>
      <c r="W80" s="504" t="s">
        <v>1760</v>
      </c>
      <c r="X80" s="506">
        <v>1680</v>
      </c>
      <c r="Y80" s="506">
        <v>19088</v>
      </c>
      <c r="Z80" s="506">
        <v>13659</v>
      </c>
      <c r="AA80" s="506">
        <v>50</v>
      </c>
      <c r="AB80" s="501">
        <f t="shared" si="1"/>
        <v>387.59689922480618</v>
      </c>
    </row>
    <row r="81" spans="1:28" s="480" customFormat="1" ht="18.600000000000001" customHeight="1">
      <c r="A81" s="501" t="s">
        <v>1187</v>
      </c>
      <c r="B81" s="502" t="s">
        <v>1188</v>
      </c>
      <c r="C81" s="502">
        <v>75</v>
      </c>
      <c r="D81" s="503" t="s">
        <v>246</v>
      </c>
      <c r="E81" s="504" t="s">
        <v>188</v>
      </c>
      <c r="F81" s="505">
        <v>25704</v>
      </c>
      <c r="G81" s="506">
        <v>120</v>
      </c>
      <c r="H81" s="506">
        <v>26</v>
      </c>
      <c r="I81" s="506">
        <v>21</v>
      </c>
      <c r="J81" s="506">
        <v>18</v>
      </c>
      <c r="K81" s="507">
        <v>1</v>
      </c>
      <c r="L81" s="507">
        <v>0</v>
      </c>
      <c r="M81" s="507">
        <v>1</v>
      </c>
      <c r="N81" s="507">
        <v>0</v>
      </c>
      <c r="O81" s="507">
        <v>0</v>
      </c>
      <c r="P81" s="507">
        <v>0</v>
      </c>
      <c r="Q81" s="507">
        <v>0</v>
      </c>
      <c r="R81" s="507">
        <v>1</v>
      </c>
      <c r="S81" s="507">
        <v>0</v>
      </c>
      <c r="T81" s="507">
        <v>0</v>
      </c>
      <c r="U81" s="507">
        <v>0</v>
      </c>
      <c r="V81" s="507">
        <v>0</v>
      </c>
      <c r="W81" s="504" t="s">
        <v>1760</v>
      </c>
      <c r="X81" s="506">
        <v>1680</v>
      </c>
      <c r="Y81" s="506">
        <v>4932</v>
      </c>
      <c r="Z81" s="506">
        <v>1757</v>
      </c>
      <c r="AA81" s="506">
        <v>18</v>
      </c>
      <c r="AB81" s="501">
        <f t="shared" si="1"/>
        <v>857.14285714285711</v>
      </c>
    </row>
    <row r="82" spans="1:28" s="480" customFormat="1" ht="18.600000000000001" customHeight="1">
      <c r="A82" s="501" t="s">
        <v>1187</v>
      </c>
      <c r="B82" s="502" t="s">
        <v>1188</v>
      </c>
      <c r="C82" s="502">
        <v>76</v>
      </c>
      <c r="D82" s="503" t="s">
        <v>247</v>
      </c>
      <c r="E82" s="504" t="s">
        <v>188</v>
      </c>
      <c r="F82" s="505">
        <v>28647</v>
      </c>
      <c r="G82" s="506">
        <v>380</v>
      </c>
      <c r="H82" s="506">
        <v>170</v>
      </c>
      <c r="I82" s="506">
        <v>170</v>
      </c>
      <c r="J82" s="506">
        <v>80</v>
      </c>
      <c r="K82" s="507">
        <v>0</v>
      </c>
      <c r="L82" s="507">
        <v>0</v>
      </c>
      <c r="M82" s="507">
        <v>0</v>
      </c>
      <c r="N82" s="507">
        <v>1</v>
      </c>
      <c r="O82" s="507">
        <v>0</v>
      </c>
      <c r="P82" s="507">
        <v>0</v>
      </c>
      <c r="Q82" s="507">
        <v>0</v>
      </c>
      <c r="R82" s="507">
        <v>1</v>
      </c>
      <c r="S82" s="507">
        <v>0</v>
      </c>
      <c r="T82" s="507">
        <v>0</v>
      </c>
      <c r="U82" s="507">
        <v>0</v>
      </c>
      <c r="V82" s="507">
        <v>0</v>
      </c>
      <c r="W82" s="504" t="s">
        <v>1760</v>
      </c>
      <c r="X82" s="506">
        <v>1680</v>
      </c>
      <c r="Y82" s="506">
        <v>17446</v>
      </c>
      <c r="Z82" s="506">
        <v>11333</v>
      </c>
      <c r="AA82" s="506">
        <v>80</v>
      </c>
      <c r="AB82" s="501">
        <f t="shared" si="1"/>
        <v>470.58823529411762</v>
      </c>
    </row>
    <row r="83" spans="1:28" s="480" customFormat="1" ht="18.600000000000001" customHeight="1">
      <c r="A83" s="501" t="s">
        <v>1187</v>
      </c>
      <c r="B83" s="502" t="s">
        <v>1188</v>
      </c>
      <c r="C83" s="502">
        <v>77</v>
      </c>
      <c r="D83" s="503" t="s">
        <v>248</v>
      </c>
      <c r="E83" s="504" t="s">
        <v>188</v>
      </c>
      <c r="F83" s="505">
        <v>32286</v>
      </c>
      <c r="G83" s="506">
        <v>130</v>
      </c>
      <c r="H83" s="506">
        <v>75</v>
      </c>
      <c r="I83" s="506">
        <v>75</v>
      </c>
      <c r="J83" s="506">
        <v>32</v>
      </c>
      <c r="K83" s="507">
        <v>0</v>
      </c>
      <c r="L83" s="507">
        <v>0</v>
      </c>
      <c r="M83" s="507">
        <v>1</v>
      </c>
      <c r="N83" s="507">
        <v>0</v>
      </c>
      <c r="O83" s="507">
        <v>0</v>
      </c>
      <c r="P83" s="507">
        <v>0</v>
      </c>
      <c r="Q83" s="507">
        <v>0</v>
      </c>
      <c r="R83" s="507">
        <v>1</v>
      </c>
      <c r="S83" s="507">
        <v>0</v>
      </c>
      <c r="T83" s="507">
        <v>0</v>
      </c>
      <c r="U83" s="507">
        <v>0</v>
      </c>
      <c r="V83" s="507">
        <v>0</v>
      </c>
      <c r="W83" s="504" t="s">
        <v>1760</v>
      </c>
      <c r="X83" s="506">
        <v>1680</v>
      </c>
      <c r="Y83" s="506">
        <v>5914</v>
      </c>
      <c r="Z83" s="506">
        <v>5177</v>
      </c>
      <c r="AA83" s="506">
        <v>30</v>
      </c>
      <c r="AB83" s="501">
        <f t="shared" si="1"/>
        <v>400</v>
      </c>
    </row>
    <row r="84" spans="1:28" s="480" customFormat="1" ht="18.600000000000001" customHeight="1">
      <c r="A84" s="501" t="s">
        <v>1187</v>
      </c>
      <c r="B84" s="502" t="s">
        <v>1188</v>
      </c>
      <c r="C84" s="502">
        <v>78</v>
      </c>
      <c r="D84" s="503" t="s">
        <v>249</v>
      </c>
      <c r="E84" s="504" t="s">
        <v>188</v>
      </c>
      <c r="F84" s="505">
        <v>27282</v>
      </c>
      <c r="G84" s="506">
        <v>296</v>
      </c>
      <c r="H84" s="506">
        <v>125</v>
      </c>
      <c r="I84" s="506">
        <v>125</v>
      </c>
      <c r="J84" s="506">
        <v>44</v>
      </c>
      <c r="K84" s="507">
        <v>0</v>
      </c>
      <c r="L84" s="507">
        <v>0</v>
      </c>
      <c r="M84" s="507">
        <v>1</v>
      </c>
      <c r="N84" s="507">
        <v>0</v>
      </c>
      <c r="O84" s="507">
        <v>0</v>
      </c>
      <c r="P84" s="507">
        <v>0</v>
      </c>
      <c r="Q84" s="507">
        <v>0</v>
      </c>
      <c r="R84" s="507">
        <v>1</v>
      </c>
      <c r="S84" s="507">
        <v>0</v>
      </c>
      <c r="T84" s="507">
        <v>0</v>
      </c>
      <c r="U84" s="507">
        <v>0</v>
      </c>
      <c r="V84" s="507">
        <v>0</v>
      </c>
      <c r="W84" s="504" t="s">
        <v>1760</v>
      </c>
      <c r="X84" s="506">
        <v>1680</v>
      </c>
      <c r="Y84" s="506">
        <v>16883</v>
      </c>
      <c r="Z84" s="506">
        <v>11465</v>
      </c>
      <c r="AA84" s="506">
        <v>44</v>
      </c>
      <c r="AB84" s="501">
        <f t="shared" si="1"/>
        <v>352</v>
      </c>
    </row>
    <row r="85" spans="1:28" s="480" customFormat="1" ht="18.600000000000001" customHeight="1">
      <c r="A85" s="501" t="s">
        <v>1187</v>
      </c>
      <c r="B85" s="502" t="s">
        <v>1188</v>
      </c>
      <c r="C85" s="502">
        <v>79</v>
      </c>
      <c r="D85" s="503" t="s">
        <v>250</v>
      </c>
      <c r="E85" s="504" t="s">
        <v>188</v>
      </c>
      <c r="F85" s="505">
        <v>27282</v>
      </c>
      <c r="G85" s="506">
        <v>200</v>
      </c>
      <c r="H85" s="506">
        <v>81</v>
      </c>
      <c r="I85" s="506">
        <v>81</v>
      </c>
      <c r="J85" s="506">
        <v>30</v>
      </c>
      <c r="K85" s="507">
        <v>0</v>
      </c>
      <c r="L85" s="507">
        <v>0</v>
      </c>
      <c r="M85" s="507">
        <v>1</v>
      </c>
      <c r="N85" s="507">
        <v>0</v>
      </c>
      <c r="O85" s="507">
        <v>0</v>
      </c>
      <c r="P85" s="507">
        <v>0</v>
      </c>
      <c r="Q85" s="507">
        <v>0</v>
      </c>
      <c r="R85" s="507">
        <v>1</v>
      </c>
      <c r="S85" s="507">
        <v>0</v>
      </c>
      <c r="T85" s="507">
        <v>0</v>
      </c>
      <c r="U85" s="507">
        <v>0</v>
      </c>
      <c r="V85" s="507">
        <v>0</v>
      </c>
      <c r="W85" s="504" t="s">
        <v>1760</v>
      </c>
      <c r="X85" s="506">
        <v>1680</v>
      </c>
      <c r="Y85" s="506">
        <v>10421</v>
      </c>
      <c r="Z85" s="506">
        <v>6403</v>
      </c>
      <c r="AA85" s="506">
        <v>30</v>
      </c>
      <c r="AB85" s="501">
        <f t="shared" si="1"/>
        <v>370.37037037037038</v>
      </c>
    </row>
    <row r="86" spans="1:28" s="480" customFormat="1" ht="18.600000000000001" customHeight="1">
      <c r="A86" s="501" t="s">
        <v>1187</v>
      </c>
      <c r="B86" s="502" t="s">
        <v>967</v>
      </c>
      <c r="C86" s="502">
        <v>80</v>
      </c>
      <c r="D86" s="503" t="s">
        <v>198</v>
      </c>
      <c r="E86" s="504" t="s">
        <v>186</v>
      </c>
      <c r="F86" s="505">
        <v>35520</v>
      </c>
      <c r="G86" s="506">
        <v>866</v>
      </c>
      <c r="H86" s="506">
        <v>542</v>
      </c>
      <c r="I86" s="506">
        <v>542</v>
      </c>
      <c r="J86" s="506">
        <v>260</v>
      </c>
      <c r="K86" s="507">
        <v>0</v>
      </c>
      <c r="L86" s="507">
        <v>0</v>
      </c>
      <c r="M86" s="507">
        <v>0</v>
      </c>
      <c r="N86" s="507">
        <v>1</v>
      </c>
      <c r="O86" s="507">
        <v>0</v>
      </c>
      <c r="P86" s="507">
        <v>0</v>
      </c>
      <c r="Q86" s="507">
        <v>0</v>
      </c>
      <c r="R86" s="507">
        <v>1</v>
      </c>
      <c r="S86" s="507">
        <v>0</v>
      </c>
      <c r="T86" s="507">
        <v>0</v>
      </c>
      <c r="U86" s="507">
        <v>0</v>
      </c>
      <c r="V86" s="507">
        <v>0</v>
      </c>
      <c r="W86" s="504" t="s">
        <v>1760</v>
      </c>
      <c r="X86" s="506">
        <v>1648</v>
      </c>
      <c r="Y86" s="506">
        <v>53020</v>
      </c>
      <c r="Z86" s="506">
        <v>45881</v>
      </c>
      <c r="AA86" s="506">
        <v>176</v>
      </c>
      <c r="AB86" s="501">
        <f t="shared" si="1"/>
        <v>324.72324723247232</v>
      </c>
    </row>
    <row r="87" spans="1:28" s="480" customFormat="1" ht="18.600000000000001" customHeight="1">
      <c r="A87" s="501" t="s">
        <v>1187</v>
      </c>
      <c r="B87" s="502" t="s">
        <v>967</v>
      </c>
      <c r="C87" s="502">
        <v>81</v>
      </c>
      <c r="D87" s="503" t="s">
        <v>199</v>
      </c>
      <c r="E87" s="504" t="s">
        <v>186</v>
      </c>
      <c r="F87" s="505">
        <v>33161</v>
      </c>
      <c r="G87" s="506">
        <v>1170</v>
      </c>
      <c r="H87" s="506">
        <v>924</v>
      </c>
      <c r="I87" s="506">
        <v>924</v>
      </c>
      <c r="J87" s="506">
        <v>783</v>
      </c>
      <c r="K87" s="507">
        <v>0</v>
      </c>
      <c r="L87" s="507">
        <v>0</v>
      </c>
      <c r="M87" s="507">
        <v>0</v>
      </c>
      <c r="N87" s="507">
        <v>1</v>
      </c>
      <c r="O87" s="507">
        <v>0</v>
      </c>
      <c r="P87" s="507">
        <v>0</v>
      </c>
      <c r="Q87" s="507">
        <v>0</v>
      </c>
      <c r="R87" s="507">
        <v>1</v>
      </c>
      <c r="S87" s="507">
        <v>0</v>
      </c>
      <c r="T87" s="507">
        <v>0</v>
      </c>
      <c r="U87" s="507">
        <v>0</v>
      </c>
      <c r="V87" s="507">
        <v>0</v>
      </c>
      <c r="W87" s="504" t="s">
        <v>1760</v>
      </c>
      <c r="X87" s="506">
        <v>1000</v>
      </c>
      <c r="Y87" s="506">
        <v>175349</v>
      </c>
      <c r="Z87" s="506">
        <v>149158</v>
      </c>
      <c r="AA87" s="506">
        <v>502</v>
      </c>
      <c r="AB87" s="501">
        <f t="shared" si="1"/>
        <v>543.29004329004329</v>
      </c>
    </row>
    <row r="88" spans="1:28" s="480" customFormat="1" ht="18.600000000000001" customHeight="1">
      <c r="A88" s="501" t="s">
        <v>1187</v>
      </c>
      <c r="B88" s="502" t="s">
        <v>967</v>
      </c>
      <c r="C88" s="502">
        <v>82</v>
      </c>
      <c r="D88" s="503" t="s">
        <v>200</v>
      </c>
      <c r="E88" s="504" t="s">
        <v>186</v>
      </c>
      <c r="F88" s="505">
        <v>35153</v>
      </c>
      <c r="G88" s="506">
        <v>970</v>
      </c>
      <c r="H88" s="506">
        <v>802</v>
      </c>
      <c r="I88" s="506">
        <v>802</v>
      </c>
      <c r="J88" s="506">
        <v>410</v>
      </c>
      <c r="K88" s="507">
        <v>0</v>
      </c>
      <c r="L88" s="507">
        <v>0</v>
      </c>
      <c r="M88" s="507">
        <v>0</v>
      </c>
      <c r="N88" s="507">
        <v>1</v>
      </c>
      <c r="O88" s="507">
        <v>0</v>
      </c>
      <c r="P88" s="507">
        <v>0</v>
      </c>
      <c r="Q88" s="507">
        <v>0</v>
      </c>
      <c r="R88" s="507">
        <v>1</v>
      </c>
      <c r="S88" s="507">
        <v>0</v>
      </c>
      <c r="T88" s="507">
        <v>0</v>
      </c>
      <c r="U88" s="507">
        <v>0</v>
      </c>
      <c r="V88" s="507">
        <v>0</v>
      </c>
      <c r="W88" s="504" t="s">
        <v>1760</v>
      </c>
      <c r="X88" s="506">
        <v>1648</v>
      </c>
      <c r="Y88" s="506">
        <v>88509</v>
      </c>
      <c r="Z88" s="506">
        <v>83069</v>
      </c>
      <c r="AA88" s="506">
        <v>341</v>
      </c>
      <c r="AB88" s="501">
        <f t="shared" si="1"/>
        <v>425.18703241895264</v>
      </c>
    </row>
    <row r="89" spans="1:28" s="480" customFormat="1" ht="18.600000000000001" customHeight="1">
      <c r="A89" s="501" t="s">
        <v>1187</v>
      </c>
      <c r="B89" s="502" t="s">
        <v>967</v>
      </c>
      <c r="C89" s="502">
        <v>83</v>
      </c>
      <c r="D89" s="503" t="s">
        <v>201</v>
      </c>
      <c r="E89" s="504" t="s">
        <v>186</v>
      </c>
      <c r="F89" s="505">
        <v>34970</v>
      </c>
      <c r="G89" s="506">
        <v>0</v>
      </c>
      <c r="H89" s="506">
        <v>0</v>
      </c>
      <c r="I89" s="506">
        <v>492</v>
      </c>
      <c r="J89" s="506">
        <v>250</v>
      </c>
      <c r="K89" s="507">
        <v>1</v>
      </c>
      <c r="L89" s="507">
        <v>0</v>
      </c>
      <c r="M89" s="507">
        <v>0</v>
      </c>
      <c r="N89" s="507">
        <v>0</v>
      </c>
      <c r="O89" s="507">
        <v>0</v>
      </c>
      <c r="P89" s="507">
        <v>0</v>
      </c>
      <c r="Q89" s="507">
        <v>0</v>
      </c>
      <c r="R89" s="507">
        <v>0</v>
      </c>
      <c r="S89" s="507">
        <v>0</v>
      </c>
      <c r="T89" s="507">
        <v>0</v>
      </c>
      <c r="U89" s="507">
        <v>1</v>
      </c>
      <c r="V89" s="507">
        <v>0</v>
      </c>
      <c r="W89" s="504" t="s">
        <v>1760</v>
      </c>
      <c r="X89" s="506">
        <v>1648</v>
      </c>
      <c r="Y89" s="506">
        <v>56845</v>
      </c>
      <c r="Z89" s="506">
        <v>43842</v>
      </c>
      <c r="AA89" s="506">
        <v>221</v>
      </c>
      <c r="AB89" s="501">
        <f t="shared" si="1"/>
        <v>449.1869918699187</v>
      </c>
    </row>
    <row r="90" spans="1:28" s="480" customFormat="1" ht="18.600000000000001" customHeight="1">
      <c r="A90" s="501" t="s">
        <v>1187</v>
      </c>
      <c r="B90" s="502" t="s">
        <v>967</v>
      </c>
      <c r="C90" s="502">
        <v>84</v>
      </c>
      <c r="D90" s="503" t="s">
        <v>202</v>
      </c>
      <c r="E90" s="504" t="s">
        <v>186</v>
      </c>
      <c r="F90" s="505">
        <v>36188</v>
      </c>
      <c r="G90" s="506">
        <v>3470</v>
      </c>
      <c r="H90" s="506">
        <v>2898</v>
      </c>
      <c r="I90" s="506">
        <v>2898</v>
      </c>
      <c r="J90" s="506">
        <v>1632</v>
      </c>
      <c r="K90" s="507">
        <v>0</v>
      </c>
      <c r="L90" s="507">
        <v>0</v>
      </c>
      <c r="M90" s="507">
        <v>0</v>
      </c>
      <c r="N90" s="507">
        <v>2</v>
      </c>
      <c r="O90" s="507">
        <v>0</v>
      </c>
      <c r="P90" s="507">
        <v>0</v>
      </c>
      <c r="Q90" s="507">
        <v>0</v>
      </c>
      <c r="R90" s="507">
        <v>0</v>
      </c>
      <c r="S90" s="507">
        <v>0</v>
      </c>
      <c r="T90" s="507">
        <v>2</v>
      </c>
      <c r="U90" s="507">
        <v>0</v>
      </c>
      <c r="V90" s="507">
        <v>0</v>
      </c>
      <c r="W90" s="504" t="s">
        <v>1760</v>
      </c>
      <c r="X90" s="506">
        <v>1648</v>
      </c>
      <c r="Y90" s="506">
        <v>429194</v>
      </c>
      <c r="Z90" s="506">
        <v>327880</v>
      </c>
      <c r="AA90" s="506">
        <v>1612</v>
      </c>
      <c r="AB90" s="501">
        <f t="shared" si="1"/>
        <v>556.24568668046925</v>
      </c>
    </row>
    <row r="91" spans="1:28" s="480" customFormat="1" ht="18.600000000000001" customHeight="1">
      <c r="A91" s="501" t="s">
        <v>1187</v>
      </c>
      <c r="B91" s="502" t="s">
        <v>967</v>
      </c>
      <c r="C91" s="502">
        <v>85</v>
      </c>
      <c r="D91" s="503" t="s">
        <v>203</v>
      </c>
      <c r="E91" s="504" t="s">
        <v>186</v>
      </c>
      <c r="F91" s="505">
        <v>37344</v>
      </c>
      <c r="G91" s="506">
        <v>2800</v>
      </c>
      <c r="H91" s="506">
        <v>2148</v>
      </c>
      <c r="I91" s="506">
        <v>2148</v>
      </c>
      <c r="J91" s="506">
        <v>1223</v>
      </c>
      <c r="K91" s="507">
        <v>0</v>
      </c>
      <c r="L91" s="507">
        <v>0</v>
      </c>
      <c r="M91" s="507">
        <v>0</v>
      </c>
      <c r="N91" s="507">
        <v>2</v>
      </c>
      <c r="O91" s="507">
        <v>0</v>
      </c>
      <c r="P91" s="507">
        <v>0</v>
      </c>
      <c r="Q91" s="507">
        <v>0</v>
      </c>
      <c r="R91" s="507">
        <v>0</v>
      </c>
      <c r="S91" s="507">
        <v>0</v>
      </c>
      <c r="T91" s="507">
        <v>2</v>
      </c>
      <c r="U91" s="507">
        <v>0</v>
      </c>
      <c r="V91" s="507">
        <v>0</v>
      </c>
      <c r="W91" s="504" t="s">
        <v>1760</v>
      </c>
      <c r="X91" s="506">
        <v>1648</v>
      </c>
      <c r="Y91" s="506">
        <v>274903</v>
      </c>
      <c r="Z91" s="506">
        <v>237546</v>
      </c>
      <c r="AA91" s="506">
        <v>1363</v>
      </c>
      <c r="AB91" s="501">
        <f t="shared" si="1"/>
        <v>634.54376163873371</v>
      </c>
    </row>
    <row r="92" spans="1:28" s="480" customFormat="1" ht="18.600000000000001" customHeight="1">
      <c r="A92" s="501" t="s">
        <v>1187</v>
      </c>
      <c r="B92" s="502" t="s">
        <v>967</v>
      </c>
      <c r="C92" s="502">
        <v>86</v>
      </c>
      <c r="D92" s="503" t="s">
        <v>204</v>
      </c>
      <c r="E92" s="504" t="s">
        <v>186</v>
      </c>
      <c r="F92" s="505">
        <v>38077</v>
      </c>
      <c r="G92" s="506">
        <v>1170</v>
      </c>
      <c r="H92" s="506">
        <v>1088</v>
      </c>
      <c r="I92" s="506">
        <v>1088</v>
      </c>
      <c r="J92" s="506">
        <v>514</v>
      </c>
      <c r="K92" s="507">
        <v>0</v>
      </c>
      <c r="L92" s="507">
        <v>0</v>
      </c>
      <c r="M92" s="507">
        <v>0</v>
      </c>
      <c r="N92" s="507">
        <v>1</v>
      </c>
      <c r="O92" s="507">
        <v>0</v>
      </c>
      <c r="P92" s="507">
        <v>0</v>
      </c>
      <c r="Q92" s="507">
        <v>0</v>
      </c>
      <c r="R92" s="507">
        <v>0</v>
      </c>
      <c r="S92" s="507">
        <v>0</v>
      </c>
      <c r="T92" s="507">
        <v>0</v>
      </c>
      <c r="U92" s="507">
        <v>1</v>
      </c>
      <c r="V92" s="507">
        <v>0</v>
      </c>
      <c r="W92" s="504" t="s">
        <v>1760</v>
      </c>
      <c r="X92" s="506">
        <v>1648</v>
      </c>
      <c r="Y92" s="506">
        <v>123656</v>
      </c>
      <c r="Z92" s="506">
        <v>110404</v>
      </c>
      <c r="AA92" s="506">
        <v>510</v>
      </c>
      <c r="AB92" s="501">
        <f t="shared" si="1"/>
        <v>468.75</v>
      </c>
    </row>
    <row r="93" spans="1:28" s="480" customFormat="1" ht="18.600000000000001" customHeight="1">
      <c r="A93" s="501" t="s">
        <v>1187</v>
      </c>
      <c r="B93" s="502" t="s">
        <v>967</v>
      </c>
      <c r="C93" s="502">
        <v>87</v>
      </c>
      <c r="D93" s="503" t="s">
        <v>205</v>
      </c>
      <c r="E93" s="504" t="s">
        <v>186</v>
      </c>
      <c r="F93" s="505">
        <v>32660</v>
      </c>
      <c r="G93" s="506">
        <v>724</v>
      </c>
      <c r="H93" s="506">
        <v>489</v>
      </c>
      <c r="I93" s="506">
        <v>489</v>
      </c>
      <c r="J93" s="506">
        <v>190</v>
      </c>
      <c r="K93" s="507">
        <v>0</v>
      </c>
      <c r="L93" s="507">
        <v>0</v>
      </c>
      <c r="M93" s="507">
        <v>0</v>
      </c>
      <c r="N93" s="507">
        <v>1</v>
      </c>
      <c r="O93" s="507">
        <v>0</v>
      </c>
      <c r="P93" s="507">
        <v>0</v>
      </c>
      <c r="Q93" s="507">
        <v>0</v>
      </c>
      <c r="R93" s="507">
        <v>0</v>
      </c>
      <c r="S93" s="507">
        <v>0</v>
      </c>
      <c r="T93" s="507">
        <v>1</v>
      </c>
      <c r="U93" s="507">
        <v>0</v>
      </c>
      <c r="V93" s="507">
        <v>0</v>
      </c>
      <c r="W93" s="504" t="s">
        <v>1760</v>
      </c>
      <c r="X93" s="506">
        <v>1648</v>
      </c>
      <c r="Y93" s="506">
        <v>47605</v>
      </c>
      <c r="Z93" s="506">
        <v>33567</v>
      </c>
      <c r="AA93" s="506">
        <v>189</v>
      </c>
      <c r="AB93" s="501">
        <f t="shared" si="1"/>
        <v>386.50306748466255</v>
      </c>
    </row>
    <row r="94" spans="1:28" s="480" customFormat="1" ht="18.600000000000001" customHeight="1">
      <c r="A94" s="501" t="s">
        <v>1187</v>
      </c>
      <c r="B94" s="502" t="s">
        <v>967</v>
      </c>
      <c r="C94" s="502">
        <v>88</v>
      </c>
      <c r="D94" s="503" t="s">
        <v>206</v>
      </c>
      <c r="E94" s="504" t="s">
        <v>186</v>
      </c>
      <c r="F94" s="505">
        <v>35153</v>
      </c>
      <c r="G94" s="506">
        <v>1200</v>
      </c>
      <c r="H94" s="506">
        <v>811</v>
      </c>
      <c r="I94" s="506">
        <v>811</v>
      </c>
      <c r="J94" s="506">
        <v>480</v>
      </c>
      <c r="K94" s="507">
        <v>0</v>
      </c>
      <c r="L94" s="507">
        <v>0</v>
      </c>
      <c r="M94" s="507">
        <v>0</v>
      </c>
      <c r="N94" s="507">
        <v>1</v>
      </c>
      <c r="O94" s="507">
        <v>0</v>
      </c>
      <c r="P94" s="507">
        <v>0</v>
      </c>
      <c r="Q94" s="507">
        <v>0</v>
      </c>
      <c r="R94" s="507">
        <v>0</v>
      </c>
      <c r="S94" s="507">
        <v>0</v>
      </c>
      <c r="T94" s="507">
        <v>1</v>
      </c>
      <c r="U94" s="507">
        <v>0</v>
      </c>
      <c r="V94" s="507">
        <v>0</v>
      </c>
      <c r="W94" s="504" t="s">
        <v>1760</v>
      </c>
      <c r="X94" s="506">
        <v>1648</v>
      </c>
      <c r="Y94" s="506">
        <v>57990</v>
      </c>
      <c r="Z94" s="506">
        <v>50091</v>
      </c>
      <c r="AA94" s="506">
        <v>398</v>
      </c>
      <c r="AB94" s="501">
        <f t="shared" si="1"/>
        <v>490.75215782983969</v>
      </c>
    </row>
    <row r="95" spans="1:28" s="480" customFormat="1" ht="18.600000000000001" customHeight="1">
      <c r="A95" s="501" t="s">
        <v>1187</v>
      </c>
      <c r="B95" s="502" t="s">
        <v>967</v>
      </c>
      <c r="C95" s="502">
        <v>89</v>
      </c>
      <c r="D95" s="503" t="s">
        <v>207</v>
      </c>
      <c r="E95" s="504" t="s">
        <v>186</v>
      </c>
      <c r="F95" s="505">
        <v>37711</v>
      </c>
      <c r="G95" s="506">
        <v>2310</v>
      </c>
      <c r="H95" s="506">
        <v>1829</v>
      </c>
      <c r="I95" s="506">
        <v>1829</v>
      </c>
      <c r="J95" s="506">
        <v>783</v>
      </c>
      <c r="K95" s="507">
        <v>1</v>
      </c>
      <c r="L95" s="507">
        <v>0</v>
      </c>
      <c r="M95" s="507">
        <v>0</v>
      </c>
      <c r="N95" s="507">
        <v>1</v>
      </c>
      <c r="O95" s="507">
        <v>0</v>
      </c>
      <c r="P95" s="507">
        <v>0</v>
      </c>
      <c r="Q95" s="507">
        <v>0</v>
      </c>
      <c r="R95" s="507">
        <v>0</v>
      </c>
      <c r="S95" s="507">
        <v>1</v>
      </c>
      <c r="T95" s="507">
        <v>0</v>
      </c>
      <c r="U95" s="507">
        <v>1</v>
      </c>
      <c r="V95" s="507">
        <v>0</v>
      </c>
      <c r="W95" s="504" t="s">
        <v>1760</v>
      </c>
      <c r="X95" s="506">
        <v>1648</v>
      </c>
      <c r="Y95" s="506">
        <v>282937</v>
      </c>
      <c r="Z95" s="506">
        <v>186683</v>
      </c>
      <c r="AA95" s="506">
        <v>1202</v>
      </c>
      <c r="AB95" s="501">
        <f t="shared" si="1"/>
        <v>657.18972115910333</v>
      </c>
    </row>
    <row r="96" spans="1:28" s="480" customFormat="1" ht="18.600000000000001" customHeight="1">
      <c r="A96" s="501" t="s">
        <v>1187</v>
      </c>
      <c r="B96" s="502" t="s">
        <v>967</v>
      </c>
      <c r="C96" s="502">
        <v>90</v>
      </c>
      <c r="D96" s="503" t="s">
        <v>208</v>
      </c>
      <c r="E96" s="504" t="s">
        <v>186</v>
      </c>
      <c r="F96" s="505">
        <v>36188</v>
      </c>
      <c r="G96" s="506">
        <v>1450</v>
      </c>
      <c r="H96" s="506">
        <v>1193</v>
      </c>
      <c r="I96" s="506">
        <v>1193</v>
      </c>
      <c r="J96" s="506">
        <v>564</v>
      </c>
      <c r="K96" s="507">
        <v>0</v>
      </c>
      <c r="L96" s="507">
        <v>0</v>
      </c>
      <c r="M96" s="507">
        <v>0</v>
      </c>
      <c r="N96" s="507">
        <v>1</v>
      </c>
      <c r="O96" s="507">
        <v>0</v>
      </c>
      <c r="P96" s="507">
        <v>0</v>
      </c>
      <c r="Q96" s="507">
        <v>0</v>
      </c>
      <c r="R96" s="507">
        <v>0</v>
      </c>
      <c r="S96" s="507">
        <v>0</v>
      </c>
      <c r="T96" s="507">
        <v>0</v>
      </c>
      <c r="U96" s="507">
        <v>1</v>
      </c>
      <c r="V96" s="507">
        <v>0</v>
      </c>
      <c r="W96" s="504" t="s">
        <v>1760</v>
      </c>
      <c r="X96" s="506">
        <v>1648</v>
      </c>
      <c r="Y96" s="506">
        <v>181396</v>
      </c>
      <c r="Z96" s="506">
        <v>129659</v>
      </c>
      <c r="AA96" s="506">
        <v>671</v>
      </c>
      <c r="AB96" s="501">
        <f t="shared" si="1"/>
        <v>562.44761106454314</v>
      </c>
    </row>
    <row r="97" spans="1:28" s="480" customFormat="1" ht="18.600000000000001" customHeight="1">
      <c r="A97" s="501" t="s">
        <v>1187</v>
      </c>
      <c r="B97" s="502" t="s">
        <v>967</v>
      </c>
      <c r="C97" s="502">
        <v>91</v>
      </c>
      <c r="D97" s="503" t="s">
        <v>209</v>
      </c>
      <c r="E97" s="504" t="s">
        <v>186</v>
      </c>
      <c r="F97" s="505">
        <v>35398</v>
      </c>
      <c r="G97" s="506">
        <v>1000</v>
      </c>
      <c r="H97" s="506">
        <v>650</v>
      </c>
      <c r="I97" s="506">
        <v>650</v>
      </c>
      <c r="J97" s="506">
        <v>260</v>
      </c>
      <c r="K97" s="507">
        <v>1</v>
      </c>
      <c r="L97" s="507">
        <v>0</v>
      </c>
      <c r="M97" s="507">
        <v>0</v>
      </c>
      <c r="N97" s="507">
        <v>0</v>
      </c>
      <c r="O97" s="507">
        <v>0</v>
      </c>
      <c r="P97" s="507">
        <v>0</v>
      </c>
      <c r="Q97" s="507">
        <v>0</v>
      </c>
      <c r="R97" s="507">
        <v>0</v>
      </c>
      <c r="S97" s="507">
        <v>1</v>
      </c>
      <c r="T97" s="507">
        <v>0</v>
      </c>
      <c r="U97" s="507">
        <v>0</v>
      </c>
      <c r="V97" s="507">
        <v>0</v>
      </c>
      <c r="W97" s="504" t="s">
        <v>1760</v>
      </c>
      <c r="X97" s="506">
        <v>1648</v>
      </c>
      <c r="Y97" s="506">
        <v>93247</v>
      </c>
      <c r="Z97" s="506">
        <v>73199</v>
      </c>
      <c r="AA97" s="506">
        <v>393</v>
      </c>
      <c r="AB97" s="501">
        <f t="shared" si="1"/>
        <v>604.61538461538464</v>
      </c>
    </row>
    <row r="98" spans="1:28" s="480" customFormat="1" ht="18.600000000000001" customHeight="1">
      <c r="A98" s="501" t="s">
        <v>1187</v>
      </c>
      <c r="B98" s="502" t="s">
        <v>967</v>
      </c>
      <c r="C98" s="502">
        <v>92</v>
      </c>
      <c r="D98" s="503" t="s">
        <v>210</v>
      </c>
      <c r="E98" s="504" t="s">
        <v>186</v>
      </c>
      <c r="F98" s="505">
        <v>31951</v>
      </c>
      <c r="G98" s="506">
        <v>450</v>
      </c>
      <c r="H98" s="506">
        <v>106</v>
      </c>
      <c r="I98" s="506">
        <v>106</v>
      </c>
      <c r="J98" s="506">
        <v>100</v>
      </c>
      <c r="K98" s="507">
        <v>1</v>
      </c>
      <c r="L98" s="507">
        <v>0</v>
      </c>
      <c r="M98" s="507">
        <v>0</v>
      </c>
      <c r="N98" s="507">
        <v>0</v>
      </c>
      <c r="O98" s="507">
        <v>0</v>
      </c>
      <c r="P98" s="507">
        <v>0</v>
      </c>
      <c r="Q98" s="507">
        <v>0</v>
      </c>
      <c r="R98" s="507">
        <v>0</v>
      </c>
      <c r="S98" s="507">
        <v>1</v>
      </c>
      <c r="T98" s="507">
        <v>0</v>
      </c>
      <c r="U98" s="507">
        <v>0</v>
      </c>
      <c r="V98" s="507">
        <v>0</v>
      </c>
      <c r="W98" s="504" t="s">
        <v>1760</v>
      </c>
      <c r="X98" s="506">
        <v>1648</v>
      </c>
      <c r="Y98" s="506">
        <v>19715</v>
      </c>
      <c r="Z98" s="506">
        <v>12874</v>
      </c>
      <c r="AA98" s="506">
        <v>102</v>
      </c>
      <c r="AB98" s="501">
        <f t="shared" si="1"/>
        <v>962.2641509433962</v>
      </c>
    </row>
    <row r="99" spans="1:28" s="480" customFormat="1" ht="18.600000000000001" customHeight="1">
      <c r="A99" s="501" t="s">
        <v>1187</v>
      </c>
      <c r="B99" s="502" t="s">
        <v>967</v>
      </c>
      <c r="C99" s="502">
        <v>93</v>
      </c>
      <c r="D99" s="503" t="s">
        <v>211</v>
      </c>
      <c r="E99" s="504" t="s">
        <v>186</v>
      </c>
      <c r="F99" s="505">
        <v>31573</v>
      </c>
      <c r="G99" s="506">
        <v>115</v>
      </c>
      <c r="H99" s="506">
        <v>52</v>
      </c>
      <c r="I99" s="506">
        <v>52</v>
      </c>
      <c r="J99" s="506">
        <v>23</v>
      </c>
      <c r="K99" s="507">
        <v>1</v>
      </c>
      <c r="L99" s="507">
        <v>0</v>
      </c>
      <c r="M99" s="507">
        <v>0</v>
      </c>
      <c r="N99" s="507">
        <v>0</v>
      </c>
      <c r="O99" s="507">
        <v>0</v>
      </c>
      <c r="P99" s="507">
        <v>0</v>
      </c>
      <c r="Q99" s="507">
        <v>0</v>
      </c>
      <c r="R99" s="507">
        <v>0</v>
      </c>
      <c r="S99" s="507">
        <v>1</v>
      </c>
      <c r="T99" s="507">
        <v>0</v>
      </c>
      <c r="U99" s="507">
        <v>0</v>
      </c>
      <c r="V99" s="507">
        <v>0</v>
      </c>
      <c r="W99" s="504" t="s">
        <v>1760</v>
      </c>
      <c r="X99" s="506">
        <v>1648</v>
      </c>
      <c r="Y99" s="506">
        <v>6939</v>
      </c>
      <c r="Z99" s="506">
        <v>3685</v>
      </c>
      <c r="AA99" s="506">
        <v>31</v>
      </c>
      <c r="AB99" s="501">
        <f t="shared" si="1"/>
        <v>596.15384615384619</v>
      </c>
    </row>
    <row r="100" spans="1:28" s="480" customFormat="1" ht="18.600000000000001" customHeight="1">
      <c r="A100" s="501" t="s">
        <v>1187</v>
      </c>
      <c r="B100" s="502" t="s">
        <v>967</v>
      </c>
      <c r="C100" s="502">
        <v>94</v>
      </c>
      <c r="D100" s="503" t="s">
        <v>212</v>
      </c>
      <c r="E100" s="504" t="s">
        <v>186</v>
      </c>
      <c r="F100" s="505">
        <v>32680</v>
      </c>
      <c r="G100" s="506">
        <v>1460</v>
      </c>
      <c r="H100" s="506">
        <v>1103</v>
      </c>
      <c r="I100" s="506">
        <v>1103</v>
      </c>
      <c r="J100" s="506">
        <v>429</v>
      </c>
      <c r="K100" s="507">
        <v>1</v>
      </c>
      <c r="L100" s="507">
        <v>0</v>
      </c>
      <c r="M100" s="507">
        <v>0</v>
      </c>
      <c r="N100" s="507">
        <v>0</v>
      </c>
      <c r="O100" s="507">
        <v>0</v>
      </c>
      <c r="P100" s="507">
        <v>0</v>
      </c>
      <c r="Q100" s="507">
        <v>0</v>
      </c>
      <c r="R100" s="507">
        <v>0</v>
      </c>
      <c r="S100" s="507">
        <v>1</v>
      </c>
      <c r="T100" s="507">
        <v>0</v>
      </c>
      <c r="U100" s="507">
        <v>0</v>
      </c>
      <c r="V100" s="507">
        <v>0</v>
      </c>
      <c r="W100" s="504" t="s">
        <v>1760</v>
      </c>
      <c r="X100" s="506">
        <v>1648</v>
      </c>
      <c r="Y100" s="506">
        <v>126657</v>
      </c>
      <c r="Z100" s="506">
        <v>111763</v>
      </c>
      <c r="AA100" s="506">
        <v>471</v>
      </c>
      <c r="AB100" s="501">
        <f t="shared" si="1"/>
        <v>427.01722574796008</v>
      </c>
    </row>
    <row r="101" spans="1:28" s="480" customFormat="1" ht="18.600000000000001" customHeight="1">
      <c r="A101" s="501" t="s">
        <v>1187</v>
      </c>
      <c r="B101" s="502" t="s">
        <v>967</v>
      </c>
      <c r="C101" s="502">
        <v>95</v>
      </c>
      <c r="D101" s="503" t="s">
        <v>213</v>
      </c>
      <c r="E101" s="504" t="s">
        <v>186</v>
      </c>
      <c r="F101" s="505">
        <v>37711</v>
      </c>
      <c r="G101" s="506">
        <v>1656</v>
      </c>
      <c r="H101" s="506">
        <v>1437</v>
      </c>
      <c r="I101" s="506">
        <v>1437</v>
      </c>
      <c r="J101" s="506">
        <v>750</v>
      </c>
      <c r="K101" s="507">
        <v>1</v>
      </c>
      <c r="L101" s="507">
        <v>0</v>
      </c>
      <c r="M101" s="507">
        <v>0</v>
      </c>
      <c r="N101" s="507">
        <v>0</v>
      </c>
      <c r="O101" s="507">
        <v>0</v>
      </c>
      <c r="P101" s="507">
        <v>0</v>
      </c>
      <c r="Q101" s="507">
        <v>0</v>
      </c>
      <c r="R101" s="507">
        <v>0</v>
      </c>
      <c r="S101" s="507">
        <v>0</v>
      </c>
      <c r="T101" s="507">
        <v>0</v>
      </c>
      <c r="U101" s="507">
        <v>1</v>
      </c>
      <c r="V101" s="507">
        <v>0</v>
      </c>
      <c r="W101" s="504" t="s">
        <v>1760</v>
      </c>
      <c r="X101" s="506">
        <v>1648</v>
      </c>
      <c r="Y101" s="506">
        <v>171940</v>
      </c>
      <c r="Z101" s="506">
        <v>148385</v>
      </c>
      <c r="AA101" s="506">
        <v>500</v>
      </c>
      <c r="AB101" s="501">
        <f t="shared" si="1"/>
        <v>347.94711203897009</v>
      </c>
    </row>
    <row r="102" spans="1:28" s="480" customFormat="1" ht="18.600000000000001" customHeight="1">
      <c r="A102" s="501" t="s">
        <v>1187</v>
      </c>
      <c r="B102" s="502" t="s">
        <v>967</v>
      </c>
      <c r="C102" s="502">
        <v>96</v>
      </c>
      <c r="D102" s="503" t="s">
        <v>214</v>
      </c>
      <c r="E102" s="504" t="s">
        <v>186</v>
      </c>
      <c r="F102" s="505">
        <v>34789</v>
      </c>
      <c r="G102" s="506">
        <v>930</v>
      </c>
      <c r="H102" s="506">
        <v>606</v>
      </c>
      <c r="I102" s="506">
        <v>606</v>
      </c>
      <c r="J102" s="506">
        <v>420</v>
      </c>
      <c r="K102" s="507">
        <v>1</v>
      </c>
      <c r="L102" s="507">
        <v>0</v>
      </c>
      <c r="M102" s="507">
        <v>0</v>
      </c>
      <c r="N102" s="507">
        <v>0</v>
      </c>
      <c r="O102" s="507">
        <v>0</v>
      </c>
      <c r="P102" s="507">
        <v>0</v>
      </c>
      <c r="Q102" s="507">
        <v>0</v>
      </c>
      <c r="R102" s="507">
        <v>0</v>
      </c>
      <c r="S102" s="507">
        <v>1</v>
      </c>
      <c r="T102" s="507">
        <v>0</v>
      </c>
      <c r="U102" s="507">
        <v>0</v>
      </c>
      <c r="V102" s="507">
        <v>0</v>
      </c>
      <c r="W102" s="504" t="s">
        <v>1760</v>
      </c>
      <c r="X102" s="506">
        <v>1648</v>
      </c>
      <c r="Y102" s="506">
        <v>57723</v>
      </c>
      <c r="Z102" s="506">
        <v>54027</v>
      </c>
      <c r="AA102" s="506">
        <v>219</v>
      </c>
      <c r="AB102" s="501">
        <f t="shared" si="1"/>
        <v>361.38613861386136</v>
      </c>
    </row>
    <row r="103" spans="1:28" s="480" customFormat="1" ht="18.600000000000001" customHeight="1">
      <c r="A103" s="501" t="s">
        <v>1187</v>
      </c>
      <c r="B103" s="502" t="s">
        <v>967</v>
      </c>
      <c r="C103" s="502">
        <v>97</v>
      </c>
      <c r="D103" s="503" t="s">
        <v>215</v>
      </c>
      <c r="E103" s="504" t="s">
        <v>186</v>
      </c>
      <c r="F103" s="505">
        <v>35877</v>
      </c>
      <c r="G103" s="506">
        <v>190</v>
      </c>
      <c r="H103" s="506">
        <v>111</v>
      </c>
      <c r="I103" s="506">
        <v>111</v>
      </c>
      <c r="J103" s="506">
        <v>369</v>
      </c>
      <c r="K103" s="507">
        <v>0</v>
      </c>
      <c r="L103" s="507">
        <v>0</v>
      </c>
      <c r="M103" s="507">
        <v>0</v>
      </c>
      <c r="N103" s="507">
        <v>0</v>
      </c>
      <c r="O103" s="507">
        <v>1</v>
      </c>
      <c r="P103" s="507">
        <v>0</v>
      </c>
      <c r="Q103" s="507">
        <v>0</v>
      </c>
      <c r="R103" s="507">
        <v>1</v>
      </c>
      <c r="S103" s="507">
        <v>0</v>
      </c>
      <c r="T103" s="507">
        <v>0</v>
      </c>
      <c r="U103" s="507">
        <v>0</v>
      </c>
      <c r="V103" s="507">
        <v>0</v>
      </c>
      <c r="W103" s="504" t="s">
        <v>1760</v>
      </c>
      <c r="X103" s="506">
        <v>1648</v>
      </c>
      <c r="Y103" s="506">
        <v>22568</v>
      </c>
      <c r="Z103" s="506">
        <v>19183</v>
      </c>
      <c r="AA103" s="506">
        <v>150</v>
      </c>
      <c r="AB103" s="501">
        <f t="shared" si="1"/>
        <v>1351.3513513513512</v>
      </c>
    </row>
    <row r="104" spans="1:28" s="480" customFormat="1" ht="18.600000000000001" customHeight="1">
      <c r="A104" s="501" t="s">
        <v>1187</v>
      </c>
      <c r="B104" s="502" t="s">
        <v>967</v>
      </c>
      <c r="C104" s="502">
        <v>98</v>
      </c>
      <c r="D104" s="503" t="s">
        <v>216</v>
      </c>
      <c r="E104" s="504" t="s">
        <v>186</v>
      </c>
      <c r="F104" s="505">
        <v>36188</v>
      </c>
      <c r="G104" s="506">
        <v>110</v>
      </c>
      <c r="H104" s="506">
        <v>60</v>
      </c>
      <c r="I104" s="506">
        <v>60</v>
      </c>
      <c r="J104" s="506">
        <v>33</v>
      </c>
      <c r="K104" s="507">
        <v>0</v>
      </c>
      <c r="L104" s="507">
        <v>1</v>
      </c>
      <c r="M104" s="507">
        <v>0</v>
      </c>
      <c r="N104" s="507">
        <v>0</v>
      </c>
      <c r="O104" s="507">
        <v>0</v>
      </c>
      <c r="P104" s="507">
        <v>0</v>
      </c>
      <c r="Q104" s="507">
        <v>0</v>
      </c>
      <c r="R104" s="507">
        <v>0</v>
      </c>
      <c r="S104" s="507">
        <v>1</v>
      </c>
      <c r="T104" s="507">
        <v>0</v>
      </c>
      <c r="U104" s="507">
        <v>0</v>
      </c>
      <c r="V104" s="507">
        <v>0</v>
      </c>
      <c r="W104" s="504" t="s">
        <v>1760</v>
      </c>
      <c r="X104" s="506">
        <v>1648</v>
      </c>
      <c r="Y104" s="506">
        <v>6677</v>
      </c>
      <c r="Z104" s="506">
        <v>4955</v>
      </c>
      <c r="AA104" s="506">
        <v>25</v>
      </c>
      <c r="AB104" s="501">
        <f t="shared" si="1"/>
        <v>416.66666666666669</v>
      </c>
    </row>
    <row r="105" spans="1:28" s="480" customFormat="1" ht="18.600000000000001" customHeight="1">
      <c r="A105" s="501" t="s">
        <v>1187</v>
      </c>
      <c r="B105" s="502" t="s">
        <v>967</v>
      </c>
      <c r="C105" s="502">
        <v>99</v>
      </c>
      <c r="D105" s="503" t="s">
        <v>217</v>
      </c>
      <c r="E105" s="504" t="s">
        <v>186</v>
      </c>
      <c r="F105" s="505">
        <v>37711</v>
      </c>
      <c r="G105" s="506">
        <v>544</v>
      </c>
      <c r="H105" s="506">
        <v>339</v>
      </c>
      <c r="I105" s="506">
        <v>339</v>
      </c>
      <c r="J105" s="506">
        <v>708</v>
      </c>
      <c r="K105" s="507">
        <v>0</v>
      </c>
      <c r="L105" s="507">
        <v>1</v>
      </c>
      <c r="M105" s="507">
        <v>0</v>
      </c>
      <c r="N105" s="507">
        <v>0</v>
      </c>
      <c r="O105" s="507">
        <v>0</v>
      </c>
      <c r="P105" s="507">
        <v>0</v>
      </c>
      <c r="Q105" s="507">
        <v>0</v>
      </c>
      <c r="R105" s="507">
        <v>0</v>
      </c>
      <c r="S105" s="507">
        <v>0</v>
      </c>
      <c r="T105" s="507">
        <v>0</v>
      </c>
      <c r="U105" s="507">
        <v>1</v>
      </c>
      <c r="V105" s="507">
        <v>0</v>
      </c>
      <c r="W105" s="504" t="s">
        <v>1760</v>
      </c>
      <c r="X105" s="506">
        <v>1648</v>
      </c>
      <c r="Y105" s="506">
        <v>72877</v>
      </c>
      <c r="Z105" s="506">
        <v>49334</v>
      </c>
      <c r="AA105" s="506">
        <v>412</v>
      </c>
      <c r="AB105" s="501">
        <f t="shared" si="1"/>
        <v>1215.3392330383481</v>
      </c>
    </row>
    <row r="106" spans="1:28" s="480" customFormat="1" ht="18.600000000000001" customHeight="1">
      <c r="A106" s="501" t="s">
        <v>1187</v>
      </c>
      <c r="B106" s="502" t="s">
        <v>967</v>
      </c>
      <c r="C106" s="502">
        <v>100</v>
      </c>
      <c r="D106" s="503" t="s">
        <v>218</v>
      </c>
      <c r="E106" s="504" t="s">
        <v>186</v>
      </c>
      <c r="F106" s="505">
        <v>38442</v>
      </c>
      <c r="G106" s="506">
        <v>176</v>
      </c>
      <c r="H106" s="506">
        <v>87</v>
      </c>
      <c r="I106" s="506">
        <v>87</v>
      </c>
      <c r="J106" s="506">
        <v>500</v>
      </c>
      <c r="K106" s="507">
        <v>0</v>
      </c>
      <c r="L106" s="507">
        <v>0</v>
      </c>
      <c r="M106" s="507">
        <v>0</v>
      </c>
      <c r="N106" s="507">
        <v>2</v>
      </c>
      <c r="O106" s="507">
        <v>0</v>
      </c>
      <c r="P106" s="507">
        <v>0</v>
      </c>
      <c r="Q106" s="507">
        <v>0</v>
      </c>
      <c r="R106" s="507">
        <v>0</v>
      </c>
      <c r="S106" s="507">
        <v>0</v>
      </c>
      <c r="T106" s="507">
        <v>0</v>
      </c>
      <c r="U106" s="507">
        <v>1</v>
      </c>
      <c r="V106" s="507">
        <v>0</v>
      </c>
      <c r="W106" s="504" t="s">
        <v>1760</v>
      </c>
      <c r="X106" s="506">
        <v>1648</v>
      </c>
      <c r="Y106" s="506">
        <v>110475</v>
      </c>
      <c r="Z106" s="506">
        <v>103295</v>
      </c>
      <c r="AA106" s="506">
        <v>622</v>
      </c>
      <c r="AB106" s="501">
        <f t="shared" si="1"/>
        <v>7149.4252873563219</v>
      </c>
    </row>
    <row r="107" spans="1:28" s="480" customFormat="1" ht="18.600000000000001" customHeight="1">
      <c r="A107" s="501" t="s">
        <v>1187</v>
      </c>
      <c r="B107" s="502" t="s">
        <v>967</v>
      </c>
      <c r="C107" s="502">
        <v>101</v>
      </c>
      <c r="D107" s="503" t="s">
        <v>219</v>
      </c>
      <c r="E107" s="504" t="s">
        <v>186</v>
      </c>
      <c r="F107" s="505">
        <v>34789</v>
      </c>
      <c r="G107" s="506">
        <v>860</v>
      </c>
      <c r="H107" s="506">
        <v>460</v>
      </c>
      <c r="I107" s="506">
        <v>460</v>
      </c>
      <c r="J107" s="506">
        <v>294</v>
      </c>
      <c r="K107" s="507">
        <v>1</v>
      </c>
      <c r="L107" s="507">
        <v>0</v>
      </c>
      <c r="M107" s="507">
        <v>0</v>
      </c>
      <c r="N107" s="507">
        <v>0</v>
      </c>
      <c r="O107" s="507">
        <v>0</v>
      </c>
      <c r="P107" s="507">
        <v>0</v>
      </c>
      <c r="Q107" s="507">
        <v>0</v>
      </c>
      <c r="R107" s="507">
        <v>0</v>
      </c>
      <c r="S107" s="507">
        <v>1</v>
      </c>
      <c r="T107" s="507">
        <v>0</v>
      </c>
      <c r="U107" s="507">
        <v>0</v>
      </c>
      <c r="V107" s="507">
        <v>0</v>
      </c>
      <c r="W107" s="504" t="s">
        <v>1760</v>
      </c>
      <c r="X107" s="506">
        <v>1523</v>
      </c>
      <c r="Y107" s="506">
        <v>60632</v>
      </c>
      <c r="Z107" s="506">
        <v>50101</v>
      </c>
      <c r="AA107" s="506">
        <v>278</v>
      </c>
      <c r="AB107" s="501">
        <f t="shared" si="1"/>
        <v>604.3478260869565</v>
      </c>
    </row>
    <row r="108" spans="1:28" s="480" customFormat="1" ht="18.600000000000001" customHeight="1">
      <c r="A108" s="501" t="s">
        <v>1187</v>
      </c>
      <c r="B108" s="502" t="s">
        <v>967</v>
      </c>
      <c r="C108" s="502">
        <v>102</v>
      </c>
      <c r="D108" s="503" t="s">
        <v>220</v>
      </c>
      <c r="E108" s="504" t="s">
        <v>186</v>
      </c>
      <c r="F108" s="505">
        <v>35153</v>
      </c>
      <c r="G108" s="506">
        <v>101</v>
      </c>
      <c r="H108" s="506">
        <v>22</v>
      </c>
      <c r="I108" s="506">
        <v>22</v>
      </c>
      <c r="J108" s="506">
        <v>40</v>
      </c>
      <c r="K108" s="507">
        <v>1</v>
      </c>
      <c r="L108" s="507">
        <v>0</v>
      </c>
      <c r="M108" s="507">
        <v>0</v>
      </c>
      <c r="N108" s="507">
        <v>0</v>
      </c>
      <c r="O108" s="507">
        <v>0</v>
      </c>
      <c r="P108" s="507">
        <v>0</v>
      </c>
      <c r="Q108" s="507">
        <v>0</v>
      </c>
      <c r="R108" s="507">
        <v>0</v>
      </c>
      <c r="S108" s="507">
        <v>0</v>
      </c>
      <c r="T108" s="507">
        <v>1</v>
      </c>
      <c r="U108" s="507">
        <v>0</v>
      </c>
      <c r="V108" s="507">
        <v>0</v>
      </c>
      <c r="W108" s="504" t="s">
        <v>1760</v>
      </c>
      <c r="X108" s="506">
        <v>1523</v>
      </c>
      <c r="Y108" s="506">
        <v>2442</v>
      </c>
      <c r="Z108" s="506">
        <v>2360</v>
      </c>
      <c r="AA108" s="506">
        <v>11</v>
      </c>
      <c r="AB108" s="501">
        <f t="shared" si="1"/>
        <v>500</v>
      </c>
    </row>
    <row r="109" spans="1:28" s="480" customFormat="1" ht="18.600000000000001" customHeight="1">
      <c r="A109" s="501" t="s">
        <v>1187</v>
      </c>
      <c r="B109" s="502" t="s">
        <v>967</v>
      </c>
      <c r="C109" s="502">
        <v>103</v>
      </c>
      <c r="D109" s="503" t="s">
        <v>221</v>
      </c>
      <c r="E109" s="504" t="s">
        <v>186</v>
      </c>
      <c r="F109" s="505">
        <v>32660</v>
      </c>
      <c r="G109" s="506">
        <v>110</v>
      </c>
      <c r="H109" s="506">
        <v>55</v>
      </c>
      <c r="I109" s="506">
        <v>55</v>
      </c>
      <c r="J109" s="506">
        <v>28</v>
      </c>
      <c r="K109" s="507">
        <v>0</v>
      </c>
      <c r="L109" s="507">
        <v>0</v>
      </c>
      <c r="M109" s="507">
        <v>0</v>
      </c>
      <c r="N109" s="507">
        <v>1</v>
      </c>
      <c r="O109" s="507">
        <v>0</v>
      </c>
      <c r="P109" s="507">
        <v>0</v>
      </c>
      <c r="Q109" s="507">
        <v>0</v>
      </c>
      <c r="R109" s="507">
        <v>1</v>
      </c>
      <c r="S109" s="507">
        <v>0</v>
      </c>
      <c r="T109" s="507">
        <v>0</v>
      </c>
      <c r="U109" s="507">
        <v>0</v>
      </c>
      <c r="V109" s="507">
        <v>0</v>
      </c>
      <c r="W109" s="504" t="s">
        <v>1760</v>
      </c>
      <c r="X109" s="506">
        <v>1523</v>
      </c>
      <c r="Y109" s="506">
        <v>4665</v>
      </c>
      <c r="Z109" s="506">
        <v>4508</v>
      </c>
      <c r="AA109" s="506">
        <v>18</v>
      </c>
      <c r="AB109" s="501">
        <f t="shared" si="1"/>
        <v>327.27272727272725</v>
      </c>
    </row>
    <row r="110" spans="1:28" s="480" customFormat="1" ht="18.600000000000001" customHeight="1">
      <c r="A110" s="501" t="s">
        <v>1233</v>
      </c>
      <c r="B110" s="501" t="s">
        <v>1233</v>
      </c>
      <c r="C110" s="502">
        <v>104</v>
      </c>
      <c r="D110" s="503" t="s">
        <v>251</v>
      </c>
      <c r="E110" s="504" t="s">
        <v>186</v>
      </c>
      <c r="F110" s="505">
        <v>36250</v>
      </c>
      <c r="G110" s="506">
        <v>2600</v>
      </c>
      <c r="H110" s="506">
        <v>1435</v>
      </c>
      <c r="I110" s="506">
        <v>1435</v>
      </c>
      <c r="J110" s="506">
        <v>424</v>
      </c>
      <c r="K110" s="507">
        <v>0</v>
      </c>
      <c r="L110" s="507">
        <v>0</v>
      </c>
      <c r="M110" s="507">
        <v>1</v>
      </c>
      <c r="N110" s="507">
        <v>0</v>
      </c>
      <c r="O110" s="507">
        <v>0</v>
      </c>
      <c r="P110" s="507">
        <v>0</v>
      </c>
      <c r="Q110" s="507">
        <v>0</v>
      </c>
      <c r="R110" s="507">
        <v>0</v>
      </c>
      <c r="S110" s="507">
        <v>0</v>
      </c>
      <c r="T110" s="507">
        <v>1</v>
      </c>
      <c r="U110" s="507">
        <v>0</v>
      </c>
      <c r="V110" s="507">
        <v>0</v>
      </c>
      <c r="W110" s="504" t="s">
        <v>1760</v>
      </c>
      <c r="X110" s="506">
        <v>1711</v>
      </c>
      <c r="Y110" s="506">
        <v>125877</v>
      </c>
      <c r="Z110" s="506">
        <v>124076</v>
      </c>
      <c r="AA110" s="506">
        <v>488</v>
      </c>
      <c r="AB110" s="501">
        <f t="shared" si="1"/>
        <v>340.0696864111498</v>
      </c>
    </row>
    <row r="111" spans="1:28" s="480" customFormat="1" ht="18.600000000000001" customHeight="1">
      <c r="A111" s="501" t="s">
        <v>1233</v>
      </c>
      <c r="B111" s="501" t="s">
        <v>1233</v>
      </c>
      <c r="C111" s="502">
        <v>105</v>
      </c>
      <c r="D111" s="503" t="s">
        <v>252</v>
      </c>
      <c r="E111" s="504" t="s">
        <v>186</v>
      </c>
      <c r="F111" s="505">
        <v>32305</v>
      </c>
      <c r="G111" s="506">
        <v>960</v>
      </c>
      <c r="H111" s="506">
        <v>765</v>
      </c>
      <c r="I111" s="506">
        <v>765</v>
      </c>
      <c r="J111" s="506">
        <v>330</v>
      </c>
      <c r="K111" s="507">
        <v>1</v>
      </c>
      <c r="L111" s="507">
        <v>0</v>
      </c>
      <c r="M111" s="507">
        <v>0</v>
      </c>
      <c r="N111" s="507">
        <v>0</v>
      </c>
      <c r="O111" s="507">
        <v>0</v>
      </c>
      <c r="P111" s="507">
        <v>0</v>
      </c>
      <c r="Q111" s="507">
        <v>0</v>
      </c>
      <c r="R111" s="507">
        <v>0</v>
      </c>
      <c r="S111" s="507">
        <v>1</v>
      </c>
      <c r="T111" s="507">
        <v>0</v>
      </c>
      <c r="U111" s="507">
        <v>0</v>
      </c>
      <c r="V111" s="507">
        <v>0</v>
      </c>
      <c r="W111" s="504" t="s">
        <v>1760</v>
      </c>
      <c r="X111" s="506">
        <v>1711</v>
      </c>
      <c r="Y111" s="506">
        <v>94098</v>
      </c>
      <c r="Z111" s="506">
        <v>67780</v>
      </c>
      <c r="AA111" s="506">
        <v>320</v>
      </c>
      <c r="AB111" s="501">
        <f t="shared" si="1"/>
        <v>418.30065359477123</v>
      </c>
    </row>
    <row r="112" spans="1:28" s="480" customFormat="1" ht="18.600000000000001" customHeight="1">
      <c r="A112" s="501" t="s">
        <v>1233</v>
      </c>
      <c r="B112" s="501" t="s">
        <v>1233</v>
      </c>
      <c r="C112" s="502">
        <v>106</v>
      </c>
      <c r="D112" s="503" t="s">
        <v>253</v>
      </c>
      <c r="E112" s="504" t="s">
        <v>186</v>
      </c>
      <c r="F112" s="505">
        <v>36614</v>
      </c>
      <c r="G112" s="506">
        <v>4500</v>
      </c>
      <c r="H112" s="506">
        <v>3415</v>
      </c>
      <c r="I112" s="506">
        <v>3415</v>
      </c>
      <c r="J112" s="506">
        <v>2000</v>
      </c>
      <c r="K112" s="507">
        <v>1</v>
      </c>
      <c r="L112" s="507">
        <v>0</v>
      </c>
      <c r="M112" s="507">
        <v>0</v>
      </c>
      <c r="N112" s="507">
        <v>1</v>
      </c>
      <c r="O112" s="507">
        <v>0</v>
      </c>
      <c r="P112" s="507">
        <v>1</v>
      </c>
      <c r="Q112" s="507">
        <v>0</v>
      </c>
      <c r="R112" s="507">
        <v>0</v>
      </c>
      <c r="S112" s="507">
        <v>0</v>
      </c>
      <c r="T112" s="507">
        <v>1</v>
      </c>
      <c r="U112" s="507">
        <v>1</v>
      </c>
      <c r="V112" s="507">
        <v>0</v>
      </c>
      <c r="W112" s="504" t="s">
        <v>1760</v>
      </c>
      <c r="X112" s="506">
        <v>1711</v>
      </c>
      <c r="Y112" s="506">
        <v>472922</v>
      </c>
      <c r="Z112" s="506">
        <v>410364</v>
      </c>
      <c r="AA112" s="506">
        <v>1759</v>
      </c>
      <c r="AB112" s="501">
        <f t="shared" si="1"/>
        <v>515.08052708638365</v>
      </c>
    </row>
    <row r="113" spans="1:31" s="480" customFormat="1" ht="18.600000000000001" customHeight="1">
      <c r="A113" s="501" t="s">
        <v>1233</v>
      </c>
      <c r="B113" s="501" t="s">
        <v>1233</v>
      </c>
      <c r="C113" s="502">
        <v>107</v>
      </c>
      <c r="D113" s="503" t="s">
        <v>254</v>
      </c>
      <c r="E113" s="504" t="s">
        <v>186</v>
      </c>
      <c r="F113" s="505">
        <v>36614</v>
      </c>
      <c r="G113" s="506">
        <v>640</v>
      </c>
      <c r="H113" s="506">
        <v>453</v>
      </c>
      <c r="I113" s="506">
        <v>453</v>
      </c>
      <c r="J113" s="506">
        <v>275</v>
      </c>
      <c r="K113" s="507">
        <v>0</v>
      </c>
      <c r="L113" s="507">
        <v>0</v>
      </c>
      <c r="M113" s="507">
        <v>0</v>
      </c>
      <c r="N113" s="507">
        <v>1</v>
      </c>
      <c r="O113" s="507">
        <v>0</v>
      </c>
      <c r="P113" s="507">
        <v>0</v>
      </c>
      <c r="Q113" s="507">
        <v>0</v>
      </c>
      <c r="R113" s="507">
        <v>0</v>
      </c>
      <c r="S113" s="507">
        <v>0</v>
      </c>
      <c r="T113" s="507">
        <v>0</v>
      </c>
      <c r="U113" s="507">
        <v>1</v>
      </c>
      <c r="V113" s="507">
        <v>0</v>
      </c>
      <c r="W113" s="504" t="s">
        <v>1760</v>
      </c>
      <c r="X113" s="506">
        <v>1711</v>
      </c>
      <c r="Y113" s="506">
        <v>42946</v>
      </c>
      <c r="Z113" s="506">
        <v>42501</v>
      </c>
      <c r="AA113" s="506">
        <v>201</v>
      </c>
      <c r="AB113" s="501">
        <f t="shared" si="1"/>
        <v>443.70860927152319</v>
      </c>
    </row>
    <row r="114" spans="1:31" s="480" customFormat="1" ht="18.600000000000001" customHeight="1">
      <c r="A114" s="501" t="s">
        <v>1233</v>
      </c>
      <c r="B114" s="501" t="s">
        <v>1233</v>
      </c>
      <c r="C114" s="502">
        <v>108</v>
      </c>
      <c r="D114" s="503" t="s">
        <v>255</v>
      </c>
      <c r="E114" s="504" t="s">
        <v>186</v>
      </c>
      <c r="F114" s="505">
        <v>37344</v>
      </c>
      <c r="G114" s="506">
        <v>4400</v>
      </c>
      <c r="H114" s="506">
        <v>3298</v>
      </c>
      <c r="I114" s="506">
        <v>3298</v>
      </c>
      <c r="J114" s="506">
        <v>2020</v>
      </c>
      <c r="K114" s="507">
        <v>2</v>
      </c>
      <c r="L114" s="507">
        <v>0</v>
      </c>
      <c r="M114" s="507">
        <v>0</v>
      </c>
      <c r="N114" s="507">
        <v>5</v>
      </c>
      <c r="O114" s="507">
        <v>0</v>
      </c>
      <c r="P114" s="507">
        <v>0</v>
      </c>
      <c r="Q114" s="507">
        <v>0</v>
      </c>
      <c r="R114" s="507">
        <v>0</v>
      </c>
      <c r="S114" s="507">
        <v>0</v>
      </c>
      <c r="T114" s="507">
        <v>2</v>
      </c>
      <c r="U114" s="507">
        <v>1</v>
      </c>
      <c r="V114" s="507">
        <v>0</v>
      </c>
      <c r="W114" s="504" t="s">
        <v>1760</v>
      </c>
      <c r="X114" s="506">
        <v>1711</v>
      </c>
      <c r="Y114" s="506">
        <v>376208</v>
      </c>
      <c r="Z114" s="506">
        <v>332675</v>
      </c>
      <c r="AA114" s="506">
        <v>1584</v>
      </c>
      <c r="AB114" s="501">
        <f t="shared" si="1"/>
        <v>480.29108550636749</v>
      </c>
    </row>
    <row r="115" spans="1:31" s="480" customFormat="1" ht="18.600000000000001" customHeight="1">
      <c r="A115" s="501" t="s">
        <v>1234</v>
      </c>
      <c r="B115" s="501" t="s">
        <v>1235</v>
      </c>
      <c r="C115" s="502">
        <v>109</v>
      </c>
      <c r="D115" s="503" t="s">
        <v>256</v>
      </c>
      <c r="E115" s="504" t="s">
        <v>186</v>
      </c>
      <c r="F115" s="505">
        <v>34144</v>
      </c>
      <c r="G115" s="506">
        <v>0</v>
      </c>
      <c r="H115" s="506">
        <v>0</v>
      </c>
      <c r="I115" s="506">
        <v>2143</v>
      </c>
      <c r="J115" s="506">
        <v>0</v>
      </c>
      <c r="K115" s="507">
        <v>0</v>
      </c>
      <c r="L115" s="507">
        <v>0</v>
      </c>
      <c r="M115" s="507">
        <v>0</v>
      </c>
      <c r="N115" s="507">
        <v>0</v>
      </c>
      <c r="O115" s="507">
        <v>2</v>
      </c>
      <c r="P115" s="507">
        <v>0</v>
      </c>
      <c r="Q115" s="507">
        <v>0</v>
      </c>
      <c r="R115" s="507">
        <v>0</v>
      </c>
      <c r="S115" s="507">
        <v>0</v>
      </c>
      <c r="T115" s="507">
        <v>1</v>
      </c>
      <c r="U115" s="507">
        <v>0</v>
      </c>
      <c r="V115" s="507">
        <v>0</v>
      </c>
      <c r="W115" s="504" t="s">
        <v>1760</v>
      </c>
      <c r="X115" s="506">
        <v>2205</v>
      </c>
      <c r="Y115" s="506">
        <v>305308</v>
      </c>
      <c r="Z115" s="506">
        <v>264059</v>
      </c>
      <c r="AA115" s="506">
        <v>1168</v>
      </c>
      <c r="AB115" s="501">
        <f t="shared" si="1"/>
        <v>545.03033131124596</v>
      </c>
    </row>
    <row r="116" spans="1:31" s="480" customFormat="1" ht="18.600000000000001" customHeight="1">
      <c r="A116" s="501" t="s">
        <v>1234</v>
      </c>
      <c r="B116" s="501" t="s">
        <v>1235</v>
      </c>
      <c r="C116" s="502">
        <v>110</v>
      </c>
      <c r="D116" s="503" t="s">
        <v>257</v>
      </c>
      <c r="E116" s="504" t="s">
        <v>186</v>
      </c>
      <c r="F116" s="505">
        <v>35153</v>
      </c>
      <c r="G116" s="506">
        <v>0</v>
      </c>
      <c r="H116" s="506">
        <v>0</v>
      </c>
      <c r="I116" s="506">
        <v>653</v>
      </c>
      <c r="J116" s="506">
        <v>0</v>
      </c>
      <c r="K116" s="507">
        <v>0</v>
      </c>
      <c r="L116" s="507">
        <v>0</v>
      </c>
      <c r="M116" s="507">
        <v>0</v>
      </c>
      <c r="N116" s="507">
        <v>0</v>
      </c>
      <c r="O116" s="507">
        <v>0</v>
      </c>
      <c r="P116" s="507">
        <v>1</v>
      </c>
      <c r="Q116" s="507">
        <v>0</v>
      </c>
      <c r="R116" s="507">
        <v>0</v>
      </c>
      <c r="S116" s="507">
        <v>0</v>
      </c>
      <c r="T116" s="507">
        <v>0</v>
      </c>
      <c r="U116" s="507">
        <v>0</v>
      </c>
      <c r="V116" s="507">
        <v>0</v>
      </c>
      <c r="W116" s="504" t="s">
        <v>1760</v>
      </c>
      <c r="X116" s="506">
        <v>2205</v>
      </c>
      <c r="Y116" s="506">
        <v>85505</v>
      </c>
      <c r="Z116" s="506">
        <v>50868</v>
      </c>
      <c r="AA116" s="506">
        <v>342</v>
      </c>
      <c r="AB116" s="501">
        <f t="shared" si="1"/>
        <v>523.73660030627866</v>
      </c>
    </row>
    <row r="117" spans="1:31" s="480" customFormat="1" ht="18.600000000000001" customHeight="1">
      <c r="A117" s="501" t="s">
        <v>1234</v>
      </c>
      <c r="B117" s="501" t="s">
        <v>1235</v>
      </c>
      <c r="C117" s="502">
        <v>111</v>
      </c>
      <c r="D117" s="503" t="s">
        <v>258</v>
      </c>
      <c r="E117" s="504" t="s">
        <v>186</v>
      </c>
      <c r="F117" s="505">
        <v>32963</v>
      </c>
      <c r="G117" s="506">
        <v>0</v>
      </c>
      <c r="H117" s="506">
        <v>0</v>
      </c>
      <c r="I117" s="506">
        <v>935</v>
      </c>
      <c r="J117" s="506">
        <v>0</v>
      </c>
      <c r="K117" s="507">
        <v>0</v>
      </c>
      <c r="L117" s="507">
        <v>0</v>
      </c>
      <c r="M117" s="507">
        <v>0</v>
      </c>
      <c r="N117" s="507">
        <v>0</v>
      </c>
      <c r="O117" s="507">
        <v>1</v>
      </c>
      <c r="P117" s="507">
        <v>0</v>
      </c>
      <c r="Q117" s="507">
        <v>0</v>
      </c>
      <c r="R117" s="507">
        <v>2</v>
      </c>
      <c r="S117" s="507">
        <v>0</v>
      </c>
      <c r="T117" s="507">
        <v>0</v>
      </c>
      <c r="U117" s="507">
        <v>0</v>
      </c>
      <c r="V117" s="507">
        <v>0</v>
      </c>
      <c r="W117" s="504" t="s">
        <v>1760</v>
      </c>
      <c r="X117" s="506">
        <v>2205</v>
      </c>
      <c r="Y117" s="506">
        <v>107243</v>
      </c>
      <c r="Z117" s="506">
        <v>93756</v>
      </c>
      <c r="AA117" s="506">
        <v>444</v>
      </c>
      <c r="AB117" s="501">
        <f t="shared" si="1"/>
        <v>474.86631016042782</v>
      </c>
    </row>
    <row r="118" spans="1:31" s="480" customFormat="1" ht="18.600000000000001" customHeight="1">
      <c r="A118" s="501" t="s">
        <v>1234</v>
      </c>
      <c r="B118" s="501" t="s">
        <v>1235</v>
      </c>
      <c r="C118" s="502">
        <v>112</v>
      </c>
      <c r="D118" s="503" t="s">
        <v>259</v>
      </c>
      <c r="E118" s="504" t="s">
        <v>186</v>
      </c>
      <c r="F118" s="505">
        <v>38443</v>
      </c>
      <c r="G118" s="506">
        <v>0</v>
      </c>
      <c r="H118" s="506">
        <v>0</v>
      </c>
      <c r="I118" s="506">
        <v>662</v>
      </c>
      <c r="J118" s="506">
        <v>0</v>
      </c>
      <c r="K118" s="507">
        <v>1</v>
      </c>
      <c r="L118" s="507">
        <v>0</v>
      </c>
      <c r="M118" s="507">
        <v>0</v>
      </c>
      <c r="N118" s="507">
        <v>0</v>
      </c>
      <c r="O118" s="507">
        <v>0</v>
      </c>
      <c r="P118" s="507">
        <v>1</v>
      </c>
      <c r="Q118" s="507">
        <v>0</v>
      </c>
      <c r="R118" s="507">
        <v>0</v>
      </c>
      <c r="S118" s="507">
        <v>0</v>
      </c>
      <c r="T118" s="507">
        <v>1</v>
      </c>
      <c r="U118" s="507">
        <v>0</v>
      </c>
      <c r="V118" s="507">
        <v>0</v>
      </c>
      <c r="W118" s="504" t="s">
        <v>1760</v>
      </c>
      <c r="X118" s="506">
        <v>2205</v>
      </c>
      <c r="Y118" s="506">
        <v>102645</v>
      </c>
      <c r="Z118" s="506">
        <v>95372</v>
      </c>
      <c r="AA118" s="506">
        <v>509</v>
      </c>
      <c r="AB118" s="501">
        <f t="shared" si="1"/>
        <v>768.88217522658613</v>
      </c>
    </row>
    <row r="119" spans="1:31" s="480" customFormat="1" ht="18.600000000000001" customHeight="1">
      <c r="A119" s="501" t="s">
        <v>1234</v>
      </c>
      <c r="B119" s="501" t="s">
        <v>1235</v>
      </c>
      <c r="C119" s="502">
        <v>113</v>
      </c>
      <c r="D119" s="503" t="s">
        <v>260</v>
      </c>
      <c r="E119" s="504" t="s">
        <v>186</v>
      </c>
      <c r="F119" s="505">
        <v>36609</v>
      </c>
      <c r="G119" s="506">
        <v>0</v>
      </c>
      <c r="H119" s="506">
        <v>0</v>
      </c>
      <c r="I119" s="506">
        <v>530</v>
      </c>
      <c r="J119" s="506">
        <v>0</v>
      </c>
      <c r="K119" s="507">
        <v>0</v>
      </c>
      <c r="L119" s="507">
        <v>0</v>
      </c>
      <c r="M119" s="507">
        <v>0</v>
      </c>
      <c r="N119" s="507">
        <v>0</v>
      </c>
      <c r="O119" s="507">
        <v>0</v>
      </c>
      <c r="P119" s="507">
        <v>1</v>
      </c>
      <c r="Q119" s="507">
        <v>0</v>
      </c>
      <c r="R119" s="507">
        <v>0</v>
      </c>
      <c r="S119" s="507">
        <v>0</v>
      </c>
      <c r="T119" s="507">
        <v>0</v>
      </c>
      <c r="U119" s="507">
        <v>0</v>
      </c>
      <c r="V119" s="507">
        <v>0</v>
      </c>
      <c r="W119" s="504" t="s">
        <v>1760</v>
      </c>
      <c r="X119" s="506">
        <v>2205</v>
      </c>
      <c r="Y119" s="506">
        <v>62711</v>
      </c>
      <c r="Z119" s="506">
        <v>43725</v>
      </c>
      <c r="AA119" s="506">
        <v>215</v>
      </c>
      <c r="AB119" s="501">
        <f t="shared" si="1"/>
        <v>405.66037735849056</v>
      </c>
    </row>
    <row r="120" spans="1:31" s="480" customFormat="1" ht="18.600000000000001" customHeight="1">
      <c r="A120" s="508"/>
      <c r="B120" s="508" t="s">
        <v>1236</v>
      </c>
      <c r="C120" s="502">
        <v>114</v>
      </c>
      <c r="D120" s="503" t="s">
        <v>261</v>
      </c>
      <c r="E120" s="504" t="s">
        <v>187</v>
      </c>
      <c r="F120" s="505">
        <v>27615</v>
      </c>
      <c r="G120" s="506">
        <v>0</v>
      </c>
      <c r="H120" s="506">
        <v>0</v>
      </c>
      <c r="I120" s="506">
        <v>158</v>
      </c>
      <c r="J120" s="506">
        <v>105</v>
      </c>
      <c r="K120" s="507">
        <v>0</v>
      </c>
      <c r="L120" s="507">
        <v>0</v>
      </c>
      <c r="M120" s="507">
        <v>0</v>
      </c>
      <c r="N120" s="507">
        <v>0</v>
      </c>
      <c r="O120" s="507">
        <v>1</v>
      </c>
      <c r="P120" s="507">
        <v>0</v>
      </c>
      <c r="Q120" s="507">
        <v>0</v>
      </c>
      <c r="R120" s="507">
        <v>1</v>
      </c>
      <c r="S120" s="507">
        <v>0</v>
      </c>
      <c r="T120" s="507">
        <v>0</v>
      </c>
      <c r="U120" s="507">
        <v>0</v>
      </c>
      <c r="V120" s="507">
        <v>0</v>
      </c>
      <c r="W120" s="504" t="s">
        <v>1451</v>
      </c>
      <c r="X120" s="506">
        <v>600</v>
      </c>
      <c r="Y120" s="506">
        <v>28864</v>
      </c>
      <c r="Z120" s="506">
        <v>28864</v>
      </c>
      <c r="AA120" s="506">
        <v>105</v>
      </c>
      <c r="AB120" s="501">
        <f t="shared" si="1"/>
        <v>664.55696202531647</v>
      </c>
    </row>
    <row r="121" spans="1:31" s="480" customFormat="1" ht="18.600000000000001" customHeight="1">
      <c r="A121" s="508"/>
      <c r="B121" s="508" t="s">
        <v>1236</v>
      </c>
      <c r="C121" s="502">
        <v>115</v>
      </c>
      <c r="D121" s="503" t="s">
        <v>262</v>
      </c>
      <c r="E121" s="504" t="s">
        <v>187</v>
      </c>
      <c r="F121" s="505">
        <v>27615</v>
      </c>
      <c r="G121" s="506">
        <v>0</v>
      </c>
      <c r="H121" s="506">
        <v>0</v>
      </c>
      <c r="I121" s="506">
        <v>122</v>
      </c>
      <c r="J121" s="506">
        <v>81</v>
      </c>
      <c r="K121" s="507">
        <v>0</v>
      </c>
      <c r="L121" s="507">
        <v>0</v>
      </c>
      <c r="M121" s="507">
        <v>0</v>
      </c>
      <c r="N121" s="507">
        <v>0</v>
      </c>
      <c r="O121" s="507">
        <v>1</v>
      </c>
      <c r="P121" s="507">
        <v>0</v>
      </c>
      <c r="Q121" s="507">
        <v>0</v>
      </c>
      <c r="R121" s="507">
        <v>1</v>
      </c>
      <c r="S121" s="507">
        <v>0</v>
      </c>
      <c r="T121" s="507">
        <v>0</v>
      </c>
      <c r="U121" s="507">
        <v>0</v>
      </c>
      <c r="V121" s="507">
        <v>0</v>
      </c>
      <c r="W121" s="504" t="s">
        <v>1451</v>
      </c>
      <c r="X121" s="506">
        <v>1000</v>
      </c>
      <c r="Y121" s="506">
        <v>25337</v>
      </c>
      <c r="Z121" s="506">
        <v>25337</v>
      </c>
      <c r="AA121" s="506">
        <v>150</v>
      </c>
      <c r="AB121" s="501">
        <f t="shared" si="1"/>
        <v>1229.5081967213114</v>
      </c>
    </row>
    <row r="122" spans="1:31" s="480" customFormat="1" ht="18.600000000000001" customHeight="1">
      <c r="A122" s="508"/>
      <c r="B122" s="508" t="s">
        <v>1236</v>
      </c>
      <c r="C122" s="502">
        <v>116</v>
      </c>
      <c r="D122" s="503" t="s">
        <v>263</v>
      </c>
      <c r="E122" s="504" t="s">
        <v>187</v>
      </c>
      <c r="F122" s="505">
        <v>27615</v>
      </c>
      <c r="G122" s="506">
        <v>0</v>
      </c>
      <c r="H122" s="506">
        <v>0</v>
      </c>
      <c r="I122" s="506">
        <v>746</v>
      </c>
      <c r="J122" s="506">
        <v>314</v>
      </c>
      <c r="K122" s="507">
        <v>0</v>
      </c>
      <c r="L122" s="507">
        <v>0</v>
      </c>
      <c r="M122" s="507">
        <v>0</v>
      </c>
      <c r="N122" s="507">
        <v>0</v>
      </c>
      <c r="O122" s="507">
        <v>2</v>
      </c>
      <c r="P122" s="507">
        <v>0</v>
      </c>
      <c r="Q122" s="507">
        <v>0</v>
      </c>
      <c r="R122" s="507">
        <v>2</v>
      </c>
      <c r="S122" s="507">
        <v>0</v>
      </c>
      <c r="T122" s="507">
        <v>0</v>
      </c>
      <c r="U122" s="507">
        <v>0</v>
      </c>
      <c r="V122" s="507">
        <v>0</v>
      </c>
      <c r="W122" s="504" t="s">
        <v>1451</v>
      </c>
      <c r="X122" s="506">
        <v>1150</v>
      </c>
      <c r="Y122" s="506">
        <v>125000</v>
      </c>
      <c r="Z122" s="506">
        <v>125000</v>
      </c>
      <c r="AA122" s="506">
        <v>380</v>
      </c>
      <c r="AB122" s="501">
        <f t="shared" si="1"/>
        <v>509.38337801608577</v>
      </c>
    </row>
    <row r="123" spans="1:31" s="480" customFormat="1" ht="18.600000000000001" customHeight="1">
      <c r="A123" s="508"/>
      <c r="B123" s="508" t="s">
        <v>1236</v>
      </c>
      <c r="C123" s="502">
        <v>117</v>
      </c>
      <c r="D123" s="503" t="s">
        <v>264</v>
      </c>
      <c r="E123" s="504" t="s">
        <v>187</v>
      </c>
      <c r="F123" s="505">
        <v>27615</v>
      </c>
      <c r="G123" s="506">
        <v>0</v>
      </c>
      <c r="H123" s="506">
        <v>0</v>
      </c>
      <c r="I123" s="506">
        <v>264</v>
      </c>
      <c r="J123" s="506">
        <v>138</v>
      </c>
      <c r="K123" s="507">
        <v>0</v>
      </c>
      <c r="L123" s="507">
        <v>0</v>
      </c>
      <c r="M123" s="507">
        <v>0</v>
      </c>
      <c r="N123" s="507">
        <v>0</v>
      </c>
      <c r="O123" s="507">
        <v>1</v>
      </c>
      <c r="P123" s="507">
        <v>0</v>
      </c>
      <c r="Q123" s="507">
        <v>0</v>
      </c>
      <c r="R123" s="507">
        <v>1</v>
      </c>
      <c r="S123" s="507">
        <v>0</v>
      </c>
      <c r="T123" s="507">
        <v>0</v>
      </c>
      <c r="U123" s="507">
        <v>0</v>
      </c>
      <c r="V123" s="507">
        <v>0</v>
      </c>
      <c r="W123" s="504" t="s">
        <v>1451</v>
      </c>
      <c r="X123" s="506">
        <v>700</v>
      </c>
      <c r="Y123" s="506">
        <v>38103</v>
      </c>
      <c r="Z123" s="506">
        <v>38103</v>
      </c>
      <c r="AA123" s="506">
        <v>230</v>
      </c>
      <c r="AB123" s="501">
        <f t="shared" si="1"/>
        <v>871.21212121212125</v>
      </c>
    </row>
    <row r="124" spans="1:31" s="480" customFormat="1" ht="18.600000000000001" customHeight="1">
      <c r="A124" s="508"/>
      <c r="B124" s="508" t="s">
        <v>1236</v>
      </c>
      <c r="C124" s="502">
        <v>118</v>
      </c>
      <c r="D124" s="503" t="s">
        <v>265</v>
      </c>
      <c r="E124" s="504" t="s">
        <v>187</v>
      </c>
      <c r="F124" s="505">
        <v>27615</v>
      </c>
      <c r="G124" s="506">
        <v>0</v>
      </c>
      <c r="H124" s="506">
        <v>0</v>
      </c>
      <c r="I124" s="506">
        <v>308</v>
      </c>
      <c r="J124" s="506">
        <v>195</v>
      </c>
      <c r="K124" s="507">
        <v>0</v>
      </c>
      <c r="L124" s="507">
        <v>0</v>
      </c>
      <c r="M124" s="507">
        <v>0</v>
      </c>
      <c r="N124" s="507">
        <v>0</v>
      </c>
      <c r="O124" s="507">
        <v>1</v>
      </c>
      <c r="P124" s="507">
        <v>0</v>
      </c>
      <c r="Q124" s="507">
        <v>0</v>
      </c>
      <c r="R124" s="507">
        <v>1</v>
      </c>
      <c r="S124" s="507">
        <v>0</v>
      </c>
      <c r="T124" s="507">
        <v>0</v>
      </c>
      <c r="U124" s="507">
        <v>0</v>
      </c>
      <c r="V124" s="507">
        <v>0</v>
      </c>
      <c r="W124" s="504" t="s">
        <v>1451</v>
      </c>
      <c r="X124" s="506">
        <v>1250</v>
      </c>
      <c r="Y124" s="506">
        <v>39279</v>
      </c>
      <c r="Z124" s="506">
        <v>39279</v>
      </c>
      <c r="AA124" s="506">
        <v>108</v>
      </c>
      <c r="AB124" s="501">
        <f t="shared" si="1"/>
        <v>350.64935064935065</v>
      </c>
    </row>
    <row r="125" spans="1:31" s="480" customFormat="1" ht="18.600000000000001" customHeight="1">
      <c r="A125" s="508"/>
      <c r="B125" s="508" t="s">
        <v>1236</v>
      </c>
      <c r="C125" s="502">
        <v>119</v>
      </c>
      <c r="D125" s="503" t="s">
        <v>266</v>
      </c>
      <c r="E125" s="504" t="s">
        <v>187</v>
      </c>
      <c r="F125" s="505">
        <v>27615</v>
      </c>
      <c r="G125" s="506">
        <v>0</v>
      </c>
      <c r="H125" s="506">
        <v>0</v>
      </c>
      <c r="I125" s="506">
        <v>194</v>
      </c>
      <c r="J125" s="506">
        <v>171</v>
      </c>
      <c r="K125" s="507">
        <v>0</v>
      </c>
      <c r="L125" s="507">
        <v>0</v>
      </c>
      <c r="M125" s="507">
        <v>0</v>
      </c>
      <c r="N125" s="507">
        <v>0</v>
      </c>
      <c r="O125" s="507">
        <v>0</v>
      </c>
      <c r="P125" s="507">
        <v>0</v>
      </c>
      <c r="Q125" s="507">
        <v>0</v>
      </c>
      <c r="R125" s="507">
        <v>2</v>
      </c>
      <c r="S125" s="507">
        <v>0</v>
      </c>
      <c r="T125" s="507">
        <v>0</v>
      </c>
      <c r="U125" s="507">
        <v>0</v>
      </c>
      <c r="V125" s="507">
        <v>0</v>
      </c>
      <c r="W125" s="504" t="s">
        <v>1451</v>
      </c>
      <c r="X125" s="506">
        <v>1500</v>
      </c>
      <c r="Y125" s="506">
        <v>62781</v>
      </c>
      <c r="Z125" s="506">
        <v>62781</v>
      </c>
      <c r="AA125" s="506">
        <v>172</v>
      </c>
      <c r="AB125" s="501">
        <f t="shared" si="1"/>
        <v>886.59793814432987</v>
      </c>
    </row>
    <row r="126" spans="1:31" s="480" customFormat="1" ht="18.600000000000001" customHeight="1">
      <c r="A126" s="508"/>
      <c r="B126" s="508" t="s">
        <v>1236</v>
      </c>
      <c r="C126" s="502">
        <v>120</v>
      </c>
      <c r="D126" s="503" t="s">
        <v>267</v>
      </c>
      <c r="E126" s="504" t="s">
        <v>187</v>
      </c>
      <c r="F126" s="505">
        <v>27615</v>
      </c>
      <c r="G126" s="506">
        <v>0</v>
      </c>
      <c r="H126" s="506">
        <v>0</v>
      </c>
      <c r="I126" s="506">
        <v>101</v>
      </c>
      <c r="J126" s="506">
        <v>129</v>
      </c>
      <c r="K126" s="507">
        <v>0</v>
      </c>
      <c r="L126" s="507">
        <v>0</v>
      </c>
      <c r="M126" s="507">
        <v>0</v>
      </c>
      <c r="N126" s="507">
        <v>0</v>
      </c>
      <c r="O126" s="507">
        <v>1</v>
      </c>
      <c r="P126" s="507">
        <v>0</v>
      </c>
      <c r="Q126" s="507">
        <v>0</v>
      </c>
      <c r="R126" s="507">
        <v>1</v>
      </c>
      <c r="S126" s="507">
        <v>0</v>
      </c>
      <c r="T126" s="507">
        <v>0</v>
      </c>
      <c r="U126" s="507">
        <v>0</v>
      </c>
      <c r="V126" s="507">
        <v>0</v>
      </c>
      <c r="W126" s="504" t="s">
        <v>1451</v>
      </c>
      <c r="X126" s="506">
        <v>1500</v>
      </c>
      <c r="Y126" s="506">
        <v>18125</v>
      </c>
      <c r="Z126" s="506">
        <v>18125</v>
      </c>
      <c r="AA126" s="506">
        <v>50</v>
      </c>
      <c r="AB126" s="501">
        <f t="shared" si="1"/>
        <v>495.04950495049508</v>
      </c>
    </row>
    <row r="127" spans="1:31" s="480" customFormat="1" ht="18.600000000000001" customHeight="1" thickBot="1">
      <c r="A127" s="508"/>
      <c r="B127" s="508" t="s">
        <v>1236</v>
      </c>
      <c r="C127" s="502">
        <v>121</v>
      </c>
      <c r="D127" s="503" t="s">
        <v>268</v>
      </c>
      <c r="E127" s="504" t="s">
        <v>187</v>
      </c>
      <c r="F127" s="505">
        <v>24941</v>
      </c>
      <c r="G127" s="506">
        <v>0</v>
      </c>
      <c r="H127" s="506">
        <v>0</v>
      </c>
      <c r="I127" s="506">
        <v>61</v>
      </c>
      <c r="J127" s="506">
        <v>108</v>
      </c>
      <c r="K127" s="507">
        <v>0</v>
      </c>
      <c r="L127" s="507">
        <v>0</v>
      </c>
      <c r="M127" s="507">
        <v>0</v>
      </c>
      <c r="N127" s="507">
        <v>0</v>
      </c>
      <c r="O127" s="507">
        <v>1</v>
      </c>
      <c r="P127" s="507">
        <v>0</v>
      </c>
      <c r="Q127" s="507">
        <v>0</v>
      </c>
      <c r="R127" s="507">
        <v>1</v>
      </c>
      <c r="S127" s="507">
        <v>0</v>
      </c>
      <c r="T127" s="507">
        <v>0</v>
      </c>
      <c r="U127" s="507">
        <v>0</v>
      </c>
      <c r="V127" s="507">
        <v>0</v>
      </c>
      <c r="W127" s="504" t="s">
        <v>1451</v>
      </c>
      <c r="X127" s="506">
        <v>800</v>
      </c>
      <c r="Y127" s="506">
        <v>36673</v>
      </c>
      <c r="Z127" s="506">
        <v>36673</v>
      </c>
      <c r="AA127" s="506">
        <v>150</v>
      </c>
      <c r="AB127" s="509">
        <f t="shared" si="1"/>
        <v>2459.0163934426228</v>
      </c>
    </row>
    <row r="128" spans="1:31" s="480" customFormat="1" ht="18.600000000000001" customHeight="1" thickTop="1">
      <c r="A128" s="510"/>
      <c r="B128" s="510"/>
      <c r="C128" s="511"/>
      <c r="D128" s="512" t="s">
        <v>269</v>
      </c>
      <c r="E128" s="513"/>
      <c r="F128" s="514"/>
      <c r="G128" s="512">
        <f>SUM(G7:G127)</f>
        <v>109812</v>
      </c>
      <c r="H128" s="512">
        <f t="shared" ref="H128:V128" si="2">SUM(H7:H127)</f>
        <v>84206</v>
      </c>
      <c r="I128" s="512">
        <f t="shared" si="2"/>
        <v>123297</v>
      </c>
      <c r="J128" s="512">
        <f>SUM(J7:J127)</f>
        <v>46896</v>
      </c>
      <c r="K128" s="515">
        <f t="shared" si="2"/>
        <v>47</v>
      </c>
      <c r="L128" s="515">
        <f t="shared" si="2"/>
        <v>7</v>
      </c>
      <c r="M128" s="515">
        <f t="shared" si="2"/>
        <v>27</v>
      </c>
      <c r="N128" s="515">
        <f t="shared" si="2"/>
        <v>69</v>
      </c>
      <c r="O128" s="515">
        <f t="shared" si="2"/>
        <v>23</v>
      </c>
      <c r="P128" s="515">
        <f t="shared" si="2"/>
        <v>5</v>
      </c>
      <c r="Q128" s="515">
        <f t="shared" si="2"/>
        <v>1</v>
      </c>
      <c r="R128" s="515">
        <f t="shared" si="2"/>
        <v>57</v>
      </c>
      <c r="S128" s="515">
        <f t="shared" si="2"/>
        <v>22</v>
      </c>
      <c r="T128" s="515">
        <f t="shared" si="2"/>
        <v>52</v>
      </c>
      <c r="U128" s="515">
        <f t="shared" si="2"/>
        <v>28</v>
      </c>
      <c r="V128" s="515">
        <f t="shared" si="2"/>
        <v>0</v>
      </c>
      <c r="W128" s="516"/>
      <c r="X128" s="516"/>
      <c r="Y128" s="512">
        <f>SUM(Y7:Y127)</f>
        <v>16780469</v>
      </c>
      <c r="Z128" s="512">
        <f>SUM(Z7:Z127)</f>
        <v>13571258</v>
      </c>
      <c r="AA128" s="512">
        <f>SUM(AA7:AA127)</f>
        <v>61944</v>
      </c>
      <c r="AB128" s="512">
        <f t="shared" si="1"/>
        <v>502.39665198666637</v>
      </c>
      <c r="AC128" s="488"/>
      <c r="AD128" s="488"/>
      <c r="AE128" s="488"/>
    </row>
    <row r="129" spans="1:6" s="480" customFormat="1">
      <c r="A129" s="510"/>
      <c r="B129" s="510"/>
      <c r="C129" s="517"/>
      <c r="E129" s="482"/>
      <c r="F129" s="518"/>
    </row>
  </sheetData>
  <autoFilter ref="A6:AJ128"/>
  <mergeCells count="3">
    <mergeCell ref="W2:X2"/>
    <mergeCell ref="K2:Q2"/>
    <mergeCell ref="R2:V2"/>
  </mergeCells>
  <phoneticPr fontId="2"/>
  <printOptions horizontalCentered="1"/>
  <pageMargins left="0.54" right="0.38" top="0.59055118110236227" bottom="0.59055118110236227" header="0.51181102362204722" footer="0.39370078740157483"/>
  <pageSetup paperSize="9" scale="72" fitToHeight="4" orientation="landscape" r:id="rId1"/>
  <headerFooter alignWithMargins="0">
    <oddFooter>&amp;C- &amp;P+17 -</oddFooter>
  </headerFooter>
  <rowBreaks count="3" manualBreakCount="3">
    <brk id="41" min="2" max="24" man="1"/>
    <brk id="73" min="2" max="24" man="1"/>
    <brk id="106" min="2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J28"/>
  <sheetViews>
    <sheetView showZeros="0" view="pageBreakPreview" zoomScale="75" zoomScaleNormal="100" zoomScaleSheetLayoutView="100" workbookViewId="0">
      <pane xSplit="2" ySplit="6" topLeftCell="C7" activePane="bottomRight" state="frozen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3.5"/>
  <cols>
    <col min="1" max="1" width="8.125" style="34" customWidth="1"/>
    <col min="2" max="2" width="7.875" style="34" customWidth="1"/>
    <col min="3" max="4" width="4.625" style="34" customWidth="1"/>
    <col min="5" max="5" width="4.875" style="34" customWidth="1"/>
    <col min="6" max="11" width="8.625" style="34" customWidth="1"/>
    <col min="12" max="14" width="4.625" style="34" customWidth="1"/>
    <col min="15" max="20" width="3.625" style="34" customWidth="1"/>
    <col min="21" max="22" width="8.625" style="34" customWidth="1"/>
    <col min="23" max="23" width="8.625" style="34" hidden="1" customWidth="1"/>
    <col min="24" max="24" width="5.75" style="34" bestFit="1" customWidth="1"/>
    <col min="25" max="25" width="3.625" style="34" customWidth="1"/>
    <col min="26" max="26" width="3.75" style="34" customWidth="1"/>
    <col min="27" max="27" width="4.625" style="34" customWidth="1"/>
    <col min="28" max="29" width="3.625" style="34" customWidth="1"/>
    <col min="30" max="30" width="4.625" style="34" customWidth="1"/>
    <col min="31" max="31" width="4" style="34" customWidth="1"/>
    <col min="32" max="32" width="4.375" style="34" customWidth="1"/>
    <col min="33" max="33" width="6" style="34" customWidth="1"/>
    <col min="34" max="34" width="5.25" style="34" customWidth="1"/>
    <col min="35" max="36" width="3.625" style="34" customWidth="1"/>
    <col min="37" max="16384" width="9" style="34"/>
  </cols>
  <sheetData>
    <row r="1" spans="1:36" ht="15.95" customHeight="1">
      <c r="A1" s="34" t="s">
        <v>274</v>
      </c>
    </row>
    <row r="2" spans="1:36" ht="15.95" customHeight="1">
      <c r="A2" s="595" t="s">
        <v>1139</v>
      </c>
      <c r="B2" s="589" t="s">
        <v>275</v>
      </c>
      <c r="C2" s="601" t="s">
        <v>276</v>
      </c>
      <c r="D2" s="715"/>
      <c r="E2" s="719"/>
      <c r="F2" s="601" t="s">
        <v>277</v>
      </c>
      <c r="G2" s="715"/>
      <c r="H2" s="719"/>
      <c r="I2" s="601" t="s">
        <v>278</v>
      </c>
      <c r="J2" s="715"/>
      <c r="K2" s="719"/>
      <c r="L2" s="601" t="s">
        <v>279</v>
      </c>
      <c r="M2" s="715"/>
      <c r="N2" s="719"/>
      <c r="O2" s="601" t="s">
        <v>280</v>
      </c>
      <c r="P2" s="715"/>
      <c r="Q2" s="715"/>
      <c r="R2" s="715"/>
      <c r="S2" s="715"/>
      <c r="T2" s="719"/>
      <c r="U2" s="601" t="s">
        <v>281</v>
      </c>
      <c r="V2" s="602"/>
      <c r="W2" s="208"/>
      <c r="X2" s="601" t="s">
        <v>282</v>
      </c>
      <c r="Y2" s="715"/>
      <c r="Z2" s="719"/>
      <c r="AA2" s="601" t="s">
        <v>283</v>
      </c>
      <c r="AB2" s="715"/>
      <c r="AC2" s="719"/>
      <c r="AD2" s="601" t="s">
        <v>284</v>
      </c>
      <c r="AE2" s="715"/>
      <c r="AF2" s="719"/>
      <c r="AG2" s="589" t="s">
        <v>285</v>
      </c>
      <c r="AH2" s="601" t="s">
        <v>286</v>
      </c>
      <c r="AI2" s="715"/>
      <c r="AJ2" s="719"/>
    </row>
    <row r="3" spans="1:36" ht="15.95" customHeight="1">
      <c r="A3" s="733"/>
      <c r="B3" s="733" t="s">
        <v>1273</v>
      </c>
      <c r="C3" s="730" t="s">
        <v>287</v>
      </c>
      <c r="D3" s="724" t="s">
        <v>288</v>
      </c>
      <c r="E3" s="724" t="s">
        <v>1034</v>
      </c>
      <c r="F3" s="730" t="s">
        <v>287</v>
      </c>
      <c r="G3" s="730" t="s">
        <v>289</v>
      </c>
      <c r="H3" s="724" t="s">
        <v>1034</v>
      </c>
      <c r="I3" s="730" t="s">
        <v>287</v>
      </c>
      <c r="J3" s="730" t="s">
        <v>289</v>
      </c>
      <c r="K3" s="724" t="s">
        <v>1034</v>
      </c>
      <c r="L3" s="730" t="s">
        <v>287</v>
      </c>
      <c r="M3" s="724" t="s">
        <v>290</v>
      </c>
      <c r="N3" s="724" t="s">
        <v>291</v>
      </c>
      <c r="O3" s="724" t="s">
        <v>292</v>
      </c>
      <c r="P3" s="724" t="s">
        <v>293</v>
      </c>
      <c r="Q3" s="724" t="s">
        <v>294</v>
      </c>
      <c r="R3" s="724" t="s">
        <v>895</v>
      </c>
      <c r="S3" s="724" t="s">
        <v>1125</v>
      </c>
      <c r="T3" s="724" t="s">
        <v>402</v>
      </c>
      <c r="U3" s="730" t="s">
        <v>287</v>
      </c>
      <c r="V3" s="730" t="s">
        <v>289</v>
      </c>
      <c r="W3" s="201"/>
      <c r="X3" s="724" t="s">
        <v>295</v>
      </c>
      <c r="Y3" s="724" t="s">
        <v>296</v>
      </c>
      <c r="Z3" s="724" t="s">
        <v>297</v>
      </c>
      <c r="AA3" s="724" t="s">
        <v>298</v>
      </c>
      <c r="AB3" s="735" t="s">
        <v>299</v>
      </c>
      <c r="AC3" s="735" t="s">
        <v>300</v>
      </c>
      <c r="AD3" s="730" t="s">
        <v>301</v>
      </c>
      <c r="AE3" s="724" t="s">
        <v>1032</v>
      </c>
      <c r="AF3" s="727" t="s">
        <v>1746</v>
      </c>
      <c r="AG3" s="733" t="s">
        <v>1273</v>
      </c>
      <c r="AH3" s="724" t="s">
        <v>302</v>
      </c>
      <c r="AI3" s="724" t="s">
        <v>303</v>
      </c>
      <c r="AJ3" s="724" t="s">
        <v>304</v>
      </c>
    </row>
    <row r="4" spans="1:36" ht="15.95" customHeight="1">
      <c r="A4" s="733"/>
      <c r="B4" s="733" t="s">
        <v>1275</v>
      </c>
      <c r="C4" s="731" t="s">
        <v>305</v>
      </c>
      <c r="D4" s="725" t="s">
        <v>306</v>
      </c>
      <c r="E4" s="725" t="s">
        <v>1034</v>
      </c>
      <c r="F4" s="731" t="s">
        <v>305</v>
      </c>
      <c r="G4" s="731" t="s">
        <v>289</v>
      </c>
      <c r="H4" s="725" t="s">
        <v>1034</v>
      </c>
      <c r="I4" s="731" t="s">
        <v>305</v>
      </c>
      <c r="J4" s="731" t="s">
        <v>289</v>
      </c>
      <c r="K4" s="725" t="s">
        <v>1034</v>
      </c>
      <c r="L4" s="731" t="s">
        <v>305</v>
      </c>
      <c r="M4" s="725" t="s">
        <v>307</v>
      </c>
      <c r="N4" s="725"/>
      <c r="O4" s="725"/>
      <c r="P4" s="725"/>
      <c r="Q4" s="725" t="s">
        <v>1131</v>
      </c>
      <c r="R4" s="725" t="s">
        <v>403</v>
      </c>
      <c r="S4" s="725" t="s">
        <v>403</v>
      </c>
      <c r="T4" s="725"/>
      <c r="U4" s="731" t="s">
        <v>305</v>
      </c>
      <c r="V4" s="731" t="s">
        <v>289</v>
      </c>
      <c r="W4" s="456"/>
      <c r="X4" s="725"/>
      <c r="Y4" s="725" t="s">
        <v>1131</v>
      </c>
      <c r="Z4" s="725" t="s">
        <v>403</v>
      </c>
      <c r="AA4" s="725"/>
      <c r="AB4" s="736"/>
      <c r="AC4" s="738" t="s">
        <v>308</v>
      </c>
      <c r="AD4" s="731"/>
      <c r="AE4" s="725" t="s">
        <v>1131</v>
      </c>
      <c r="AF4" s="728" t="s">
        <v>403</v>
      </c>
      <c r="AG4" s="733" t="s">
        <v>1275</v>
      </c>
      <c r="AH4" s="725"/>
      <c r="AI4" s="725" t="s">
        <v>1131</v>
      </c>
      <c r="AJ4" s="725" t="s">
        <v>403</v>
      </c>
    </row>
    <row r="5" spans="1:36" ht="15.95" customHeight="1">
      <c r="A5" s="733"/>
      <c r="B5" s="733"/>
      <c r="C5" s="731" t="s">
        <v>404</v>
      </c>
      <c r="D5" s="725" t="s">
        <v>309</v>
      </c>
      <c r="E5" s="725"/>
      <c r="F5" s="731" t="s">
        <v>405</v>
      </c>
      <c r="G5" s="731"/>
      <c r="H5" s="725"/>
      <c r="I5" s="731" t="s">
        <v>405</v>
      </c>
      <c r="J5" s="731"/>
      <c r="K5" s="725"/>
      <c r="L5" s="731" t="s">
        <v>405</v>
      </c>
      <c r="M5" s="725" t="s">
        <v>406</v>
      </c>
      <c r="N5" s="725" t="s">
        <v>310</v>
      </c>
      <c r="O5" s="725" t="s">
        <v>311</v>
      </c>
      <c r="P5" s="725" t="s">
        <v>312</v>
      </c>
      <c r="Q5" s="725" t="s">
        <v>407</v>
      </c>
      <c r="R5" s="725" t="s">
        <v>1136</v>
      </c>
      <c r="S5" s="725" t="s">
        <v>1136</v>
      </c>
      <c r="T5" s="725" t="s">
        <v>313</v>
      </c>
      <c r="U5" s="731" t="s">
        <v>314</v>
      </c>
      <c r="V5" s="731"/>
      <c r="W5" s="456"/>
      <c r="X5" s="725" t="s">
        <v>312</v>
      </c>
      <c r="Y5" s="725" t="s">
        <v>407</v>
      </c>
      <c r="Z5" s="725" t="s">
        <v>1136</v>
      </c>
      <c r="AA5" s="725" t="s">
        <v>313</v>
      </c>
      <c r="AB5" s="736"/>
      <c r="AC5" s="738" t="s">
        <v>298</v>
      </c>
      <c r="AD5" s="731" t="s">
        <v>312</v>
      </c>
      <c r="AE5" s="725" t="s">
        <v>407</v>
      </c>
      <c r="AF5" s="728" t="s">
        <v>1136</v>
      </c>
      <c r="AG5" s="733"/>
      <c r="AH5" s="725" t="s">
        <v>312</v>
      </c>
      <c r="AI5" s="725" t="s">
        <v>407</v>
      </c>
      <c r="AJ5" s="725" t="s">
        <v>1136</v>
      </c>
    </row>
    <row r="6" spans="1:36" ht="15.95" customHeight="1">
      <c r="A6" s="734"/>
      <c r="B6" s="734"/>
      <c r="C6" s="732"/>
      <c r="D6" s="726" t="s">
        <v>315</v>
      </c>
      <c r="E6" s="726"/>
      <c r="F6" s="732"/>
      <c r="G6" s="732"/>
      <c r="H6" s="726"/>
      <c r="I6" s="732"/>
      <c r="J6" s="732"/>
      <c r="K6" s="726"/>
      <c r="L6" s="732"/>
      <c r="M6" s="726" t="s">
        <v>408</v>
      </c>
      <c r="N6" s="726" t="s">
        <v>409</v>
      </c>
      <c r="O6" s="726" t="s">
        <v>409</v>
      </c>
      <c r="P6" s="726" t="s">
        <v>409</v>
      </c>
      <c r="Q6" s="726" t="s">
        <v>408</v>
      </c>
      <c r="R6" s="726"/>
      <c r="S6" s="726"/>
      <c r="T6" s="726"/>
      <c r="U6" s="732"/>
      <c r="V6" s="732"/>
      <c r="W6" s="457"/>
      <c r="X6" s="726" t="s">
        <v>409</v>
      </c>
      <c r="Y6" s="726" t="s">
        <v>408</v>
      </c>
      <c r="Z6" s="726"/>
      <c r="AA6" s="726"/>
      <c r="AB6" s="737"/>
      <c r="AC6" s="739"/>
      <c r="AD6" s="732" t="s">
        <v>409</v>
      </c>
      <c r="AE6" s="726" t="s">
        <v>408</v>
      </c>
      <c r="AF6" s="729"/>
      <c r="AG6" s="734"/>
      <c r="AH6" s="726" t="s">
        <v>409</v>
      </c>
      <c r="AI6" s="726" t="s">
        <v>408</v>
      </c>
      <c r="AJ6" s="726"/>
    </row>
    <row r="7" spans="1:36" ht="25.5" customHeight="1">
      <c r="A7" s="35" t="s">
        <v>1278</v>
      </c>
      <c r="B7" s="35" t="s">
        <v>1561</v>
      </c>
      <c r="C7" s="18"/>
      <c r="D7" s="18">
        <v>1</v>
      </c>
      <c r="E7" s="18">
        <f>C7+D7</f>
        <v>1</v>
      </c>
      <c r="F7" s="18"/>
      <c r="G7" s="18">
        <v>12000</v>
      </c>
      <c r="H7" s="18">
        <f>F7+G7</f>
        <v>12000</v>
      </c>
      <c r="I7" s="18"/>
      <c r="J7" s="18">
        <v>11000</v>
      </c>
      <c r="K7" s="18">
        <f>I7+J7</f>
        <v>11000</v>
      </c>
      <c r="L7" s="521"/>
      <c r="M7" s="18">
        <v>1</v>
      </c>
      <c r="N7" s="18"/>
      <c r="O7" s="18"/>
      <c r="P7" s="18"/>
      <c r="Q7" s="18">
        <v>1</v>
      </c>
      <c r="R7" s="18"/>
      <c r="S7" s="18"/>
      <c r="T7" s="18"/>
      <c r="U7" s="18"/>
      <c r="V7" s="18">
        <f t="shared" ref="V7:V23" si="0">W7-U7</f>
        <v>3900</v>
      </c>
      <c r="W7" s="18">
        <v>3900</v>
      </c>
      <c r="X7" s="18">
        <v>1</v>
      </c>
      <c r="Y7" s="18"/>
      <c r="Z7" s="18"/>
      <c r="AA7" s="18">
        <v>1</v>
      </c>
      <c r="AB7" s="18"/>
      <c r="AC7" s="18"/>
      <c r="AD7" s="521">
        <v>1</v>
      </c>
      <c r="AE7" s="18"/>
      <c r="AF7" s="18"/>
      <c r="AG7" s="18">
        <v>1</v>
      </c>
      <c r="AH7" s="18">
        <v>1</v>
      </c>
      <c r="AI7" s="18"/>
      <c r="AJ7" s="18"/>
    </row>
    <row r="8" spans="1:36" ht="25.5" customHeight="1">
      <c r="A8" s="595" t="s">
        <v>1176</v>
      </c>
      <c r="B8" s="35" t="s">
        <v>1178</v>
      </c>
      <c r="C8" s="18">
        <v>9</v>
      </c>
      <c r="D8" s="18">
        <v>1</v>
      </c>
      <c r="E8" s="18">
        <f t="shared" ref="E8:E23" si="1">C8+D8</f>
        <v>10</v>
      </c>
      <c r="F8" s="18">
        <v>1196</v>
      </c>
      <c r="G8" s="18">
        <v>3375</v>
      </c>
      <c r="H8" s="18">
        <f t="shared" ref="H8:H23" si="2">F8+G8</f>
        <v>4571</v>
      </c>
      <c r="I8" s="18">
        <v>270</v>
      </c>
      <c r="J8" s="18">
        <v>544</v>
      </c>
      <c r="K8" s="18">
        <f t="shared" ref="K8:K23" si="3">I8+J8</f>
        <v>814</v>
      </c>
      <c r="L8" s="18">
        <v>9</v>
      </c>
      <c r="M8" s="18">
        <v>1</v>
      </c>
      <c r="N8" s="18">
        <v>0</v>
      </c>
      <c r="O8" s="18"/>
      <c r="P8" s="18">
        <v>9</v>
      </c>
      <c r="Q8" s="18">
        <v>1</v>
      </c>
      <c r="R8" s="18"/>
      <c r="S8" s="18">
        <v>0</v>
      </c>
      <c r="T8" s="18"/>
      <c r="U8" s="18">
        <v>1145</v>
      </c>
      <c r="V8" s="18">
        <f>W8-U8</f>
        <v>597</v>
      </c>
      <c r="W8" s="18">
        <v>1742</v>
      </c>
      <c r="X8" s="18">
        <v>10</v>
      </c>
      <c r="Y8" s="18"/>
      <c r="Z8" s="18"/>
      <c r="AA8" s="18">
        <v>7</v>
      </c>
      <c r="AB8" s="18"/>
      <c r="AC8" s="18"/>
      <c r="AD8" s="18">
        <v>1</v>
      </c>
      <c r="AE8" s="18"/>
      <c r="AF8" s="18">
        <v>6</v>
      </c>
      <c r="AG8" s="18">
        <v>19</v>
      </c>
      <c r="AH8" s="18">
        <v>7</v>
      </c>
      <c r="AI8" s="18">
        <v>3</v>
      </c>
      <c r="AJ8" s="18"/>
    </row>
    <row r="9" spans="1:36" ht="25.5" customHeight="1">
      <c r="A9" s="718"/>
      <c r="B9" s="35" t="s">
        <v>1177</v>
      </c>
      <c r="C9" s="18"/>
      <c r="D9" s="18">
        <v>1</v>
      </c>
      <c r="E9" s="18">
        <f t="shared" si="1"/>
        <v>1</v>
      </c>
      <c r="F9" s="18"/>
      <c r="G9" s="18">
        <v>0</v>
      </c>
      <c r="H9" s="18">
        <f t="shared" si="2"/>
        <v>0</v>
      </c>
      <c r="I9" s="18"/>
      <c r="J9" s="18">
        <v>0</v>
      </c>
      <c r="K9" s="18">
        <f t="shared" si="3"/>
        <v>0</v>
      </c>
      <c r="L9" s="18"/>
      <c r="M9" s="18"/>
      <c r="N9" s="18">
        <v>1</v>
      </c>
      <c r="O9" s="18"/>
      <c r="P9" s="18">
        <v>1</v>
      </c>
      <c r="Q9" s="18"/>
      <c r="R9" s="18"/>
      <c r="S9" s="18"/>
      <c r="T9" s="18"/>
      <c r="U9" s="18"/>
      <c r="V9" s="18">
        <f t="shared" si="0"/>
        <v>0</v>
      </c>
      <c r="W9" s="18">
        <v>0</v>
      </c>
      <c r="X9" s="18">
        <v>0</v>
      </c>
      <c r="Y9" s="18"/>
      <c r="Z9" s="18">
        <v>1</v>
      </c>
      <c r="AA9" s="18">
        <v>1</v>
      </c>
      <c r="AB9" s="18"/>
      <c r="AC9" s="18"/>
      <c r="AD9" s="18"/>
      <c r="AE9" s="18"/>
      <c r="AF9" s="18">
        <v>1</v>
      </c>
      <c r="AG9" s="18">
        <v>4</v>
      </c>
      <c r="AH9" s="18">
        <v>1</v>
      </c>
      <c r="AI9" s="18"/>
      <c r="AJ9" s="18"/>
    </row>
    <row r="10" spans="1:36" ht="25.5" customHeight="1">
      <c r="A10" s="595" t="s">
        <v>1179</v>
      </c>
      <c r="B10" s="35" t="s">
        <v>1181</v>
      </c>
      <c r="C10" s="18">
        <v>6</v>
      </c>
      <c r="D10" s="18">
        <v>7</v>
      </c>
      <c r="E10" s="18">
        <f t="shared" si="1"/>
        <v>13</v>
      </c>
      <c r="F10" s="18">
        <v>6868</v>
      </c>
      <c r="G10" s="18">
        <v>17780</v>
      </c>
      <c r="H10" s="18">
        <f t="shared" si="2"/>
        <v>24648</v>
      </c>
      <c r="I10" s="18">
        <v>542</v>
      </c>
      <c r="J10" s="18">
        <v>1194</v>
      </c>
      <c r="K10" s="18">
        <f t="shared" si="3"/>
        <v>1736</v>
      </c>
      <c r="L10" s="18">
        <v>6</v>
      </c>
      <c r="M10" s="18"/>
      <c r="N10" s="18">
        <v>7</v>
      </c>
      <c r="O10" s="18"/>
      <c r="P10" s="18">
        <v>3</v>
      </c>
      <c r="Q10" s="18">
        <v>3</v>
      </c>
      <c r="R10" s="18">
        <v>4</v>
      </c>
      <c r="S10" s="18">
        <v>3</v>
      </c>
      <c r="T10" s="18"/>
      <c r="U10" s="18">
        <v>85227</v>
      </c>
      <c r="V10" s="18">
        <f t="shared" si="0"/>
        <v>8867.8999999999942</v>
      </c>
      <c r="W10" s="18">
        <v>94094.9</v>
      </c>
      <c r="X10" s="18">
        <v>6</v>
      </c>
      <c r="Y10" s="18"/>
      <c r="Z10" s="18">
        <v>7</v>
      </c>
      <c r="AA10" s="18">
        <v>13</v>
      </c>
      <c r="AB10" s="18"/>
      <c r="AC10" s="18"/>
      <c r="AD10" s="18">
        <v>4</v>
      </c>
      <c r="AE10" s="18"/>
      <c r="AF10" s="18">
        <v>9</v>
      </c>
      <c r="AG10" s="18">
        <v>64</v>
      </c>
      <c r="AH10" s="18">
        <v>13</v>
      </c>
      <c r="AI10" s="18"/>
      <c r="AJ10" s="18"/>
    </row>
    <row r="11" spans="1:36" ht="25.5" customHeight="1">
      <c r="A11" s="718"/>
      <c r="B11" s="35" t="s">
        <v>1180</v>
      </c>
      <c r="C11" s="18">
        <v>1</v>
      </c>
      <c r="D11" s="18">
        <v>11</v>
      </c>
      <c r="E11" s="18">
        <f t="shared" si="1"/>
        <v>12</v>
      </c>
      <c r="F11" s="18">
        <v>95</v>
      </c>
      <c r="G11" s="18">
        <v>17413</v>
      </c>
      <c r="H11" s="18">
        <f t="shared" si="2"/>
        <v>17508</v>
      </c>
      <c r="I11" s="18">
        <v>14</v>
      </c>
      <c r="J11" s="18">
        <v>8319</v>
      </c>
      <c r="K11" s="18">
        <f t="shared" si="3"/>
        <v>8333</v>
      </c>
      <c r="L11" s="18">
        <v>1</v>
      </c>
      <c r="M11" s="18">
        <v>9</v>
      </c>
      <c r="N11" s="18">
        <v>2</v>
      </c>
      <c r="O11" s="18"/>
      <c r="P11" s="18">
        <v>1</v>
      </c>
      <c r="Q11" s="18">
        <v>9</v>
      </c>
      <c r="R11" s="18">
        <v>1</v>
      </c>
      <c r="S11" s="18">
        <v>0</v>
      </c>
      <c r="T11" s="18">
        <v>1</v>
      </c>
      <c r="U11" s="18">
        <v>35</v>
      </c>
      <c r="V11" s="18">
        <f t="shared" si="0"/>
        <v>5759</v>
      </c>
      <c r="W11" s="18">
        <v>5794</v>
      </c>
      <c r="X11" s="18">
        <v>11</v>
      </c>
      <c r="Y11" s="18"/>
      <c r="Z11" s="18">
        <v>1</v>
      </c>
      <c r="AA11" s="18">
        <v>12</v>
      </c>
      <c r="AB11" s="18"/>
      <c r="AC11" s="18"/>
      <c r="AD11" s="18">
        <v>4</v>
      </c>
      <c r="AE11" s="18"/>
      <c r="AF11" s="18">
        <v>9</v>
      </c>
      <c r="AG11" s="18">
        <v>39</v>
      </c>
      <c r="AH11" s="18">
        <v>11</v>
      </c>
      <c r="AI11" s="18">
        <v>1</v>
      </c>
      <c r="AJ11" s="18"/>
    </row>
    <row r="12" spans="1:36" ht="25.5" customHeight="1">
      <c r="A12" s="35" t="s">
        <v>1182</v>
      </c>
      <c r="B12" s="35" t="s">
        <v>968</v>
      </c>
      <c r="C12" s="18">
        <v>2</v>
      </c>
      <c r="D12" s="18">
        <v>12</v>
      </c>
      <c r="E12" s="18">
        <f t="shared" si="1"/>
        <v>14</v>
      </c>
      <c r="F12" s="18">
        <v>13050</v>
      </c>
      <c r="G12" s="18">
        <v>3310</v>
      </c>
      <c r="H12" s="18">
        <f t="shared" si="2"/>
        <v>16360</v>
      </c>
      <c r="I12" s="18">
        <v>50</v>
      </c>
      <c r="J12" s="18">
        <v>1665</v>
      </c>
      <c r="K12" s="18">
        <f t="shared" si="3"/>
        <v>1715</v>
      </c>
      <c r="L12" s="18">
        <v>2</v>
      </c>
      <c r="M12" s="18">
        <v>6</v>
      </c>
      <c r="N12" s="18">
        <v>6</v>
      </c>
      <c r="O12" s="18"/>
      <c r="P12" s="18">
        <v>5</v>
      </c>
      <c r="Q12" s="18">
        <v>7</v>
      </c>
      <c r="R12" s="18">
        <v>2</v>
      </c>
      <c r="S12" s="18"/>
      <c r="T12" s="18"/>
      <c r="U12" s="18">
        <v>1360</v>
      </c>
      <c r="V12" s="18">
        <f t="shared" si="0"/>
        <v>4158</v>
      </c>
      <c r="W12" s="18">
        <v>5518</v>
      </c>
      <c r="X12" s="18">
        <v>12</v>
      </c>
      <c r="Y12" s="18"/>
      <c r="Z12" s="18">
        <v>2</v>
      </c>
      <c r="AA12" s="18">
        <v>14</v>
      </c>
      <c r="AB12" s="18"/>
      <c r="AC12" s="18"/>
      <c r="AD12" s="18">
        <v>7</v>
      </c>
      <c r="AE12" s="18"/>
      <c r="AF12" s="18">
        <v>7</v>
      </c>
      <c r="AG12" s="18">
        <v>15</v>
      </c>
      <c r="AH12" s="18">
        <v>12</v>
      </c>
      <c r="AI12" s="18"/>
      <c r="AJ12" s="18">
        <v>2</v>
      </c>
    </row>
    <row r="13" spans="1:36" ht="25.5" customHeight="1">
      <c r="A13" s="35" t="s">
        <v>1183</v>
      </c>
      <c r="B13" s="35" t="s">
        <v>1183</v>
      </c>
      <c r="C13" s="18"/>
      <c r="D13" s="18">
        <v>1</v>
      </c>
      <c r="E13" s="18">
        <f t="shared" si="1"/>
        <v>1</v>
      </c>
      <c r="F13" s="18"/>
      <c r="G13" s="18">
        <v>1465</v>
      </c>
      <c r="H13" s="18">
        <f t="shared" si="2"/>
        <v>1465</v>
      </c>
      <c r="I13" s="18"/>
      <c r="J13" s="18">
        <v>150</v>
      </c>
      <c r="K13" s="18">
        <f t="shared" si="3"/>
        <v>150</v>
      </c>
      <c r="L13" s="18"/>
      <c r="M13" s="18">
        <v>1</v>
      </c>
      <c r="N13" s="18"/>
      <c r="O13" s="18"/>
      <c r="P13" s="18"/>
      <c r="Q13" s="18"/>
      <c r="R13" s="18"/>
      <c r="S13" s="18"/>
      <c r="T13" s="18">
        <v>1</v>
      </c>
      <c r="U13" s="18"/>
      <c r="V13" s="18">
        <f t="shared" si="0"/>
        <v>593</v>
      </c>
      <c r="W13" s="18">
        <v>593</v>
      </c>
      <c r="X13" s="18">
        <v>1</v>
      </c>
      <c r="Y13" s="18"/>
      <c r="Z13" s="18"/>
      <c r="AA13" s="18">
        <v>1</v>
      </c>
      <c r="AB13" s="18"/>
      <c r="AC13" s="18"/>
      <c r="AD13" s="18">
        <v>1</v>
      </c>
      <c r="AE13" s="18"/>
      <c r="AF13" s="18"/>
      <c r="AG13" s="18">
        <v>1</v>
      </c>
      <c r="AH13" s="18">
        <v>1</v>
      </c>
      <c r="AI13" s="18"/>
      <c r="AJ13" s="18"/>
    </row>
    <row r="14" spans="1:36" ht="25.5" customHeight="1">
      <c r="A14" s="595" t="s">
        <v>1184</v>
      </c>
      <c r="B14" s="35" t="s">
        <v>1186</v>
      </c>
      <c r="C14" s="18">
        <v>8</v>
      </c>
      <c r="D14" s="18">
        <v>2</v>
      </c>
      <c r="E14" s="18">
        <f t="shared" si="1"/>
        <v>10</v>
      </c>
      <c r="F14" s="18">
        <v>746</v>
      </c>
      <c r="G14" s="18">
        <v>2780</v>
      </c>
      <c r="H14" s="18">
        <f t="shared" si="2"/>
        <v>3526</v>
      </c>
      <c r="I14" s="18">
        <v>236</v>
      </c>
      <c r="J14" s="18">
        <v>6</v>
      </c>
      <c r="K14" s="18">
        <f t="shared" si="3"/>
        <v>242</v>
      </c>
      <c r="L14" s="18">
        <v>8</v>
      </c>
      <c r="M14" s="18">
        <v>1</v>
      </c>
      <c r="N14" s="18">
        <v>1</v>
      </c>
      <c r="O14" s="18">
        <v>4</v>
      </c>
      <c r="P14" s="18">
        <v>2</v>
      </c>
      <c r="Q14" s="18">
        <v>2</v>
      </c>
      <c r="R14" s="18">
        <v>2</v>
      </c>
      <c r="S14" s="18"/>
      <c r="T14" s="18"/>
      <c r="U14" s="18">
        <v>605</v>
      </c>
      <c r="V14" s="18">
        <f t="shared" si="0"/>
        <v>375</v>
      </c>
      <c r="W14" s="18">
        <v>980</v>
      </c>
      <c r="X14" s="18">
        <v>9</v>
      </c>
      <c r="Y14" s="18"/>
      <c r="Z14" s="18">
        <v>1</v>
      </c>
      <c r="AA14" s="18">
        <v>10</v>
      </c>
      <c r="AB14" s="18"/>
      <c r="AC14" s="18"/>
      <c r="AD14" s="18">
        <v>7</v>
      </c>
      <c r="AE14" s="18"/>
      <c r="AF14" s="18">
        <v>3</v>
      </c>
      <c r="AG14" s="18">
        <v>1</v>
      </c>
      <c r="AH14" s="18">
        <v>10</v>
      </c>
      <c r="AI14" s="18"/>
      <c r="AJ14" s="18"/>
    </row>
    <row r="15" spans="1:36" ht="25.5" customHeight="1">
      <c r="A15" s="718"/>
      <c r="B15" s="35" t="s">
        <v>1185</v>
      </c>
      <c r="C15" s="18"/>
      <c r="D15" s="18">
        <v>2</v>
      </c>
      <c r="E15" s="18">
        <f t="shared" si="1"/>
        <v>2</v>
      </c>
      <c r="F15" s="18"/>
      <c r="G15" s="18">
        <v>8340</v>
      </c>
      <c r="H15" s="18">
        <f t="shared" si="2"/>
        <v>8340</v>
      </c>
      <c r="I15" s="18"/>
      <c r="J15" s="18">
        <v>0</v>
      </c>
      <c r="K15" s="18">
        <f t="shared" si="3"/>
        <v>0</v>
      </c>
      <c r="L15" s="18"/>
      <c r="M15" s="18">
        <v>2</v>
      </c>
      <c r="N15" s="18"/>
      <c r="O15" s="18"/>
      <c r="P15" s="18"/>
      <c r="Q15" s="18"/>
      <c r="R15" s="18"/>
      <c r="S15" s="18"/>
      <c r="T15" s="18">
        <v>2</v>
      </c>
      <c r="U15" s="18"/>
      <c r="V15" s="18">
        <f t="shared" si="0"/>
        <v>624</v>
      </c>
      <c r="W15" s="18">
        <v>624</v>
      </c>
      <c r="X15" s="18">
        <v>1</v>
      </c>
      <c r="Y15" s="18"/>
      <c r="Z15" s="18">
        <v>1</v>
      </c>
      <c r="AA15" s="18">
        <v>2</v>
      </c>
      <c r="AB15" s="18"/>
      <c r="AC15" s="18"/>
      <c r="AD15" s="18"/>
      <c r="AE15" s="18"/>
      <c r="AF15" s="18">
        <v>2</v>
      </c>
      <c r="AG15" s="18">
        <v>59</v>
      </c>
      <c r="AH15" s="18">
        <v>2</v>
      </c>
      <c r="AI15" s="18"/>
      <c r="AJ15" s="18"/>
    </row>
    <row r="16" spans="1:36" ht="25.5" customHeight="1">
      <c r="A16" s="595" t="s">
        <v>1562</v>
      </c>
      <c r="B16" s="35" t="s">
        <v>1188</v>
      </c>
      <c r="C16" s="18">
        <v>2</v>
      </c>
      <c r="D16" s="18">
        <v>2</v>
      </c>
      <c r="E16" s="18">
        <f t="shared" si="1"/>
        <v>4</v>
      </c>
      <c r="F16" s="18">
        <v>707</v>
      </c>
      <c r="G16" s="18">
        <v>1092</v>
      </c>
      <c r="H16" s="18">
        <f t="shared" si="2"/>
        <v>1799</v>
      </c>
      <c r="I16" s="18">
        <v>60</v>
      </c>
      <c r="J16" s="18">
        <v>12</v>
      </c>
      <c r="K16" s="18">
        <f t="shared" si="3"/>
        <v>72</v>
      </c>
      <c r="L16" s="18">
        <v>2</v>
      </c>
      <c r="M16" s="18">
        <v>1</v>
      </c>
      <c r="N16" s="18">
        <v>1</v>
      </c>
      <c r="O16" s="18"/>
      <c r="P16" s="18"/>
      <c r="Q16" s="18">
        <v>3</v>
      </c>
      <c r="R16" s="18">
        <v>1</v>
      </c>
      <c r="S16" s="18"/>
      <c r="T16" s="18"/>
      <c r="U16" s="18">
        <v>154</v>
      </c>
      <c r="V16" s="18">
        <f t="shared" si="0"/>
        <v>900</v>
      </c>
      <c r="W16" s="18">
        <v>1054</v>
      </c>
      <c r="X16" s="18">
        <v>3</v>
      </c>
      <c r="Y16" s="18">
        <v>1</v>
      </c>
      <c r="Z16" s="18"/>
      <c r="AA16" s="18">
        <v>3</v>
      </c>
      <c r="AB16" s="18">
        <v>1</v>
      </c>
      <c r="AC16" s="18"/>
      <c r="AD16" s="18">
        <v>2</v>
      </c>
      <c r="AE16" s="18"/>
      <c r="AF16" s="18">
        <v>2</v>
      </c>
      <c r="AG16" s="18">
        <v>2</v>
      </c>
      <c r="AH16" s="18">
        <v>3</v>
      </c>
      <c r="AI16" s="18">
        <v>1</v>
      </c>
      <c r="AJ16" s="18"/>
    </row>
    <row r="17" spans="1:36" ht="25.5" customHeight="1">
      <c r="A17" s="718"/>
      <c r="B17" s="35" t="s">
        <v>967</v>
      </c>
      <c r="C17" s="18">
        <v>3</v>
      </c>
      <c r="D17" s="18">
        <v>1</v>
      </c>
      <c r="E17" s="18">
        <f t="shared" si="1"/>
        <v>4</v>
      </c>
      <c r="F17" s="18">
        <v>1373</v>
      </c>
      <c r="G17" s="18">
        <v>1875</v>
      </c>
      <c r="H17" s="18">
        <f t="shared" si="2"/>
        <v>3248</v>
      </c>
      <c r="I17" s="18">
        <v>32</v>
      </c>
      <c r="J17" s="18">
        <v>0</v>
      </c>
      <c r="K17" s="18">
        <f t="shared" si="3"/>
        <v>32</v>
      </c>
      <c r="L17" s="18">
        <v>3</v>
      </c>
      <c r="M17" s="18"/>
      <c r="N17" s="18">
        <v>1</v>
      </c>
      <c r="O17" s="18"/>
      <c r="P17" s="18">
        <v>1</v>
      </c>
      <c r="Q17" s="18">
        <v>1</v>
      </c>
      <c r="R17" s="18">
        <v>1</v>
      </c>
      <c r="S17" s="18">
        <v>1</v>
      </c>
      <c r="T17" s="18"/>
      <c r="U17" s="18">
        <v>430</v>
      </c>
      <c r="V17" s="18">
        <f t="shared" si="0"/>
        <v>175</v>
      </c>
      <c r="W17" s="18">
        <v>605</v>
      </c>
      <c r="X17" s="18">
        <v>4</v>
      </c>
      <c r="Y17" s="18"/>
      <c r="Z17" s="18"/>
      <c r="AA17" s="18">
        <v>3</v>
      </c>
      <c r="AB17" s="18"/>
      <c r="AC17" s="18">
        <v>1</v>
      </c>
      <c r="AD17" s="18">
        <v>2</v>
      </c>
      <c r="AE17" s="18"/>
      <c r="AF17" s="18">
        <v>2</v>
      </c>
      <c r="AG17" s="18">
        <v>2</v>
      </c>
      <c r="AH17" s="18">
        <v>3</v>
      </c>
      <c r="AI17" s="18"/>
      <c r="AJ17" s="18">
        <v>1</v>
      </c>
    </row>
    <row r="18" spans="1:36" ht="25.5" customHeight="1">
      <c r="A18" s="35" t="s">
        <v>1563</v>
      </c>
      <c r="B18" s="35" t="s">
        <v>1233</v>
      </c>
      <c r="C18" s="18">
        <v>2</v>
      </c>
      <c r="D18" s="18">
        <v>1</v>
      </c>
      <c r="E18" s="18">
        <f t="shared" si="1"/>
        <v>3</v>
      </c>
      <c r="F18" s="18">
        <v>80</v>
      </c>
      <c r="G18" s="18">
        <v>0</v>
      </c>
      <c r="H18" s="18">
        <f t="shared" si="2"/>
        <v>80</v>
      </c>
      <c r="I18" s="18">
        <v>51</v>
      </c>
      <c r="J18" s="18">
        <v>0</v>
      </c>
      <c r="K18" s="18">
        <f t="shared" si="3"/>
        <v>51</v>
      </c>
      <c r="L18" s="18">
        <v>2</v>
      </c>
      <c r="M18" s="18"/>
      <c r="N18" s="18">
        <v>1</v>
      </c>
      <c r="O18" s="18"/>
      <c r="P18" s="18">
        <v>1</v>
      </c>
      <c r="Q18" s="18">
        <v>1</v>
      </c>
      <c r="R18" s="18">
        <v>1</v>
      </c>
      <c r="S18" s="18"/>
      <c r="T18" s="18"/>
      <c r="U18" s="18">
        <v>1380</v>
      </c>
      <c r="V18" s="18">
        <f t="shared" si="0"/>
        <v>290</v>
      </c>
      <c r="W18" s="18">
        <v>1670</v>
      </c>
      <c r="X18" s="18">
        <v>2</v>
      </c>
      <c r="Y18" s="18"/>
      <c r="Z18" s="18">
        <v>1</v>
      </c>
      <c r="AA18" s="18">
        <v>3</v>
      </c>
      <c r="AB18" s="18"/>
      <c r="AC18" s="18"/>
      <c r="AD18" s="18"/>
      <c r="AE18" s="18"/>
      <c r="AF18" s="18">
        <v>3</v>
      </c>
      <c r="AG18" s="18">
        <v>5</v>
      </c>
      <c r="AH18" s="18">
        <v>3</v>
      </c>
      <c r="AI18" s="18"/>
      <c r="AJ18" s="18"/>
    </row>
    <row r="19" spans="1:36" ht="25.5" customHeight="1">
      <c r="A19" s="35" t="s">
        <v>1564</v>
      </c>
      <c r="B19" s="202" t="s">
        <v>1235</v>
      </c>
      <c r="C19" s="18">
        <v>2</v>
      </c>
      <c r="D19" s="18">
        <v>6</v>
      </c>
      <c r="E19" s="18">
        <f t="shared" si="1"/>
        <v>8</v>
      </c>
      <c r="F19" s="18">
        <v>2696</v>
      </c>
      <c r="G19" s="18">
        <v>23288</v>
      </c>
      <c r="H19" s="18">
        <f t="shared" si="2"/>
        <v>25984</v>
      </c>
      <c r="I19" s="18">
        <v>0</v>
      </c>
      <c r="J19" s="18">
        <v>288</v>
      </c>
      <c r="K19" s="18">
        <f t="shared" si="3"/>
        <v>288</v>
      </c>
      <c r="L19" s="18">
        <v>2</v>
      </c>
      <c r="M19" s="18">
        <v>1</v>
      </c>
      <c r="N19" s="18">
        <v>5</v>
      </c>
      <c r="O19" s="18"/>
      <c r="P19" s="18">
        <v>1</v>
      </c>
      <c r="Q19" s="18">
        <v>1</v>
      </c>
      <c r="R19" s="18">
        <v>5</v>
      </c>
      <c r="S19" s="18">
        <v>1</v>
      </c>
      <c r="T19" s="18"/>
      <c r="U19" s="18">
        <v>980</v>
      </c>
      <c r="V19" s="18">
        <f t="shared" si="0"/>
        <v>1367</v>
      </c>
      <c r="W19" s="18">
        <v>2347</v>
      </c>
      <c r="X19" s="18">
        <v>7</v>
      </c>
      <c r="Y19" s="18"/>
      <c r="Z19" s="18">
        <v>1</v>
      </c>
      <c r="AA19" s="18">
        <v>8</v>
      </c>
      <c r="AB19" s="18"/>
      <c r="AC19" s="18"/>
      <c r="AD19" s="18"/>
      <c r="AE19" s="18"/>
      <c r="AF19" s="18">
        <v>8</v>
      </c>
      <c r="AG19" s="18">
        <v>8</v>
      </c>
      <c r="AH19" s="18">
        <v>8</v>
      </c>
      <c r="AI19" s="18"/>
      <c r="AJ19" s="18"/>
    </row>
    <row r="20" spans="1:36" ht="25.5" customHeight="1">
      <c r="A20" s="212" t="s">
        <v>410</v>
      </c>
      <c r="B20" s="35" t="s">
        <v>1542</v>
      </c>
      <c r="C20" s="18">
        <v>13</v>
      </c>
      <c r="D20" s="18">
        <v>36</v>
      </c>
      <c r="E20" s="18">
        <f t="shared" si="1"/>
        <v>49</v>
      </c>
      <c r="F20" s="18">
        <v>5188</v>
      </c>
      <c r="G20" s="18">
        <v>121020</v>
      </c>
      <c r="H20" s="18">
        <f t="shared" si="2"/>
        <v>126208</v>
      </c>
      <c r="I20" s="18">
        <v>1404</v>
      </c>
      <c r="J20" s="18">
        <v>25883</v>
      </c>
      <c r="K20" s="18">
        <f t="shared" si="3"/>
        <v>27287</v>
      </c>
      <c r="L20" s="18">
        <v>13</v>
      </c>
      <c r="M20" s="18">
        <v>15</v>
      </c>
      <c r="N20" s="18">
        <v>21</v>
      </c>
      <c r="O20" s="18"/>
      <c r="P20" s="18">
        <v>6</v>
      </c>
      <c r="Q20" s="18">
        <v>17</v>
      </c>
      <c r="R20" s="18">
        <v>18</v>
      </c>
      <c r="S20" s="18">
        <v>8</v>
      </c>
      <c r="T20" s="18"/>
      <c r="U20" s="18">
        <v>7188</v>
      </c>
      <c r="V20" s="18">
        <f t="shared" si="0"/>
        <v>19433</v>
      </c>
      <c r="W20" s="18">
        <v>26621</v>
      </c>
      <c r="X20" s="18">
        <v>38</v>
      </c>
      <c r="Y20" s="18"/>
      <c r="Z20" s="18">
        <v>11</v>
      </c>
      <c r="AA20" s="18">
        <v>48</v>
      </c>
      <c r="AB20" s="18">
        <v>1</v>
      </c>
      <c r="AC20" s="18">
        <v>0</v>
      </c>
      <c r="AD20" s="18">
        <v>1</v>
      </c>
      <c r="AE20" s="18"/>
      <c r="AF20" s="18">
        <v>48</v>
      </c>
      <c r="AG20" s="18">
        <v>118</v>
      </c>
      <c r="AH20" s="18">
        <v>47</v>
      </c>
      <c r="AI20" s="18"/>
      <c r="AJ20" s="18">
        <v>2</v>
      </c>
    </row>
    <row r="21" spans="1:36" ht="25.5" customHeight="1">
      <c r="A21" s="212" t="s">
        <v>398</v>
      </c>
      <c r="B21" s="35" t="s">
        <v>1543</v>
      </c>
      <c r="C21" s="18">
        <v>6</v>
      </c>
      <c r="D21" s="18">
        <v>12</v>
      </c>
      <c r="E21" s="18">
        <f t="shared" si="1"/>
        <v>18</v>
      </c>
      <c r="F21" s="18">
        <v>1360</v>
      </c>
      <c r="G21" s="18">
        <v>3640</v>
      </c>
      <c r="H21" s="18">
        <f t="shared" si="2"/>
        <v>5000</v>
      </c>
      <c r="I21" s="18">
        <v>125</v>
      </c>
      <c r="J21" s="18">
        <v>1972</v>
      </c>
      <c r="K21" s="18">
        <f t="shared" si="3"/>
        <v>2097</v>
      </c>
      <c r="L21" s="18">
        <v>6</v>
      </c>
      <c r="M21" s="18">
        <v>5</v>
      </c>
      <c r="N21" s="18">
        <v>7</v>
      </c>
      <c r="O21" s="18">
        <v>1</v>
      </c>
      <c r="P21" s="18">
        <v>2</v>
      </c>
      <c r="Q21" s="18">
        <v>7</v>
      </c>
      <c r="R21" s="18">
        <v>8</v>
      </c>
      <c r="S21" s="18"/>
      <c r="T21" s="18"/>
      <c r="U21" s="18">
        <v>14480</v>
      </c>
      <c r="V21" s="18">
        <f t="shared" si="0"/>
        <v>4141</v>
      </c>
      <c r="W21" s="18">
        <v>18621</v>
      </c>
      <c r="X21" s="18">
        <v>15</v>
      </c>
      <c r="Y21" s="18">
        <v>1</v>
      </c>
      <c r="Z21" s="18">
        <v>2</v>
      </c>
      <c r="AA21" s="18">
        <v>17</v>
      </c>
      <c r="AB21" s="18"/>
      <c r="AC21" s="18"/>
      <c r="AD21" s="18">
        <v>8</v>
      </c>
      <c r="AE21" s="18"/>
      <c r="AF21" s="18">
        <v>9</v>
      </c>
      <c r="AG21" s="18">
        <v>45</v>
      </c>
      <c r="AH21" s="18">
        <v>13</v>
      </c>
      <c r="AI21" s="18"/>
      <c r="AJ21" s="18">
        <v>4</v>
      </c>
    </row>
    <row r="22" spans="1:36" ht="25.5" customHeight="1">
      <c r="A22" s="212" t="s">
        <v>399</v>
      </c>
      <c r="B22" s="35" t="s">
        <v>1544</v>
      </c>
      <c r="C22" s="18"/>
      <c r="D22" s="18">
        <v>3</v>
      </c>
      <c r="E22" s="18">
        <f t="shared" si="1"/>
        <v>3</v>
      </c>
      <c r="F22" s="18"/>
      <c r="G22" s="18"/>
      <c r="H22" s="18">
        <f t="shared" si="2"/>
        <v>0</v>
      </c>
      <c r="I22" s="18"/>
      <c r="J22" s="18">
        <v>0</v>
      </c>
      <c r="K22" s="18">
        <f t="shared" si="3"/>
        <v>0</v>
      </c>
      <c r="L22" s="18"/>
      <c r="M22" s="18"/>
      <c r="N22" s="18">
        <v>3</v>
      </c>
      <c r="O22" s="18"/>
      <c r="P22" s="18"/>
      <c r="Q22" s="18"/>
      <c r="R22" s="18">
        <v>3</v>
      </c>
      <c r="S22" s="18"/>
      <c r="T22" s="18"/>
      <c r="U22" s="18"/>
      <c r="V22" s="18">
        <f t="shared" si="0"/>
        <v>194</v>
      </c>
      <c r="W22" s="18">
        <v>194</v>
      </c>
      <c r="X22" s="18"/>
      <c r="Y22" s="18"/>
      <c r="Z22" s="18">
        <v>3</v>
      </c>
      <c r="AA22" s="18">
        <v>3</v>
      </c>
      <c r="AB22" s="18"/>
      <c r="AC22" s="18"/>
      <c r="AD22" s="18"/>
      <c r="AE22" s="18"/>
      <c r="AF22" s="18">
        <v>3</v>
      </c>
      <c r="AG22" s="18">
        <v>7</v>
      </c>
      <c r="AH22" s="18">
        <v>3</v>
      </c>
      <c r="AI22" s="18"/>
      <c r="AJ22" s="18"/>
    </row>
    <row r="23" spans="1:36" ht="25.5" customHeight="1" thickBot="1">
      <c r="A23" s="237" t="s">
        <v>400</v>
      </c>
      <c r="B23" s="238" t="s">
        <v>1545</v>
      </c>
      <c r="C23" s="241">
        <v>1</v>
      </c>
      <c r="D23" s="241">
        <v>21</v>
      </c>
      <c r="E23" s="224">
        <f t="shared" si="1"/>
        <v>22</v>
      </c>
      <c r="F23" s="241">
        <v>188</v>
      </c>
      <c r="G23" s="241">
        <v>49382</v>
      </c>
      <c r="H23" s="241">
        <f t="shared" si="2"/>
        <v>49570</v>
      </c>
      <c r="I23" s="241">
        <v>98</v>
      </c>
      <c r="J23" s="241">
        <v>28938</v>
      </c>
      <c r="K23" s="241">
        <f t="shared" si="3"/>
        <v>29036</v>
      </c>
      <c r="L23" s="241">
        <v>1</v>
      </c>
      <c r="M23" s="241">
        <v>10</v>
      </c>
      <c r="N23" s="241">
        <v>11</v>
      </c>
      <c r="O23" s="241"/>
      <c r="P23" s="241">
        <v>1</v>
      </c>
      <c r="Q23" s="241">
        <v>10</v>
      </c>
      <c r="R23" s="241">
        <v>11</v>
      </c>
      <c r="S23" s="241"/>
      <c r="T23" s="241"/>
      <c r="U23" s="241">
        <v>50</v>
      </c>
      <c r="V23" s="224">
        <f t="shared" si="0"/>
        <v>14310</v>
      </c>
      <c r="W23" s="18">
        <v>14360</v>
      </c>
      <c r="X23" s="241">
        <v>19</v>
      </c>
      <c r="Y23" s="241"/>
      <c r="Z23" s="241">
        <v>3</v>
      </c>
      <c r="AA23" s="241">
        <v>18</v>
      </c>
      <c r="AB23" s="241"/>
      <c r="AC23" s="241"/>
      <c r="AD23" s="241"/>
      <c r="AE23" s="241"/>
      <c r="AF23" s="241">
        <v>18</v>
      </c>
      <c r="AG23" s="241">
        <v>19</v>
      </c>
      <c r="AH23" s="241">
        <v>18</v>
      </c>
      <c r="AI23" s="241"/>
      <c r="AJ23" s="241"/>
    </row>
    <row r="24" spans="1:36" ht="25.5" customHeight="1" thickTop="1">
      <c r="A24" s="242"/>
      <c r="B24" s="236" t="s">
        <v>1546</v>
      </c>
      <c r="C24" s="244">
        <f>SUM(C7:C23)</f>
        <v>55</v>
      </c>
      <c r="D24" s="244">
        <f>SUM(D7:D23)</f>
        <v>120</v>
      </c>
      <c r="E24" s="522">
        <f>C24+D24</f>
        <v>175</v>
      </c>
      <c r="F24" s="244">
        <f>SUM(F7:F23)</f>
        <v>33547</v>
      </c>
      <c r="G24" s="244">
        <f t="shared" ref="G24:AJ24" si="4">SUM(G7:G23)</f>
        <v>266760</v>
      </c>
      <c r="H24" s="244">
        <f t="shared" si="4"/>
        <v>300307</v>
      </c>
      <c r="I24" s="244">
        <f t="shared" si="4"/>
        <v>2882</v>
      </c>
      <c r="J24" s="244">
        <f t="shared" si="4"/>
        <v>79971</v>
      </c>
      <c r="K24" s="244">
        <f t="shared" si="4"/>
        <v>82853</v>
      </c>
      <c r="L24" s="244">
        <f t="shared" si="4"/>
        <v>55</v>
      </c>
      <c r="M24" s="244">
        <f t="shared" si="4"/>
        <v>53</v>
      </c>
      <c r="N24" s="244">
        <f t="shared" si="4"/>
        <v>67</v>
      </c>
      <c r="O24" s="244">
        <f t="shared" si="4"/>
        <v>5</v>
      </c>
      <c r="P24" s="244">
        <f t="shared" si="4"/>
        <v>33</v>
      </c>
      <c r="Q24" s="244">
        <f t="shared" si="4"/>
        <v>63</v>
      </c>
      <c r="R24" s="244">
        <f t="shared" si="4"/>
        <v>57</v>
      </c>
      <c r="S24" s="244">
        <f t="shared" si="4"/>
        <v>13</v>
      </c>
      <c r="T24" s="244">
        <f t="shared" si="4"/>
        <v>4</v>
      </c>
      <c r="U24" s="244">
        <f t="shared" si="4"/>
        <v>113034</v>
      </c>
      <c r="V24" s="522">
        <f>SUM(V7:V23)</f>
        <v>65683.899999999994</v>
      </c>
      <c r="W24" s="244">
        <f>SUM(W7:W23)</f>
        <v>178717.9</v>
      </c>
      <c r="X24" s="244">
        <f t="shared" si="4"/>
        <v>139</v>
      </c>
      <c r="Y24" s="244">
        <f t="shared" si="4"/>
        <v>2</v>
      </c>
      <c r="Z24" s="244">
        <f t="shared" si="4"/>
        <v>34</v>
      </c>
      <c r="AA24" s="244">
        <f>SUM(AA7:AA23)</f>
        <v>164</v>
      </c>
      <c r="AB24" s="244">
        <f t="shared" si="4"/>
        <v>2</v>
      </c>
      <c r="AC24" s="244">
        <f t="shared" si="4"/>
        <v>1</v>
      </c>
      <c r="AD24" s="244">
        <f>SUM(AD7:AD23)</f>
        <v>38</v>
      </c>
      <c r="AE24" s="244">
        <f t="shared" si="4"/>
        <v>0</v>
      </c>
      <c r="AF24" s="244">
        <f t="shared" si="4"/>
        <v>130</v>
      </c>
      <c r="AG24" s="244">
        <f>SUM(AG7:AG23)</f>
        <v>409</v>
      </c>
      <c r="AH24" s="244">
        <f>SUM(AH7:AH23)</f>
        <v>156</v>
      </c>
      <c r="AI24" s="244">
        <f t="shared" si="4"/>
        <v>5</v>
      </c>
      <c r="AJ24" s="244">
        <f t="shared" si="4"/>
        <v>9</v>
      </c>
    </row>
    <row r="28" spans="1:36" ht="13.5" customHeight="1"/>
  </sheetData>
  <mergeCells count="49">
    <mergeCell ref="A8:A9"/>
    <mergeCell ref="A10:A11"/>
    <mergeCell ref="A14:A15"/>
    <mergeCell ref="A16:A17"/>
    <mergeCell ref="AB3:AB6"/>
    <mergeCell ref="AC3:AC6"/>
    <mergeCell ref="L3:L6"/>
    <mergeCell ref="M3:M6"/>
    <mergeCell ref="S3:S6"/>
    <mergeCell ref="Q3:Q6"/>
    <mergeCell ref="T3:T6"/>
    <mergeCell ref="R3:R6"/>
    <mergeCell ref="C2:E2"/>
    <mergeCell ref="F2:H2"/>
    <mergeCell ref="I2:K2"/>
    <mergeCell ref="L2:N2"/>
    <mergeCell ref="C3:C6"/>
    <mergeCell ref="D3:D6"/>
    <mergeCell ref="E3:E6"/>
    <mergeCell ref="F3:F6"/>
    <mergeCell ref="AH2:AJ2"/>
    <mergeCell ref="O2:T2"/>
    <mergeCell ref="X2:Z2"/>
    <mergeCell ref="AA2:AC2"/>
    <mergeCell ref="AD2:AF2"/>
    <mergeCell ref="U2:V2"/>
    <mergeCell ref="AH3:AH6"/>
    <mergeCell ref="AI3:AI6"/>
    <mergeCell ref="AJ3:AJ6"/>
    <mergeCell ref="AD3:AD6"/>
    <mergeCell ref="K3:K6"/>
    <mergeCell ref="N3:N6"/>
    <mergeCell ref="O3:O6"/>
    <mergeCell ref="P3:P6"/>
    <mergeCell ref="AG2:AG6"/>
    <mergeCell ref="Z3:Z6"/>
    <mergeCell ref="G3:G6"/>
    <mergeCell ref="H3:H6"/>
    <mergeCell ref="I3:I6"/>
    <mergeCell ref="J3:J6"/>
    <mergeCell ref="A2:A6"/>
    <mergeCell ref="B2:B6"/>
    <mergeCell ref="AA3:AA6"/>
    <mergeCell ref="AE3:AE6"/>
    <mergeCell ref="AF3:AF6"/>
    <mergeCell ref="U3:U6"/>
    <mergeCell ref="V3:V6"/>
    <mergeCell ref="X3:X6"/>
    <mergeCell ref="Y3:Y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>
    <oddFooter>&amp;C- 22 -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359"/>
  <sheetViews>
    <sheetView view="pageBreakPreview" zoomScale="75" zoomScaleNormal="100" zoomScaleSheetLayoutView="100" workbookViewId="0">
      <pane xSplit="3" ySplit="4" topLeftCell="D5" activePane="bottomRight" state="frozen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5.95" customHeight="1"/>
  <cols>
    <col min="1" max="1" width="4.375" style="126" customWidth="1"/>
    <col min="2" max="2" width="9" style="126"/>
    <col min="3" max="3" width="64.375" style="126" customWidth="1"/>
    <col min="4" max="4" width="37.625" style="126" customWidth="1"/>
    <col min="5" max="5" width="13.625" style="127" customWidth="1"/>
    <col min="6" max="7" width="9" style="107"/>
    <col min="8" max="9" width="10.125" style="127" customWidth="1"/>
    <col min="10" max="10" width="2.625" style="107" customWidth="1"/>
    <col min="11" max="11" width="6.875" style="107" customWidth="1"/>
    <col min="12" max="12" width="2.625" style="133" customWidth="1"/>
    <col min="13" max="13" width="10" style="133" customWidth="1"/>
    <col min="14" max="14" width="7.625" style="133" customWidth="1"/>
    <col min="15" max="15" width="10.875" style="133" customWidth="1"/>
    <col min="16" max="16" width="5.625" style="133" customWidth="1"/>
    <col min="17" max="17" width="6.375" style="133" customWidth="1"/>
    <col min="18" max="18" width="19.875" style="126" customWidth="1"/>
    <col min="19" max="20" width="9" style="107"/>
    <col min="21" max="21" width="13.25" style="107" customWidth="1"/>
    <col min="22" max="22" width="5.375" style="133" customWidth="1"/>
    <col min="23" max="23" width="6.5" style="107" customWidth="1"/>
    <col min="24" max="24" width="2.625" style="126" customWidth="1"/>
    <col min="25" max="16384" width="9" style="126"/>
  </cols>
  <sheetData>
    <row r="1" spans="1:23" ht="16.5" customHeight="1">
      <c r="A1" s="34" t="s">
        <v>897</v>
      </c>
      <c r="C1" s="34"/>
      <c r="D1" s="34"/>
      <c r="L1" s="288"/>
    </row>
    <row r="2" spans="1:23" ht="15.75" customHeight="1">
      <c r="A2" s="128"/>
      <c r="B2" s="129" t="s">
        <v>1111</v>
      </c>
      <c r="C2" s="128"/>
      <c r="D2" s="128"/>
      <c r="E2" s="128"/>
      <c r="F2" s="129" t="s">
        <v>898</v>
      </c>
      <c r="G2" s="129" t="s">
        <v>899</v>
      </c>
      <c r="H2" s="129"/>
      <c r="I2" s="730" t="s">
        <v>316</v>
      </c>
      <c r="J2" s="742" t="s">
        <v>317</v>
      </c>
      <c r="K2" s="743"/>
      <c r="L2" s="744"/>
      <c r="M2" s="278" t="s">
        <v>318</v>
      </c>
      <c r="N2" s="129" t="s">
        <v>852</v>
      </c>
      <c r="O2" s="730" t="s">
        <v>319</v>
      </c>
      <c r="P2" s="730" t="s">
        <v>321</v>
      </c>
      <c r="Q2" s="359" t="s">
        <v>320</v>
      </c>
      <c r="R2" s="740" t="s">
        <v>1758</v>
      </c>
      <c r="S2" s="126"/>
      <c r="T2" s="126"/>
      <c r="U2" s="126"/>
      <c r="V2" s="126"/>
      <c r="W2" s="126"/>
    </row>
    <row r="3" spans="1:23" ht="15.75" customHeight="1">
      <c r="A3" s="293" t="s">
        <v>900</v>
      </c>
      <c r="B3" s="293" t="s">
        <v>901</v>
      </c>
      <c r="C3" s="293" t="s">
        <v>16</v>
      </c>
      <c r="D3" s="361" t="s">
        <v>322</v>
      </c>
      <c r="E3" s="293" t="s">
        <v>1637</v>
      </c>
      <c r="F3" s="130" t="s">
        <v>401</v>
      </c>
      <c r="G3" s="130" t="s">
        <v>401</v>
      </c>
      <c r="H3" s="130" t="s">
        <v>323</v>
      </c>
      <c r="I3" s="731"/>
      <c r="J3" s="745"/>
      <c r="K3" s="746"/>
      <c r="L3" s="747"/>
      <c r="M3" s="289" t="s">
        <v>324</v>
      </c>
      <c r="N3" s="130" t="s">
        <v>853</v>
      </c>
      <c r="O3" s="731" t="s">
        <v>325</v>
      </c>
      <c r="P3" s="731" t="s">
        <v>326</v>
      </c>
      <c r="Q3" s="361" t="s">
        <v>430</v>
      </c>
      <c r="R3" s="741"/>
      <c r="S3" s="126"/>
      <c r="T3" s="126"/>
      <c r="U3" s="126"/>
      <c r="V3" s="126"/>
      <c r="W3" s="126"/>
    </row>
    <row r="4" spans="1:23" ht="15.75" customHeight="1">
      <c r="A4" s="132"/>
      <c r="B4" s="130"/>
      <c r="C4" s="131"/>
      <c r="D4" s="131"/>
      <c r="E4" s="132"/>
      <c r="F4" s="290" t="s">
        <v>327</v>
      </c>
      <c r="G4" s="290" t="s">
        <v>327</v>
      </c>
      <c r="H4" s="290"/>
      <c r="I4" s="732"/>
      <c r="J4" s="748"/>
      <c r="K4" s="749"/>
      <c r="L4" s="750"/>
      <c r="M4" s="291" t="s">
        <v>328</v>
      </c>
      <c r="N4" s="290"/>
      <c r="O4" s="732"/>
      <c r="P4" s="732"/>
      <c r="Q4" s="362" t="s">
        <v>329</v>
      </c>
      <c r="R4" s="741"/>
      <c r="S4" s="126"/>
      <c r="T4" s="126"/>
      <c r="U4" s="126"/>
      <c r="V4" s="126"/>
      <c r="W4" s="126"/>
    </row>
    <row r="5" spans="1:23" s="360" customFormat="1" ht="20.25" customHeight="1">
      <c r="A5" s="214">
        <v>1</v>
      </c>
      <c r="B5" s="381" t="s">
        <v>1073</v>
      </c>
      <c r="C5" s="292" t="s">
        <v>431</v>
      </c>
      <c r="D5" s="213" t="s">
        <v>432</v>
      </c>
      <c r="E5" s="363">
        <v>32509</v>
      </c>
      <c r="F5" s="364">
        <v>12000</v>
      </c>
      <c r="G5" s="364">
        <v>11000</v>
      </c>
      <c r="H5" s="214" t="s">
        <v>433</v>
      </c>
      <c r="I5" s="214" t="s">
        <v>1460</v>
      </c>
      <c r="J5" s="207" t="s">
        <v>434</v>
      </c>
      <c r="K5" s="365">
        <v>3900</v>
      </c>
      <c r="L5" s="203" t="s">
        <v>435</v>
      </c>
      <c r="M5" s="214" t="s">
        <v>436</v>
      </c>
      <c r="N5" s="214" t="s">
        <v>437</v>
      </c>
      <c r="O5" s="381" t="s">
        <v>438</v>
      </c>
      <c r="P5" s="214" t="s">
        <v>439</v>
      </c>
      <c r="Q5" s="214">
        <v>1</v>
      </c>
      <c r="R5" s="106"/>
    </row>
    <row r="6" spans="1:23" s="360" customFormat="1" ht="20.25" customHeight="1">
      <c r="A6" s="214">
        <v>2</v>
      </c>
      <c r="B6" s="381" t="s">
        <v>1074</v>
      </c>
      <c r="C6" s="213" t="s">
        <v>440</v>
      </c>
      <c r="D6" s="213" t="s">
        <v>445</v>
      </c>
      <c r="E6" s="363">
        <v>35569</v>
      </c>
      <c r="F6" s="364"/>
      <c r="G6" s="364"/>
      <c r="H6" s="214" t="s">
        <v>446</v>
      </c>
      <c r="I6" s="214" t="s">
        <v>1292</v>
      </c>
      <c r="J6" s="207" t="s">
        <v>434</v>
      </c>
      <c r="K6" s="365"/>
      <c r="L6" s="203" t="s">
        <v>435</v>
      </c>
      <c r="M6" s="214" t="s">
        <v>447</v>
      </c>
      <c r="N6" s="214" t="s">
        <v>437</v>
      </c>
      <c r="O6" s="381" t="s">
        <v>448</v>
      </c>
      <c r="P6" s="214" t="s">
        <v>439</v>
      </c>
      <c r="Q6" s="214">
        <v>4</v>
      </c>
      <c r="R6" s="106"/>
    </row>
    <row r="7" spans="1:23" ht="20.25" customHeight="1">
      <c r="A7" s="287">
        <v>3</v>
      </c>
      <c r="B7" s="287" t="s">
        <v>1075</v>
      </c>
      <c r="C7" s="292" t="s">
        <v>1361</v>
      </c>
      <c r="D7" s="292" t="s">
        <v>449</v>
      </c>
      <c r="E7" s="366">
        <v>22251</v>
      </c>
      <c r="F7" s="367">
        <v>3375</v>
      </c>
      <c r="G7" s="367">
        <v>544</v>
      </c>
      <c r="H7" s="287" t="s">
        <v>433</v>
      </c>
      <c r="I7" s="214" t="s">
        <v>1460</v>
      </c>
      <c r="J7" s="207" t="s">
        <v>434</v>
      </c>
      <c r="K7" s="368">
        <v>597</v>
      </c>
      <c r="L7" s="203" t="s">
        <v>435</v>
      </c>
      <c r="M7" s="287" t="s">
        <v>436</v>
      </c>
      <c r="N7" s="287" t="s">
        <v>437</v>
      </c>
      <c r="O7" s="287" t="s">
        <v>450</v>
      </c>
      <c r="P7" s="287" t="s">
        <v>439</v>
      </c>
      <c r="Q7" s="287">
        <v>3</v>
      </c>
      <c r="R7" s="392"/>
      <c r="S7" s="126"/>
      <c r="T7" s="126"/>
      <c r="U7" s="126"/>
      <c r="V7" s="126"/>
      <c r="W7" s="126"/>
    </row>
    <row r="8" spans="1:23" s="360" customFormat="1" ht="20.25" customHeight="1">
      <c r="A8" s="214">
        <v>4</v>
      </c>
      <c r="B8" s="287" t="s">
        <v>1075</v>
      </c>
      <c r="C8" s="292" t="s">
        <v>1362</v>
      </c>
      <c r="D8" s="292" t="s">
        <v>451</v>
      </c>
      <c r="E8" s="366">
        <v>22586</v>
      </c>
      <c r="F8" s="367">
        <v>0</v>
      </c>
      <c r="G8" s="367">
        <v>0</v>
      </c>
      <c r="H8" s="287" t="s">
        <v>452</v>
      </c>
      <c r="I8" s="214" t="s">
        <v>1292</v>
      </c>
      <c r="J8" s="369"/>
      <c r="K8" s="368">
        <v>100</v>
      </c>
      <c r="L8" s="370"/>
      <c r="M8" s="287" t="s">
        <v>436</v>
      </c>
      <c r="N8" s="287" t="s">
        <v>437</v>
      </c>
      <c r="O8" s="287" t="s">
        <v>453</v>
      </c>
      <c r="P8" s="287" t="s">
        <v>439</v>
      </c>
      <c r="Q8" s="287">
        <v>2</v>
      </c>
      <c r="R8" s="106"/>
    </row>
    <row r="9" spans="1:23" s="360" customFormat="1" ht="20.25" customHeight="1">
      <c r="A9" s="287">
        <v>5</v>
      </c>
      <c r="B9" s="287" t="s">
        <v>1075</v>
      </c>
      <c r="C9" s="292" t="s">
        <v>1363</v>
      </c>
      <c r="D9" s="292" t="s">
        <v>454</v>
      </c>
      <c r="E9" s="371">
        <v>23559</v>
      </c>
      <c r="F9" s="367">
        <v>0</v>
      </c>
      <c r="G9" s="367">
        <v>0</v>
      </c>
      <c r="H9" s="287" t="s">
        <v>452</v>
      </c>
      <c r="I9" s="214" t="s">
        <v>1292</v>
      </c>
      <c r="J9" s="369"/>
      <c r="K9" s="368">
        <v>120</v>
      </c>
      <c r="L9" s="370"/>
      <c r="M9" s="287" t="s">
        <v>436</v>
      </c>
      <c r="N9" s="287" t="s">
        <v>437</v>
      </c>
      <c r="O9" s="287" t="s">
        <v>450</v>
      </c>
      <c r="P9" s="287" t="s">
        <v>439</v>
      </c>
      <c r="Q9" s="287">
        <v>4</v>
      </c>
      <c r="R9" s="106"/>
    </row>
    <row r="10" spans="1:23" s="360" customFormat="1" ht="20.25" customHeight="1">
      <c r="A10" s="214">
        <v>6</v>
      </c>
      <c r="B10" s="287" t="s">
        <v>1075</v>
      </c>
      <c r="C10" s="292" t="s">
        <v>1364</v>
      </c>
      <c r="D10" s="292" t="s">
        <v>454</v>
      </c>
      <c r="E10" s="371">
        <v>27912</v>
      </c>
      <c r="F10" s="367">
        <v>0</v>
      </c>
      <c r="G10" s="367">
        <v>0</v>
      </c>
      <c r="H10" s="287" t="s">
        <v>452</v>
      </c>
      <c r="I10" s="214" t="s">
        <v>1292</v>
      </c>
      <c r="J10" s="369"/>
      <c r="K10" s="368">
        <v>190</v>
      </c>
      <c r="L10" s="370"/>
      <c r="M10" s="287" t="s">
        <v>436</v>
      </c>
      <c r="N10" s="287" t="s">
        <v>437</v>
      </c>
      <c r="O10" s="287" t="s">
        <v>453</v>
      </c>
      <c r="P10" s="287" t="s">
        <v>439</v>
      </c>
      <c r="Q10" s="287">
        <v>3</v>
      </c>
      <c r="R10" s="106"/>
    </row>
    <row r="11" spans="1:23" s="360" customFormat="1" ht="20.25" customHeight="1">
      <c r="A11" s="287">
        <v>7</v>
      </c>
      <c r="B11" s="287" t="s">
        <v>1075</v>
      </c>
      <c r="C11" s="292" t="s">
        <v>1365</v>
      </c>
      <c r="D11" s="292" t="s">
        <v>455</v>
      </c>
      <c r="E11" s="371">
        <v>32568</v>
      </c>
      <c r="F11" s="367">
        <v>0</v>
      </c>
      <c r="G11" s="367">
        <v>0</v>
      </c>
      <c r="H11" s="287" t="s">
        <v>452</v>
      </c>
      <c r="I11" s="214" t="s">
        <v>1292</v>
      </c>
      <c r="J11" s="369"/>
      <c r="K11" s="368">
        <v>129</v>
      </c>
      <c r="L11" s="370"/>
      <c r="M11" s="287" t="s">
        <v>436</v>
      </c>
      <c r="N11" s="287" t="s">
        <v>437</v>
      </c>
      <c r="O11" s="287" t="s">
        <v>450</v>
      </c>
      <c r="P11" s="287" t="s">
        <v>439</v>
      </c>
      <c r="Q11" s="287">
        <v>2</v>
      </c>
      <c r="R11" s="106"/>
    </row>
    <row r="12" spans="1:23" s="360" customFormat="1" ht="20.25" customHeight="1">
      <c r="A12" s="214">
        <v>8</v>
      </c>
      <c r="B12" s="287" t="s">
        <v>1075</v>
      </c>
      <c r="C12" s="292" t="s">
        <v>1366</v>
      </c>
      <c r="D12" s="292" t="s">
        <v>456</v>
      </c>
      <c r="E12" s="371">
        <v>34182</v>
      </c>
      <c r="F12" s="367">
        <v>0</v>
      </c>
      <c r="G12" s="367">
        <v>0</v>
      </c>
      <c r="H12" s="287" t="s">
        <v>452</v>
      </c>
      <c r="I12" s="214" t="s">
        <v>1292</v>
      </c>
      <c r="J12" s="369"/>
      <c r="K12" s="368">
        <v>206</v>
      </c>
      <c r="L12" s="370"/>
      <c r="M12" s="287" t="s">
        <v>436</v>
      </c>
      <c r="N12" s="287" t="s">
        <v>437</v>
      </c>
      <c r="O12" s="287" t="s">
        <v>457</v>
      </c>
      <c r="P12" s="287" t="s">
        <v>439</v>
      </c>
      <c r="Q12" s="287">
        <v>3</v>
      </c>
      <c r="R12" s="106"/>
    </row>
    <row r="13" spans="1:23" s="360" customFormat="1" ht="20.25" customHeight="1">
      <c r="A13" s="287">
        <v>9</v>
      </c>
      <c r="B13" s="287" t="s">
        <v>1077</v>
      </c>
      <c r="C13" s="292" t="s">
        <v>458</v>
      </c>
      <c r="D13" s="292" t="s">
        <v>459</v>
      </c>
      <c r="E13" s="371">
        <v>26207</v>
      </c>
      <c r="F13" s="367">
        <v>548</v>
      </c>
      <c r="G13" s="367">
        <v>270</v>
      </c>
      <c r="H13" s="287" t="s">
        <v>452</v>
      </c>
      <c r="I13" s="214" t="s">
        <v>1292</v>
      </c>
      <c r="J13" s="369"/>
      <c r="K13" s="368">
        <v>164</v>
      </c>
      <c r="L13" s="370"/>
      <c r="M13" s="287" t="s">
        <v>436</v>
      </c>
      <c r="N13" s="287" t="s">
        <v>437</v>
      </c>
      <c r="O13" s="287" t="s">
        <v>460</v>
      </c>
      <c r="P13" s="287" t="s">
        <v>439</v>
      </c>
      <c r="Q13" s="287">
        <v>2</v>
      </c>
      <c r="R13" s="106"/>
    </row>
    <row r="14" spans="1:23" s="360" customFormat="1" ht="20.25" customHeight="1">
      <c r="A14" s="214">
        <v>10</v>
      </c>
      <c r="B14" s="287" t="s">
        <v>1077</v>
      </c>
      <c r="C14" s="292" t="s">
        <v>461</v>
      </c>
      <c r="D14" s="292" t="s">
        <v>462</v>
      </c>
      <c r="E14" s="371"/>
      <c r="F14" s="367">
        <v>352</v>
      </c>
      <c r="G14" s="367"/>
      <c r="H14" s="287" t="s">
        <v>452</v>
      </c>
      <c r="I14" s="214" t="s">
        <v>1292</v>
      </c>
      <c r="J14" s="369"/>
      <c r="K14" s="368">
        <v>126</v>
      </c>
      <c r="L14" s="370"/>
      <c r="M14" s="287" t="s">
        <v>436</v>
      </c>
      <c r="N14" s="287"/>
      <c r="O14" s="287"/>
      <c r="P14" s="287" t="s">
        <v>463</v>
      </c>
      <c r="Q14" s="287"/>
      <c r="R14" s="106" t="s">
        <v>851</v>
      </c>
    </row>
    <row r="15" spans="1:23" s="360" customFormat="1" ht="20.25" customHeight="1">
      <c r="A15" s="287">
        <v>11</v>
      </c>
      <c r="B15" s="287" t="s">
        <v>1077</v>
      </c>
      <c r="C15" s="292" t="s">
        <v>464</v>
      </c>
      <c r="D15" s="292" t="s">
        <v>465</v>
      </c>
      <c r="E15" s="371" t="s">
        <v>466</v>
      </c>
      <c r="F15" s="367">
        <v>124</v>
      </c>
      <c r="G15" s="367"/>
      <c r="H15" s="287" t="s">
        <v>452</v>
      </c>
      <c r="I15" s="214" t="s">
        <v>1292</v>
      </c>
      <c r="J15" s="369"/>
      <c r="K15" s="368">
        <v>50</v>
      </c>
      <c r="L15" s="370"/>
      <c r="M15" s="287" t="s">
        <v>436</v>
      </c>
      <c r="N15" s="287"/>
      <c r="O15" s="287"/>
      <c r="P15" s="287" t="s">
        <v>463</v>
      </c>
      <c r="Q15" s="287"/>
      <c r="R15" s="106" t="s">
        <v>467</v>
      </c>
    </row>
    <row r="16" spans="1:23" s="360" customFormat="1" ht="20.25" customHeight="1">
      <c r="A16" s="214">
        <v>12</v>
      </c>
      <c r="B16" s="287" t="s">
        <v>1077</v>
      </c>
      <c r="C16" s="292" t="s">
        <v>468</v>
      </c>
      <c r="D16" s="292" t="s">
        <v>469</v>
      </c>
      <c r="E16" s="371" t="s">
        <v>470</v>
      </c>
      <c r="F16" s="367">
        <v>172</v>
      </c>
      <c r="G16" s="367"/>
      <c r="H16" s="287" t="s">
        <v>452</v>
      </c>
      <c r="I16" s="214" t="s">
        <v>1292</v>
      </c>
      <c r="J16" s="369"/>
      <c r="K16" s="368">
        <v>60</v>
      </c>
      <c r="L16" s="370"/>
      <c r="M16" s="287" t="s">
        <v>436</v>
      </c>
      <c r="N16" s="287"/>
      <c r="O16" s="287"/>
      <c r="P16" s="287" t="s">
        <v>463</v>
      </c>
      <c r="Q16" s="287"/>
      <c r="R16" s="106" t="s">
        <v>467</v>
      </c>
    </row>
    <row r="17" spans="1:18" s="360" customFormat="1" ht="20.25" customHeight="1">
      <c r="A17" s="287">
        <v>13</v>
      </c>
      <c r="B17" s="287" t="s">
        <v>1079</v>
      </c>
      <c r="C17" s="292" t="s">
        <v>471</v>
      </c>
      <c r="D17" s="292" t="s">
        <v>472</v>
      </c>
      <c r="E17" s="371">
        <v>20729</v>
      </c>
      <c r="F17" s="367">
        <v>169</v>
      </c>
      <c r="G17" s="367">
        <v>45</v>
      </c>
      <c r="H17" s="287" t="s">
        <v>446</v>
      </c>
      <c r="I17" s="214" t="s">
        <v>1460</v>
      </c>
      <c r="J17" s="207" t="s">
        <v>434</v>
      </c>
      <c r="K17" s="368">
        <v>750</v>
      </c>
      <c r="L17" s="203" t="s">
        <v>435</v>
      </c>
      <c r="M17" s="287" t="s">
        <v>436</v>
      </c>
      <c r="N17" s="287" t="s">
        <v>437</v>
      </c>
      <c r="O17" s="287" t="s">
        <v>473</v>
      </c>
      <c r="P17" s="287" t="s">
        <v>439</v>
      </c>
      <c r="Q17" s="287">
        <v>2</v>
      </c>
      <c r="R17" s="106"/>
    </row>
    <row r="18" spans="1:18" s="360" customFormat="1" ht="20.25" customHeight="1">
      <c r="A18" s="214">
        <v>14</v>
      </c>
      <c r="B18" s="287" t="s">
        <v>1079</v>
      </c>
      <c r="C18" s="292" t="s">
        <v>474</v>
      </c>
      <c r="D18" s="292" t="s">
        <v>475</v>
      </c>
      <c r="E18" s="371">
        <v>24504</v>
      </c>
      <c r="F18" s="367">
        <v>2855</v>
      </c>
      <c r="G18" s="367">
        <v>1391</v>
      </c>
      <c r="H18" s="287" t="s">
        <v>433</v>
      </c>
      <c r="I18" s="214" t="s">
        <v>1460</v>
      </c>
      <c r="J18" s="207" t="s">
        <v>434</v>
      </c>
      <c r="K18" s="368">
        <v>514</v>
      </c>
      <c r="L18" s="203" t="s">
        <v>435</v>
      </c>
      <c r="M18" s="287" t="s">
        <v>436</v>
      </c>
      <c r="N18" s="287" t="s">
        <v>437</v>
      </c>
      <c r="O18" s="287" t="s">
        <v>476</v>
      </c>
      <c r="P18" s="287" t="s">
        <v>439</v>
      </c>
      <c r="Q18" s="287">
        <v>6</v>
      </c>
      <c r="R18" s="106"/>
    </row>
    <row r="19" spans="1:18" s="360" customFormat="1" ht="20.25" customHeight="1">
      <c r="A19" s="287">
        <v>15</v>
      </c>
      <c r="B19" s="381" t="s">
        <v>1079</v>
      </c>
      <c r="C19" s="213" t="s">
        <v>477</v>
      </c>
      <c r="D19" s="277" t="s">
        <v>478</v>
      </c>
      <c r="E19" s="363">
        <v>24869</v>
      </c>
      <c r="F19" s="364">
        <v>1044</v>
      </c>
      <c r="G19" s="364">
        <v>578</v>
      </c>
      <c r="H19" s="214" t="s">
        <v>433</v>
      </c>
      <c r="I19" s="214" t="s">
        <v>1460</v>
      </c>
      <c r="J19" s="207" t="s">
        <v>434</v>
      </c>
      <c r="K19" s="365">
        <v>326</v>
      </c>
      <c r="L19" s="203" t="s">
        <v>435</v>
      </c>
      <c r="M19" s="214" t="s">
        <v>436</v>
      </c>
      <c r="N19" s="214" t="s">
        <v>437</v>
      </c>
      <c r="O19" s="381" t="s">
        <v>473</v>
      </c>
      <c r="P19" s="214" t="s">
        <v>439</v>
      </c>
      <c r="Q19" s="214">
        <v>1</v>
      </c>
      <c r="R19" s="106"/>
    </row>
    <row r="20" spans="1:18" s="360" customFormat="1" ht="20.25" customHeight="1">
      <c r="A20" s="214">
        <v>16</v>
      </c>
      <c r="B20" s="381" t="s">
        <v>1079</v>
      </c>
      <c r="C20" s="213" t="s">
        <v>479</v>
      </c>
      <c r="D20" s="277" t="s">
        <v>475</v>
      </c>
      <c r="E20" s="363">
        <v>25051</v>
      </c>
      <c r="F20" s="364">
        <v>3795</v>
      </c>
      <c r="G20" s="364">
        <v>1450</v>
      </c>
      <c r="H20" s="214" t="s">
        <v>433</v>
      </c>
      <c r="I20" s="214" t="s">
        <v>1460</v>
      </c>
      <c r="J20" s="207" t="s">
        <v>434</v>
      </c>
      <c r="K20" s="365">
        <v>683</v>
      </c>
      <c r="L20" s="203" t="s">
        <v>435</v>
      </c>
      <c r="M20" s="214" t="s">
        <v>436</v>
      </c>
      <c r="N20" s="214" t="s">
        <v>437</v>
      </c>
      <c r="O20" s="381" t="s">
        <v>476</v>
      </c>
      <c r="P20" s="214" t="s">
        <v>439</v>
      </c>
      <c r="Q20" s="214">
        <v>6</v>
      </c>
      <c r="R20" s="106"/>
    </row>
    <row r="21" spans="1:18" s="360" customFormat="1" ht="20.25" customHeight="1">
      <c r="A21" s="287">
        <v>17</v>
      </c>
      <c r="B21" s="381" t="s">
        <v>1079</v>
      </c>
      <c r="C21" s="213" t="s">
        <v>480</v>
      </c>
      <c r="D21" s="277" t="s">
        <v>481</v>
      </c>
      <c r="E21" s="363">
        <v>27211</v>
      </c>
      <c r="F21" s="364">
        <v>1320</v>
      </c>
      <c r="G21" s="364">
        <v>650</v>
      </c>
      <c r="H21" s="214" t="s">
        <v>433</v>
      </c>
      <c r="I21" s="214" t="s">
        <v>1460</v>
      </c>
      <c r="J21" s="207" t="s">
        <v>434</v>
      </c>
      <c r="K21" s="365">
        <v>264</v>
      </c>
      <c r="L21" s="203" t="s">
        <v>435</v>
      </c>
      <c r="M21" s="214" t="s">
        <v>436</v>
      </c>
      <c r="N21" s="214" t="s">
        <v>437</v>
      </c>
      <c r="O21" s="381" t="s">
        <v>473</v>
      </c>
      <c r="P21" s="214" t="s">
        <v>463</v>
      </c>
      <c r="Q21" s="214">
        <v>1</v>
      </c>
      <c r="R21" s="106"/>
    </row>
    <row r="22" spans="1:18" s="360" customFormat="1" ht="20.25" customHeight="1">
      <c r="A22" s="214">
        <v>18</v>
      </c>
      <c r="B22" s="381" t="s">
        <v>1079</v>
      </c>
      <c r="C22" s="213" t="s">
        <v>482</v>
      </c>
      <c r="D22" s="277" t="s">
        <v>483</v>
      </c>
      <c r="E22" s="363">
        <v>27638</v>
      </c>
      <c r="F22" s="364">
        <v>2160</v>
      </c>
      <c r="G22" s="364">
        <v>1290</v>
      </c>
      <c r="H22" s="214" t="s">
        <v>433</v>
      </c>
      <c r="I22" s="214" t="s">
        <v>1460</v>
      </c>
      <c r="J22" s="207" t="s">
        <v>434</v>
      </c>
      <c r="K22" s="365">
        <v>648</v>
      </c>
      <c r="L22" s="203" t="s">
        <v>435</v>
      </c>
      <c r="M22" s="214" t="s">
        <v>436</v>
      </c>
      <c r="N22" s="214" t="s">
        <v>437</v>
      </c>
      <c r="O22" s="381" t="s">
        <v>473</v>
      </c>
      <c r="P22" s="214" t="s">
        <v>439</v>
      </c>
      <c r="Q22" s="214">
        <v>6</v>
      </c>
      <c r="R22" s="106"/>
    </row>
    <row r="23" spans="1:18" s="360" customFormat="1" ht="20.25" customHeight="1">
      <c r="A23" s="287">
        <v>19</v>
      </c>
      <c r="B23" s="381" t="s">
        <v>1079</v>
      </c>
      <c r="C23" s="213" t="s">
        <v>484</v>
      </c>
      <c r="D23" s="277" t="s">
        <v>485</v>
      </c>
      <c r="E23" s="363">
        <v>27648</v>
      </c>
      <c r="F23" s="364">
        <v>1600</v>
      </c>
      <c r="G23" s="364">
        <v>1200</v>
      </c>
      <c r="H23" s="214" t="s">
        <v>433</v>
      </c>
      <c r="I23" s="214" t="s">
        <v>1460</v>
      </c>
      <c r="J23" s="207" t="s">
        <v>434</v>
      </c>
      <c r="K23" s="365">
        <v>864</v>
      </c>
      <c r="L23" s="203" t="s">
        <v>435</v>
      </c>
      <c r="M23" s="214" t="s">
        <v>436</v>
      </c>
      <c r="N23" s="214" t="s">
        <v>437</v>
      </c>
      <c r="O23" s="381" t="s">
        <v>486</v>
      </c>
      <c r="P23" s="214" t="s">
        <v>439</v>
      </c>
      <c r="Q23" s="214">
        <v>2</v>
      </c>
      <c r="R23" s="106"/>
    </row>
    <row r="24" spans="1:18" s="360" customFormat="1" ht="20.25" customHeight="1">
      <c r="A24" s="214">
        <v>20</v>
      </c>
      <c r="B24" s="381" t="s">
        <v>1079</v>
      </c>
      <c r="C24" s="213" t="s">
        <v>487</v>
      </c>
      <c r="D24" s="277" t="s">
        <v>483</v>
      </c>
      <c r="E24" s="363">
        <v>27638</v>
      </c>
      <c r="F24" s="364">
        <v>1505</v>
      </c>
      <c r="G24" s="364">
        <v>587</v>
      </c>
      <c r="H24" s="214" t="s">
        <v>433</v>
      </c>
      <c r="I24" s="214" t="s">
        <v>1460</v>
      </c>
      <c r="J24" s="207" t="s">
        <v>434</v>
      </c>
      <c r="K24" s="365">
        <v>452</v>
      </c>
      <c r="L24" s="203" t="s">
        <v>435</v>
      </c>
      <c r="M24" s="214" t="s">
        <v>436</v>
      </c>
      <c r="N24" s="214" t="s">
        <v>437</v>
      </c>
      <c r="O24" s="381" t="s">
        <v>476</v>
      </c>
      <c r="P24" s="214" t="s">
        <v>439</v>
      </c>
      <c r="Q24" s="214">
        <v>6</v>
      </c>
      <c r="R24" s="106"/>
    </row>
    <row r="25" spans="1:18" s="360" customFormat="1" ht="20.25" customHeight="1">
      <c r="A25" s="287">
        <v>21</v>
      </c>
      <c r="B25" s="381" t="s">
        <v>1079</v>
      </c>
      <c r="C25" s="213" t="s">
        <v>488</v>
      </c>
      <c r="D25" s="277" t="s">
        <v>489</v>
      </c>
      <c r="E25" s="363">
        <v>27638</v>
      </c>
      <c r="F25" s="364">
        <v>2560</v>
      </c>
      <c r="G25" s="364">
        <v>1128</v>
      </c>
      <c r="H25" s="214" t="s">
        <v>433</v>
      </c>
      <c r="I25" s="214" t="s">
        <v>1460</v>
      </c>
      <c r="J25" s="207" t="s">
        <v>434</v>
      </c>
      <c r="K25" s="365">
        <v>768</v>
      </c>
      <c r="L25" s="203" t="s">
        <v>435</v>
      </c>
      <c r="M25" s="214" t="s">
        <v>436</v>
      </c>
      <c r="N25" s="214" t="s">
        <v>437</v>
      </c>
      <c r="O25" s="381" t="s">
        <v>476</v>
      </c>
      <c r="P25" s="214" t="s">
        <v>439</v>
      </c>
      <c r="Q25" s="214">
        <v>6</v>
      </c>
      <c r="R25" s="106"/>
    </row>
    <row r="26" spans="1:18" s="360" customFormat="1" ht="20.25" customHeight="1">
      <c r="A26" s="214">
        <v>22</v>
      </c>
      <c r="B26" s="381" t="s">
        <v>1079</v>
      </c>
      <c r="C26" s="213" t="s">
        <v>490</v>
      </c>
      <c r="D26" s="277" t="s">
        <v>491</v>
      </c>
      <c r="E26" s="363"/>
      <c r="F26" s="364">
        <v>0</v>
      </c>
      <c r="G26" s="364">
        <v>0</v>
      </c>
      <c r="H26" s="214" t="s">
        <v>433</v>
      </c>
      <c r="I26" s="214"/>
      <c r="J26" s="207" t="s">
        <v>434</v>
      </c>
      <c r="K26" s="365">
        <v>400</v>
      </c>
      <c r="L26" s="203" t="s">
        <v>435</v>
      </c>
      <c r="M26" s="214" t="s">
        <v>447</v>
      </c>
      <c r="N26" s="214" t="s">
        <v>437</v>
      </c>
      <c r="O26" s="381" t="s">
        <v>492</v>
      </c>
      <c r="P26" s="214" t="s">
        <v>439</v>
      </c>
      <c r="Q26" s="214">
        <v>1</v>
      </c>
      <c r="R26" s="106" t="s">
        <v>493</v>
      </c>
    </row>
    <row r="27" spans="1:18" s="360" customFormat="1" ht="20.25" customHeight="1">
      <c r="A27" s="287">
        <v>23</v>
      </c>
      <c r="B27" s="381" t="s">
        <v>1079</v>
      </c>
      <c r="C27" s="213" t="s">
        <v>896</v>
      </c>
      <c r="D27" s="277" t="s">
        <v>494</v>
      </c>
      <c r="E27" s="363">
        <v>40808</v>
      </c>
      <c r="F27" s="364">
        <v>95</v>
      </c>
      <c r="G27" s="364">
        <v>14</v>
      </c>
      <c r="H27" s="214" t="s">
        <v>452</v>
      </c>
      <c r="I27" s="214" t="s">
        <v>1292</v>
      </c>
      <c r="J27" s="372"/>
      <c r="K27" s="365">
        <v>35</v>
      </c>
      <c r="L27" s="373"/>
      <c r="M27" s="214" t="s">
        <v>436</v>
      </c>
      <c r="N27" s="214" t="s">
        <v>437</v>
      </c>
      <c r="O27" s="381" t="s">
        <v>495</v>
      </c>
      <c r="P27" s="214" t="s">
        <v>439</v>
      </c>
      <c r="Q27" s="214">
        <v>1</v>
      </c>
      <c r="R27" s="106"/>
    </row>
    <row r="28" spans="1:18" s="360" customFormat="1" ht="20.25" customHeight="1">
      <c r="A28" s="214">
        <v>24</v>
      </c>
      <c r="B28" s="381" t="s">
        <v>1079</v>
      </c>
      <c r="C28" s="213" t="s">
        <v>496</v>
      </c>
      <c r="D28" s="277" t="s">
        <v>1367</v>
      </c>
      <c r="E28" s="363">
        <v>40994</v>
      </c>
      <c r="F28" s="364">
        <v>405</v>
      </c>
      <c r="G28" s="364">
        <v>0</v>
      </c>
      <c r="H28" s="214" t="s">
        <v>446</v>
      </c>
      <c r="I28" s="214" t="s">
        <v>1403</v>
      </c>
      <c r="J28" s="207" t="s">
        <v>497</v>
      </c>
      <c r="K28" s="365">
        <v>90</v>
      </c>
      <c r="L28" s="203" t="s">
        <v>498</v>
      </c>
      <c r="M28" s="214" t="s">
        <v>436</v>
      </c>
      <c r="N28" s="214" t="s">
        <v>437</v>
      </c>
      <c r="O28" s="381" t="s">
        <v>499</v>
      </c>
      <c r="P28" s="214" t="s">
        <v>439</v>
      </c>
      <c r="Q28" s="214">
        <v>1</v>
      </c>
      <c r="R28" s="106" t="s">
        <v>500</v>
      </c>
    </row>
    <row r="29" spans="1:18" s="360" customFormat="1" ht="20.25" customHeight="1">
      <c r="A29" s="287">
        <v>25</v>
      </c>
      <c r="B29" s="381" t="s">
        <v>1080</v>
      </c>
      <c r="C29" s="213" t="s">
        <v>501</v>
      </c>
      <c r="D29" s="277" t="s">
        <v>502</v>
      </c>
      <c r="E29" s="363">
        <v>28004</v>
      </c>
      <c r="F29" s="364">
        <v>2968</v>
      </c>
      <c r="G29" s="364">
        <v>72</v>
      </c>
      <c r="H29" s="214" t="s">
        <v>452</v>
      </c>
      <c r="I29" s="214" t="s">
        <v>503</v>
      </c>
      <c r="J29" s="372"/>
      <c r="K29" s="365">
        <v>150</v>
      </c>
      <c r="L29" s="373"/>
      <c r="M29" s="214" t="s">
        <v>436</v>
      </c>
      <c r="N29" s="214" t="s">
        <v>437</v>
      </c>
      <c r="O29" s="381" t="s">
        <v>504</v>
      </c>
      <c r="P29" s="214" t="s">
        <v>439</v>
      </c>
      <c r="Q29" s="214">
        <v>1</v>
      </c>
      <c r="R29" s="106"/>
    </row>
    <row r="30" spans="1:18" s="360" customFormat="1" ht="20.25" customHeight="1">
      <c r="A30" s="214">
        <v>26</v>
      </c>
      <c r="B30" s="381" t="s">
        <v>1080</v>
      </c>
      <c r="C30" s="213" t="s">
        <v>505</v>
      </c>
      <c r="D30" s="277" t="s">
        <v>506</v>
      </c>
      <c r="E30" s="363">
        <v>40614</v>
      </c>
      <c r="F30" s="364">
        <v>650</v>
      </c>
      <c r="G30" s="364">
        <v>470</v>
      </c>
      <c r="H30" s="214" t="s">
        <v>452</v>
      </c>
      <c r="I30" s="214" t="s">
        <v>1460</v>
      </c>
      <c r="J30" s="372"/>
      <c r="K30" s="365">
        <v>270</v>
      </c>
      <c r="L30" s="373"/>
      <c r="M30" s="214" t="s">
        <v>436</v>
      </c>
      <c r="N30" s="214" t="s">
        <v>437</v>
      </c>
      <c r="O30" s="381" t="s">
        <v>507</v>
      </c>
      <c r="P30" s="214" t="s">
        <v>439</v>
      </c>
      <c r="Q30" s="214">
        <v>3</v>
      </c>
      <c r="R30" s="106"/>
    </row>
    <row r="31" spans="1:18" s="360" customFormat="1" ht="20.25" customHeight="1">
      <c r="A31" s="287">
        <v>27</v>
      </c>
      <c r="B31" s="287" t="s">
        <v>1080</v>
      </c>
      <c r="C31" s="292" t="s">
        <v>508</v>
      </c>
      <c r="D31" s="292" t="s">
        <v>509</v>
      </c>
      <c r="E31" s="374">
        <v>38626</v>
      </c>
      <c r="F31" s="367">
        <v>560</v>
      </c>
      <c r="G31" s="367">
        <v>0</v>
      </c>
      <c r="H31" s="287" t="s">
        <v>446</v>
      </c>
      <c r="I31" s="214" t="s">
        <v>503</v>
      </c>
      <c r="J31" s="207" t="s">
        <v>510</v>
      </c>
      <c r="K31" s="365">
        <v>1268</v>
      </c>
      <c r="L31" s="203" t="s">
        <v>511</v>
      </c>
      <c r="M31" s="287" t="s">
        <v>447</v>
      </c>
      <c r="N31" s="287" t="s">
        <v>437</v>
      </c>
      <c r="O31" s="287" t="s">
        <v>512</v>
      </c>
      <c r="P31" s="287" t="s">
        <v>439</v>
      </c>
      <c r="Q31" s="287">
        <v>2</v>
      </c>
      <c r="R31" s="106"/>
    </row>
    <row r="32" spans="1:18" s="360" customFormat="1" ht="20.25" customHeight="1">
      <c r="A32" s="214">
        <v>28</v>
      </c>
      <c r="B32" s="287" t="s">
        <v>1080</v>
      </c>
      <c r="C32" s="292" t="s">
        <v>513</v>
      </c>
      <c r="D32" s="292" t="s">
        <v>1080</v>
      </c>
      <c r="E32" s="374">
        <v>40451</v>
      </c>
      <c r="F32" s="367">
        <v>420</v>
      </c>
      <c r="G32" s="367">
        <v>0</v>
      </c>
      <c r="H32" s="287" t="s">
        <v>446</v>
      </c>
      <c r="I32" s="214" t="s">
        <v>503</v>
      </c>
      <c r="J32" s="207" t="s">
        <v>510</v>
      </c>
      <c r="K32" s="365">
        <v>480</v>
      </c>
      <c r="L32" s="203" t="s">
        <v>511</v>
      </c>
      <c r="M32" s="287" t="s">
        <v>447</v>
      </c>
      <c r="N32" s="287" t="s">
        <v>437</v>
      </c>
      <c r="O32" s="287" t="s">
        <v>504</v>
      </c>
      <c r="P32" s="287" t="s">
        <v>439</v>
      </c>
      <c r="Q32" s="287">
        <v>5</v>
      </c>
      <c r="R32" s="106"/>
    </row>
    <row r="33" spans="1:18" s="360" customFormat="1" ht="20.25" customHeight="1">
      <c r="A33" s="287">
        <v>29</v>
      </c>
      <c r="B33" s="287" t="s">
        <v>1080</v>
      </c>
      <c r="C33" s="292" t="s">
        <v>514</v>
      </c>
      <c r="D33" s="292" t="s">
        <v>515</v>
      </c>
      <c r="E33" s="374">
        <v>36220</v>
      </c>
      <c r="F33" s="367">
        <v>800</v>
      </c>
      <c r="G33" s="367">
        <v>0</v>
      </c>
      <c r="H33" s="287" t="s">
        <v>446</v>
      </c>
      <c r="I33" s="214" t="s">
        <v>1403</v>
      </c>
      <c r="J33" s="207" t="s">
        <v>497</v>
      </c>
      <c r="K33" s="365">
        <v>690</v>
      </c>
      <c r="L33" s="203" t="s">
        <v>498</v>
      </c>
      <c r="M33" s="287" t="s">
        <v>436</v>
      </c>
      <c r="N33" s="287" t="s">
        <v>437</v>
      </c>
      <c r="O33" s="287" t="s">
        <v>516</v>
      </c>
      <c r="P33" s="287" t="s">
        <v>439</v>
      </c>
      <c r="Q33" s="287">
        <v>4</v>
      </c>
      <c r="R33" s="106"/>
    </row>
    <row r="34" spans="1:18" s="360" customFormat="1" ht="20.25" customHeight="1">
      <c r="A34" s="214">
        <v>30</v>
      </c>
      <c r="B34" s="287" t="s">
        <v>1080</v>
      </c>
      <c r="C34" s="292" t="s">
        <v>42</v>
      </c>
      <c r="D34" s="292" t="s">
        <v>517</v>
      </c>
      <c r="E34" s="374">
        <v>39142</v>
      </c>
      <c r="F34" s="367">
        <v>1200</v>
      </c>
      <c r="G34" s="367">
        <v>1194</v>
      </c>
      <c r="H34" s="287" t="s">
        <v>446</v>
      </c>
      <c r="I34" s="214" t="s">
        <v>1403</v>
      </c>
      <c r="J34" s="207" t="s">
        <v>497</v>
      </c>
      <c r="K34" s="365">
        <v>389</v>
      </c>
      <c r="L34" s="203" t="s">
        <v>498</v>
      </c>
      <c r="M34" s="287" t="s">
        <v>436</v>
      </c>
      <c r="N34" s="287" t="s">
        <v>437</v>
      </c>
      <c r="O34" s="287" t="s">
        <v>518</v>
      </c>
      <c r="P34" s="287" t="s">
        <v>439</v>
      </c>
      <c r="Q34" s="287">
        <v>6</v>
      </c>
      <c r="R34" s="106"/>
    </row>
    <row r="35" spans="1:18" s="360" customFormat="1" ht="20.25" customHeight="1">
      <c r="A35" s="287">
        <v>31</v>
      </c>
      <c r="B35" s="287" t="s">
        <v>1080</v>
      </c>
      <c r="C35" s="292" t="s">
        <v>519</v>
      </c>
      <c r="D35" s="292" t="s">
        <v>520</v>
      </c>
      <c r="E35" s="374">
        <v>40781</v>
      </c>
      <c r="F35" s="367">
        <v>300</v>
      </c>
      <c r="G35" s="367"/>
      <c r="H35" s="287" t="s">
        <v>446</v>
      </c>
      <c r="I35" s="214" t="s">
        <v>1403</v>
      </c>
      <c r="J35" s="207" t="s">
        <v>497</v>
      </c>
      <c r="K35" s="365">
        <v>112</v>
      </c>
      <c r="L35" s="203" t="s">
        <v>498</v>
      </c>
      <c r="M35" s="287" t="s">
        <v>436</v>
      </c>
      <c r="N35" s="287" t="s">
        <v>437</v>
      </c>
      <c r="O35" s="287" t="s">
        <v>521</v>
      </c>
      <c r="P35" s="287" t="s">
        <v>439</v>
      </c>
      <c r="Q35" s="287">
        <v>5</v>
      </c>
      <c r="R35" s="106"/>
    </row>
    <row r="36" spans="1:18" s="360" customFormat="1" ht="20.25" customHeight="1">
      <c r="A36" s="214">
        <v>32</v>
      </c>
      <c r="B36" s="287" t="s">
        <v>1080</v>
      </c>
      <c r="C36" s="292" t="s">
        <v>522</v>
      </c>
      <c r="D36" s="292" t="s">
        <v>523</v>
      </c>
      <c r="E36" s="366">
        <v>40939</v>
      </c>
      <c r="F36" s="367">
        <v>10000</v>
      </c>
      <c r="G36" s="367"/>
      <c r="H36" s="287" t="s">
        <v>446</v>
      </c>
      <c r="I36" s="214" t="s">
        <v>1403</v>
      </c>
      <c r="J36" s="207" t="s">
        <v>497</v>
      </c>
      <c r="K36" s="365">
        <v>129</v>
      </c>
      <c r="L36" s="203" t="s">
        <v>498</v>
      </c>
      <c r="M36" s="287" t="s">
        <v>436</v>
      </c>
      <c r="N36" s="287" t="s">
        <v>437</v>
      </c>
      <c r="O36" s="287" t="s">
        <v>521</v>
      </c>
      <c r="P36" s="287" t="s">
        <v>439</v>
      </c>
      <c r="Q36" s="287">
        <v>5</v>
      </c>
      <c r="R36" s="106"/>
    </row>
    <row r="37" spans="1:18" s="360" customFormat="1" ht="20.25" customHeight="1">
      <c r="A37" s="287">
        <v>33</v>
      </c>
      <c r="B37" s="287" t="s">
        <v>1081</v>
      </c>
      <c r="C37" s="292" t="s">
        <v>524</v>
      </c>
      <c r="D37" s="292" t="s">
        <v>525</v>
      </c>
      <c r="E37" s="375">
        <v>39882</v>
      </c>
      <c r="F37" s="367">
        <v>1700</v>
      </c>
      <c r="G37" s="367">
        <v>0</v>
      </c>
      <c r="H37" s="287" t="s">
        <v>452</v>
      </c>
      <c r="I37" s="214" t="s">
        <v>1292</v>
      </c>
      <c r="J37" s="372"/>
      <c r="K37" s="365">
        <v>78000</v>
      </c>
      <c r="L37" s="373"/>
      <c r="M37" s="287" t="s">
        <v>447</v>
      </c>
      <c r="N37" s="287" t="s">
        <v>437</v>
      </c>
      <c r="O37" s="287" t="s">
        <v>526</v>
      </c>
      <c r="P37" s="287" t="s">
        <v>439</v>
      </c>
      <c r="Q37" s="287">
        <v>13</v>
      </c>
      <c r="R37" s="106"/>
    </row>
    <row r="38" spans="1:18" s="360" customFormat="1" ht="20.25" customHeight="1">
      <c r="A38" s="214">
        <v>34</v>
      </c>
      <c r="B38" s="287" t="s">
        <v>1081</v>
      </c>
      <c r="C38" s="292" t="s">
        <v>527</v>
      </c>
      <c r="D38" s="292" t="s">
        <v>528</v>
      </c>
      <c r="E38" s="375">
        <v>39241</v>
      </c>
      <c r="F38" s="367">
        <v>4500</v>
      </c>
      <c r="G38" s="367">
        <v>0</v>
      </c>
      <c r="H38" s="287" t="s">
        <v>446</v>
      </c>
      <c r="I38" s="214" t="s">
        <v>1292</v>
      </c>
      <c r="J38" s="207" t="s">
        <v>434</v>
      </c>
      <c r="K38" s="365">
        <v>5800</v>
      </c>
      <c r="L38" s="203" t="s">
        <v>435</v>
      </c>
      <c r="M38" s="287" t="s">
        <v>447</v>
      </c>
      <c r="N38" s="287" t="s">
        <v>437</v>
      </c>
      <c r="O38" s="287" t="s">
        <v>529</v>
      </c>
      <c r="P38" s="287" t="s">
        <v>439</v>
      </c>
      <c r="Q38" s="287">
        <v>7</v>
      </c>
      <c r="R38" s="106"/>
    </row>
    <row r="39" spans="1:18" s="360" customFormat="1" ht="20.25" customHeight="1">
      <c r="A39" s="287">
        <v>35</v>
      </c>
      <c r="B39" s="287" t="s">
        <v>1081</v>
      </c>
      <c r="C39" s="292" t="s">
        <v>530</v>
      </c>
      <c r="D39" s="292" t="s">
        <v>531</v>
      </c>
      <c r="E39" s="371">
        <v>31868</v>
      </c>
      <c r="F39" s="367">
        <v>500</v>
      </c>
      <c r="G39" s="367">
        <v>0</v>
      </c>
      <c r="H39" s="287" t="s">
        <v>452</v>
      </c>
      <c r="I39" s="214" t="s">
        <v>1292</v>
      </c>
      <c r="J39" s="372"/>
      <c r="K39" s="365">
        <v>3500</v>
      </c>
      <c r="L39" s="373"/>
      <c r="M39" s="287" t="s">
        <v>447</v>
      </c>
      <c r="N39" s="287" t="s">
        <v>437</v>
      </c>
      <c r="O39" s="287" t="s">
        <v>532</v>
      </c>
      <c r="P39" s="287" t="s">
        <v>439</v>
      </c>
      <c r="Q39" s="287">
        <v>9</v>
      </c>
      <c r="R39" s="106"/>
    </row>
    <row r="40" spans="1:18" s="360" customFormat="1" ht="20.25" customHeight="1">
      <c r="A40" s="214">
        <v>36</v>
      </c>
      <c r="B40" s="287" t="s">
        <v>1082</v>
      </c>
      <c r="C40" s="292" t="s">
        <v>533</v>
      </c>
      <c r="D40" s="292" t="s">
        <v>534</v>
      </c>
      <c r="E40" s="371">
        <v>40579</v>
      </c>
      <c r="F40" s="367">
        <v>600</v>
      </c>
      <c r="G40" s="367">
        <v>0</v>
      </c>
      <c r="H40" s="287" t="s">
        <v>452</v>
      </c>
      <c r="I40" s="214" t="s">
        <v>1460</v>
      </c>
      <c r="J40" s="372"/>
      <c r="K40" s="365">
        <v>2400</v>
      </c>
      <c r="L40" s="373"/>
      <c r="M40" s="287" t="s">
        <v>447</v>
      </c>
      <c r="N40" s="287" t="s">
        <v>437</v>
      </c>
      <c r="O40" s="287" t="s">
        <v>535</v>
      </c>
      <c r="P40" s="287" t="s">
        <v>439</v>
      </c>
      <c r="Q40" s="287">
        <v>2</v>
      </c>
      <c r="R40" s="106"/>
    </row>
    <row r="41" spans="1:18" s="360" customFormat="1" ht="20.25" customHeight="1">
      <c r="A41" s="287">
        <v>37</v>
      </c>
      <c r="B41" s="287" t="s">
        <v>1082</v>
      </c>
      <c r="C41" s="292" t="s">
        <v>536</v>
      </c>
      <c r="D41" s="292" t="s">
        <v>537</v>
      </c>
      <c r="E41" s="371">
        <v>34516</v>
      </c>
      <c r="F41" s="367">
        <v>450</v>
      </c>
      <c r="G41" s="367">
        <v>0</v>
      </c>
      <c r="H41" s="287" t="s">
        <v>452</v>
      </c>
      <c r="I41" s="214" t="s">
        <v>1460</v>
      </c>
      <c r="J41" s="372"/>
      <c r="K41" s="365">
        <v>907</v>
      </c>
      <c r="L41" s="373"/>
      <c r="M41" s="287" t="s">
        <v>447</v>
      </c>
      <c r="N41" s="287" t="s">
        <v>437</v>
      </c>
      <c r="O41" s="287" t="s">
        <v>535</v>
      </c>
      <c r="P41" s="287" t="s">
        <v>439</v>
      </c>
      <c r="Q41" s="287">
        <v>2</v>
      </c>
      <c r="R41" s="106"/>
    </row>
    <row r="42" spans="1:18" s="360" customFormat="1" ht="20.25" customHeight="1">
      <c r="A42" s="214">
        <v>38</v>
      </c>
      <c r="B42" s="287" t="s">
        <v>538</v>
      </c>
      <c r="C42" s="292" t="s">
        <v>539</v>
      </c>
      <c r="D42" s="292" t="s">
        <v>540</v>
      </c>
      <c r="E42" s="371">
        <v>40477</v>
      </c>
      <c r="F42" s="367"/>
      <c r="G42" s="367"/>
      <c r="H42" s="287" t="s">
        <v>446</v>
      </c>
      <c r="I42" s="214" t="s">
        <v>1292</v>
      </c>
      <c r="J42" s="207" t="s">
        <v>434</v>
      </c>
      <c r="K42" s="365">
        <v>700</v>
      </c>
      <c r="L42" s="203" t="s">
        <v>435</v>
      </c>
      <c r="M42" s="287" t="s">
        <v>447</v>
      </c>
      <c r="N42" s="287" t="s">
        <v>437</v>
      </c>
      <c r="O42" s="287" t="s">
        <v>541</v>
      </c>
      <c r="P42" s="287" t="s">
        <v>439</v>
      </c>
      <c r="Q42" s="287">
        <v>1</v>
      </c>
      <c r="R42" s="394" t="s">
        <v>850</v>
      </c>
    </row>
    <row r="43" spans="1:18" s="360" customFormat="1" ht="20.25" customHeight="1">
      <c r="A43" s="287">
        <v>39</v>
      </c>
      <c r="B43" s="287" t="s">
        <v>1086</v>
      </c>
      <c r="C43" s="292" t="s">
        <v>1761</v>
      </c>
      <c r="D43" s="292" t="s">
        <v>3</v>
      </c>
      <c r="E43" s="371">
        <v>28895</v>
      </c>
      <c r="F43" s="367"/>
      <c r="G43" s="367"/>
      <c r="H43" s="287" t="s">
        <v>446</v>
      </c>
      <c r="I43" s="214" t="s">
        <v>1292</v>
      </c>
      <c r="J43" s="207" t="s">
        <v>434</v>
      </c>
      <c r="K43" s="365">
        <v>300</v>
      </c>
      <c r="L43" s="203" t="s">
        <v>435</v>
      </c>
      <c r="M43" s="287" t="s">
        <v>436</v>
      </c>
      <c r="N43" s="287" t="s">
        <v>437</v>
      </c>
      <c r="O43" s="287" t="s">
        <v>542</v>
      </c>
      <c r="P43" s="287" t="s">
        <v>439</v>
      </c>
      <c r="Q43" s="287">
        <v>1</v>
      </c>
      <c r="R43" s="106"/>
    </row>
    <row r="44" spans="1:18" s="360" customFormat="1" ht="20.25" customHeight="1">
      <c r="A44" s="214">
        <v>40</v>
      </c>
      <c r="B44" s="287" t="s">
        <v>1086</v>
      </c>
      <c r="C44" s="292" t="s">
        <v>1762</v>
      </c>
      <c r="D44" s="376" t="s">
        <v>4</v>
      </c>
      <c r="E44" s="377">
        <v>29045</v>
      </c>
      <c r="F44" s="364">
        <v>1560</v>
      </c>
      <c r="G44" s="364">
        <v>1250</v>
      </c>
      <c r="H44" s="287" t="s">
        <v>433</v>
      </c>
      <c r="I44" s="214" t="s">
        <v>1460</v>
      </c>
      <c r="J44" s="207" t="s">
        <v>434</v>
      </c>
      <c r="K44" s="368">
        <v>557</v>
      </c>
      <c r="L44" s="203" t="s">
        <v>435</v>
      </c>
      <c r="M44" s="378" t="s">
        <v>436</v>
      </c>
      <c r="N44" s="378" t="s">
        <v>437</v>
      </c>
      <c r="O44" s="378" t="s">
        <v>543</v>
      </c>
      <c r="P44" s="378" t="s">
        <v>439</v>
      </c>
      <c r="Q44" s="378">
        <v>1</v>
      </c>
      <c r="R44" s="106"/>
    </row>
    <row r="45" spans="1:18" s="360" customFormat="1" ht="20.25" customHeight="1">
      <c r="A45" s="287">
        <v>41</v>
      </c>
      <c r="B45" s="287" t="s">
        <v>1086</v>
      </c>
      <c r="C45" s="292" t="s">
        <v>1763</v>
      </c>
      <c r="D45" s="376" t="s">
        <v>5</v>
      </c>
      <c r="E45" s="377">
        <v>30508</v>
      </c>
      <c r="F45" s="364"/>
      <c r="G45" s="364"/>
      <c r="H45" s="287" t="s">
        <v>433</v>
      </c>
      <c r="I45" s="214" t="s">
        <v>1460</v>
      </c>
      <c r="J45" s="207" t="s">
        <v>434</v>
      </c>
      <c r="K45" s="368">
        <v>350</v>
      </c>
      <c r="L45" s="203" t="s">
        <v>435</v>
      </c>
      <c r="M45" s="378" t="s">
        <v>436</v>
      </c>
      <c r="N45" s="378" t="s">
        <v>437</v>
      </c>
      <c r="O45" s="378" t="s">
        <v>542</v>
      </c>
      <c r="P45" s="378" t="s">
        <v>544</v>
      </c>
      <c r="Q45" s="378">
        <v>1</v>
      </c>
      <c r="R45" s="106"/>
    </row>
    <row r="46" spans="1:18" s="360" customFormat="1" ht="20.25" customHeight="1">
      <c r="A46" s="214">
        <v>42</v>
      </c>
      <c r="B46" s="287" t="s">
        <v>1086</v>
      </c>
      <c r="C46" s="292" t="s">
        <v>1764</v>
      </c>
      <c r="D46" s="376" t="s">
        <v>6</v>
      </c>
      <c r="E46" s="377">
        <v>32764</v>
      </c>
      <c r="F46" s="364">
        <v>500</v>
      </c>
      <c r="G46" s="364">
        <v>4</v>
      </c>
      <c r="H46" s="287" t="s">
        <v>446</v>
      </c>
      <c r="I46" s="214" t="s">
        <v>1460</v>
      </c>
      <c r="J46" s="207" t="s">
        <v>434</v>
      </c>
      <c r="K46" s="368">
        <v>200</v>
      </c>
      <c r="L46" s="203" t="s">
        <v>435</v>
      </c>
      <c r="M46" s="378" t="s">
        <v>436</v>
      </c>
      <c r="N46" s="378" t="s">
        <v>437</v>
      </c>
      <c r="O46" s="378" t="s">
        <v>545</v>
      </c>
      <c r="P46" s="378" t="s">
        <v>439</v>
      </c>
      <c r="Q46" s="378">
        <v>1</v>
      </c>
      <c r="R46" s="106"/>
    </row>
    <row r="47" spans="1:18" s="360" customFormat="1" ht="20.25" customHeight="1">
      <c r="A47" s="287">
        <v>43</v>
      </c>
      <c r="B47" s="287" t="s">
        <v>1086</v>
      </c>
      <c r="C47" s="292" t="s">
        <v>0</v>
      </c>
      <c r="D47" s="376" t="s">
        <v>7</v>
      </c>
      <c r="E47" s="377">
        <v>32987</v>
      </c>
      <c r="F47" s="364"/>
      <c r="G47" s="364"/>
      <c r="H47" s="287" t="s">
        <v>446</v>
      </c>
      <c r="I47" s="214" t="s">
        <v>1292</v>
      </c>
      <c r="J47" s="207" t="s">
        <v>434</v>
      </c>
      <c r="K47" s="368">
        <v>288</v>
      </c>
      <c r="L47" s="203" t="s">
        <v>435</v>
      </c>
      <c r="M47" s="378" t="s">
        <v>436</v>
      </c>
      <c r="N47" s="378" t="s">
        <v>437</v>
      </c>
      <c r="O47" s="378" t="s">
        <v>545</v>
      </c>
      <c r="P47" s="378" t="s">
        <v>439</v>
      </c>
      <c r="Q47" s="378">
        <v>1</v>
      </c>
      <c r="R47" s="106"/>
    </row>
    <row r="48" spans="1:18" s="360" customFormat="1" ht="20.25" customHeight="1">
      <c r="A48" s="214">
        <v>44</v>
      </c>
      <c r="B48" s="287" t="s">
        <v>1086</v>
      </c>
      <c r="C48" s="292" t="s">
        <v>1</v>
      </c>
      <c r="D48" s="376" t="s">
        <v>8</v>
      </c>
      <c r="E48" s="377">
        <v>38502</v>
      </c>
      <c r="F48" s="364"/>
      <c r="G48" s="364"/>
      <c r="H48" s="287" t="s">
        <v>446</v>
      </c>
      <c r="I48" s="214" t="s">
        <v>1403</v>
      </c>
      <c r="J48" s="207" t="s">
        <v>497</v>
      </c>
      <c r="K48" s="368">
        <v>70</v>
      </c>
      <c r="L48" s="203" t="s">
        <v>498</v>
      </c>
      <c r="M48" s="378" t="s">
        <v>436</v>
      </c>
      <c r="N48" s="378" t="s">
        <v>437</v>
      </c>
      <c r="O48" s="378" t="s">
        <v>545</v>
      </c>
      <c r="P48" s="378" t="s">
        <v>439</v>
      </c>
      <c r="Q48" s="378">
        <v>1</v>
      </c>
      <c r="R48" s="106"/>
    </row>
    <row r="49" spans="1:18" s="360" customFormat="1" ht="20.25" customHeight="1">
      <c r="A49" s="287">
        <v>45</v>
      </c>
      <c r="B49" s="287" t="s">
        <v>1088</v>
      </c>
      <c r="C49" s="292" t="s">
        <v>1769</v>
      </c>
      <c r="D49" s="376" t="s">
        <v>1526</v>
      </c>
      <c r="E49" s="377">
        <v>27273</v>
      </c>
      <c r="F49" s="364"/>
      <c r="G49" s="364"/>
      <c r="H49" s="287" t="s">
        <v>433</v>
      </c>
      <c r="I49" s="214" t="s">
        <v>1460</v>
      </c>
      <c r="J49" s="207" t="s">
        <v>1765</v>
      </c>
      <c r="K49" s="368">
        <v>267</v>
      </c>
      <c r="L49" s="203" t="s">
        <v>1766</v>
      </c>
      <c r="M49" s="378" t="s">
        <v>436</v>
      </c>
      <c r="N49" s="378" t="s">
        <v>437</v>
      </c>
      <c r="O49" s="378" t="s">
        <v>453</v>
      </c>
      <c r="P49" s="378" t="s">
        <v>544</v>
      </c>
      <c r="Q49" s="378">
        <v>1</v>
      </c>
      <c r="R49" s="106"/>
    </row>
    <row r="50" spans="1:18" s="360" customFormat="1" ht="20.25" customHeight="1">
      <c r="A50" s="214">
        <v>46</v>
      </c>
      <c r="B50" s="287" t="s">
        <v>43</v>
      </c>
      <c r="C50" s="292" t="s">
        <v>546</v>
      </c>
      <c r="D50" s="376" t="s">
        <v>547</v>
      </c>
      <c r="E50" s="377">
        <v>27956</v>
      </c>
      <c r="F50" s="364"/>
      <c r="G50" s="364"/>
      <c r="H50" s="287" t="s">
        <v>433</v>
      </c>
      <c r="I50" s="214" t="s">
        <v>1460</v>
      </c>
      <c r="J50" s="207" t="s">
        <v>434</v>
      </c>
      <c r="K50" s="368"/>
      <c r="L50" s="203" t="s">
        <v>435</v>
      </c>
      <c r="M50" s="378" t="s">
        <v>447</v>
      </c>
      <c r="N50" s="378" t="s">
        <v>437</v>
      </c>
      <c r="O50" s="378" t="s">
        <v>1652</v>
      </c>
      <c r="P50" s="378" t="s">
        <v>439</v>
      </c>
      <c r="Q50" s="378">
        <v>2</v>
      </c>
      <c r="R50" s="106"/>
    </row>
    <row r="51" spans="1:18" s="360" customFormat="1" ht="20.25" customHeight="1">
      <c r="A51" s="287">
        <v>47</v>
      </c>
      <c r="B51" s="287" t="s">
        <v>43</v>
      </c>
      <c r="C51" s="292" t="s">
        <v>548</v>
      </c>
      <c r="D51" s="376" t="s">
        <v>1527</v>
      </c>
      <c r="E51" s="377">
        <v>28245</v>
      </c>
      <c r="F51" s="364">
        <v>13050</v>
      </c>
      <c r="G51" s="364">
        <v>50</v>
      </c>
      <c r="H51" s="287" t="s">
        <v>452</v>
      </c>
      <c r="I51" s="214" t="s">
        <v>1292</v>
      </c>
      <c r="J51" s="379"/>
      <c r="K51" s="368">
        <v>1080</v>
      </c>
      <c r="L51" s="380"/>
      <c r="M51" s="378" t="s">
        <v>436</v>
      </c>
      <c r="N51" s="378" t="s">
        <v>437</v>
      </c>
      <c r="O51" s="378" t="s">
        <v>1651</v>
      </c>
      <c r="P51" s="378" t="s">
        <v>439</v>
      </c>
      <c r="Q51" s="378">
        <v>1</v>
      </c>
      <c r="R51" s="106"/>
    </row>
    <row r="52" spans="1:18" s="360" customFormat="1" ht="20.25" customHeight="1">
      <c r="A52" s="214">
        <v>48</v>
      </c>
      <c r="B52" s="287" t="s">
        <v>43</v>
      </c>
      <c r="C52" s="292" t="s">
        <v>549</v>
      </c>
      <c r="D52" s="376" t="s">
        <v>1528</v>
      </c>
      <c r="E52" s="377">
        <v>29056</v>
      </c>
      <c r="F52" s="364"/>
      <c r="G52" s="364"/>
      <c r="H52" s="287" t="s">
        <v>433</v>
      </c>
      <c r="I52" s="214" t="s">
        <v>1460</v>
      </c>
      <c r="J52" s="207" t="s">
        <v>434</v>
      </c>
      <c r="K52" s="368">
        <v>600</v>
      </c>
      <c r="L52" s="203" t="s">
        <v>435</v>
      </c>
      <c r="M52" s="378" t="s">
        <v>436</v>
      </c>
      <c r="N52" s="378" t="s">
        <v>437</v>
      </c>
      <c r="O52" s="378" t="s">
        <v>1650</v>
      </c>
      <c r="P52" s="378" t="s">
        <v>439</v>
      </c>
      <c r="Q52" s="378">
        <v>1</v>
      </c>
      <c r="R52" s="106"/>
    </row>
    <row r="53" spans="1:18" s="360" customFormat="1" ht="20.25" customHeight="1">
      <c r="A53" s="287">
        <v>49</v>
      </c>
      <c r="B53" s="287" t="s">
        <v>43</v>
      </c>
      <c r="C53" s="292" t="s">
        <v>550</v>
      </c>
      <c r="D53" s="376" t="s">
        <v>551</v>
      </c>
      <c r="E53" s="377">
        <v>33491</v>
      </c>
      <c r="F53" s="364"/>
      <c r="G53" s="364"/>
      <c r="H53" s="287" t="s">
        <v>452</v>
      </c>
      <c r="I53" s="214" t="s">
        <v>1292</v>
      </c>
      <c r="J53" s="379"/>
      <c r="K53" s="368">
        <v>280</v>
      </c>
      <c r="L53" s="380"/>
      <c r="M53" s="378" t="s">
        <v>436</v>
      </c>
      <c r="N53" s="378" t="s">
        <v>437</v>
      </c>
      <c r="O53" s="378" t="s">
        <v>1650</v>
      </c>
      <c r="P53" s="378" t="s">
        <v>439</v>
      </c>
      <c r="Q53" s="378">
        <v>1</v>
      </c>
      <c r="R53" s="106"/>
    </row>
    <row r="54" spans="1:18" s="360" customFormat="1" ht="20.25" customHeight="1">
      <c r="A54" s="214">
        <v>50</v>
      </c>
      <c r="B54" s="287" t="s">
        <v>43</v>
      </c>
      <c r="C54" s="292" t="s">
        <v>552</v>
      </c>
      <c r="D54" s="376" t="s">
        <v>553</v>
      </c>
      <c r="E54" s="377">
        <v>40511</v>
      </c>
      <c r="F54" s="364">
        <v>450</v>
      </c>
      <c r="G54" s="364">
        <v>411</v>
      </c>
      <c r="H54" s="287" t="s">
        <v>433</v>
      </c>
      <c r="I54" s="214" t="s">
        <v>1460</v>
      </c>
      <c r="J54" s="207" t="s">
        <v>434</v>
      </c>
      <c r="K54" s="368">
        <v>608</v>
      </c>
      <c r="L54" s="203" t="s">
        <v>435</v>
      </c>
      <c r="M54" s="378" t="s">
        <v>436</v>
      </c>
      <c r="N54" s="378" t="s">
        <v>437</v>
      </c>
      <c r="O54" s="378" t="s">
        <v>526</v>
      </c>
      <c r="P54" s="378" t="s">
        <v>439</v>
      </c>
      <c r="Q54" s="378">
        <v>1</v>
      </c>
      <c r="R54" s="106"/>
    </row>
    <row r="55" spans="1:18" s="360" customFormat="1" ht="20.25" customHeight="1">
      <c r="A55" s="287">
        <v>51</v>
      </c>
      <c r="B55" s="287" t="s">
        <v>43</v>
      </c>
      <c r="C55" s="292" t="s">
        <v>554</v>
      </c>
      <c r="D55" s="376" t="s">
        <v>555</v>
      </c>
      <c r="E55" s="377">
        <v>41060</v>
      </c>
      <c r="F55" s="364">
        <v>800</v>
      </c>
      <c r="G55" s="364"/>
      <c r="H55" s="287" t="s">
        <v>446</v>
      </c>
      <c r="I55" s="214" t="s">
        <v>1403</v>
      </c>
      <c r="J55" s="207" t="s">
        <v>497</v>
      </c>
      <c r="K55" s="368">
        <v>218</v>
      </c>
      <c r="L55" s="203" t="s">
        <v>498</v>
      </c>
      <c r="M55" s="378" t="s">
        <v>436</v>
      </c>
      <c r="N55" s="378" t="s">
        <v>437</v>
      </c>
      <c r="O55" s="378" t="s">
        <v>1650</v>
      </c>
      <c r="P55" s="378" t="s">
        <v>439</v>
      </c>
      <c r="Q55" s="378">
        <v>1</v>
      </c>
      <c r="R55" s="106"/>
    </row>
    <row r="56" spans="1:18" s="360" customFormat="1" ht="20.25" customHeight="1">
      <c r="A56" s="214">
        <v>52</v>
      </c>
      <c r="B56" s="381" t="s">
        <v>1091</v>
      </c>
      <c r="C56" s="106" t="s">
        <v>556</v>
      </c>
      <c r="D56" s="382" t="s">
        <v>557</v>
      </c>
      <c r="E56" s="383">
        <v>33664</v>
      </c>
      <c r="F56" s="367">
        <v>1465</v>
      </c>
      <c r="G56" s="367">
        <v>150</v>
      </c>
      <c r="H56" s="381" t="s">
        <v>433</v>
      </c>
      <c r="I56" s="381"/>
      <c r="J56" s="207" t="s">
        <v>497</v>
      </c>
      <c r="K56" s="384">
        <v>593</v>
      </c>
      <c r="L56" s="203" t="s">
        <v>498</v>
      </c>
      <c r="M56" s="381" t="s">
        <v>436</v>
      </c>
      <c r="N56" s="378" t="s">
        <v>437</v>
      </c>
      <c r="O56" s="378" t="s">
        <v>558</v>
      </c>
      <c r="P56" s="378" t="s">
        <v>439</v>
      </c>
      <c r="Q56" s="378">
        <v>1</v>
      </c>
      <c r="R56" s="106"/>
    </row>
    <row r="57" spans="1:18" s="360" customFormat="1" ht="20.25" customHeight="1">
      <c r="A57" s="287">
        <v>53</v>
      </c>
      <c r="B57" s="287" t="s">
        <v>1097</v>
      </c>
      <c r="C57" s="292" t="s">
        <v>559</v>
      </c>
      <c r="D57" s="292" t="s">
        <v>560</v>
      </c>
      <c r="E57" s="366">
        <v>36083</v>
      </c>
      <c r="F57" s="367">
        <v>50</v>
      </c>
      <c r="G57" s="367">
        <v>30</v>
      </c>
      <c r="H57" s="287" t="s">
        <v>452</v>
      </c>
      <c r="I57" s="214" t="s">
        <v>1292</v>
      </c>
      <c r="J57" s="369"/>
      <c r="K57" s="368">
        <v>37</v>
      </c>
      <c r="L57" s="370"/>
      <c r="M57" s="287" t="s">
        <v>436</v>
      </c>
      <c r="N57" s="287" t="s">
        <v>437</v>
      </c>
      <c r="O57" s="287" t="s">
        <v>561</v>
      </c>
      <c r="P57" s="287" t="s">
        <v>439</v>
      </c>
      <c r="Q57" s="287"/>
      <c r="R57" s="392"/>
    </row>
    <row r="58" spans="1:18" s="360" customFormat="1" ht="20.25" customHeight="1">
      <c r="A58" s="214">
        <v>54</v>
      </c>
      <c r="B58" s="381" t="s">
        <v>1097</v>
      </c>
      <c r="C58" s="106" t="s">
        <v>562</v>
      </c>
      <c r="D58" s="382" t="s">
        <v>563</v>
      </c>
      <c r="E58" s="383">
        <v>37996</v>
      </c>
      <c r="F58" s="367">
        <v>680</v>
      </c>
      <c r="G58" s="367">
        <v>6</v>
      </c>
      <c r="H58" s="381" t="s">
        <v>446</v>
      </c>
      <c r="I58" s="214" t="s">
        <v>1403</v>
      </c>
      <c r="J58" s="207" t="s">
        <v>497</v>
      </c>
      <c r="K58" s="384">
        <v>162</v>
      </c>
      <c r="L58" s="203" t="s">
        <v>498</v>
      </c>
      <c r="M58" s="381" t="s">
        <v>436</v>
      </c>
      <c r="N58" s="381" t="s">
        <v>437</v>
      </c>
      <c r="O58" s="381" t="s">
        <v>564</v>
      </c>
      <c r="P58" s="381" t="s">
        <v>439</v>
      </c>
      <c r="Q58" s="381"/>
      <c r="R58" s="106"/>
    </row>
    <row r="59" spans="1:18" s="360" customFormat="1" ht="20.25" customHeight="1">
      <c r="A59" s="287">
        <v>55</v>
      </c>
      <c r="B59" s="287" t="s">
        <v>1097</v>
      </c>
      <c r="C59" s="292" t="s">
        <v>565</v>
      </c>
      <c r="D59" s="292" t="s">
        <v>566</v>
      </c>
      <c r="E59" s="366">
        <v>39153</v>
      </c>
      <c r="F59" s="367">
        <v>2100</v>
      </c>
      <c r="G59" s="367">
        <v>0</v>
      </c>
      <c r="H59" s="287" t="s">
        <v>433</v>
      </c>
      <c r="I59" s="214" t="s">
        <v>1460</v>
      </c>
      <c r="J59" s="207" t="s">
        <v>434</v>
      </c>
      <c r="K59" s="368">
        <v>213</v>
      </c>
      <c r="L59" s="203" t="s">
        <v>435</v>
      </c>
      <c r="M59" s="287" t="s">
        <v>447</v>
      </c>
      <c r="N59" s="287" t="s">
        <v>437</v>
      </c>
      <c r="O59" s="287" t="s">
        <v>567</v>
      </c>
      <c r="P59" s="214" t="s">
        <v>439</v>
      </c>
      <c r="Q59" s="287"/>
      <c r="R59" s="106"/>
    </row>
    <row r="60" spans="1:18" s="360" customFormat="1" ht="20.25" customHeight="1">
      <c r="A60" s="214">
        <v>56</v>
      </c>
      <c r="B60" s="287" t="s">
        <v>1096</v>
      </c>
      <c r="C60" s="292" t="s">
        <v>568</v>
      </c>
      <c r="D60" s="292" t="s">
        <v>569</v>
      </c>
      <c r="E60" s="366">
        <v>33239</v>
      </c>
      <c r="F60" s="367">
        <v>120</v>
      </c>
      <c r="G60" s="367">
        <v>120</v>
      </c>
      <c r="H60" s="287" t="s">
        <v>452</v>
      </c>
      <c r="I60" s="214" t="s">
        <v>1292</v>
      </c>
      <c r="J60" s="372"/>
      <c r="K60" s="368">
        <v>37</v>
      </c>
      <c r="L60" s="373"/>
      <c r="M60" s="287" t="s">
        <v>436</v>
      </c>
      <c r="N60" s="287" t="s">
        <v>437</v>
      </c>
      <c r="O60" s="287" t="s">
        <v>570</v>
      </c>
      <c r="P60" s="214" t="s">
        <v>439</v>
      </c>
      <c r="Q60" s="287"/>
      <c r="R60" s="106"/>
    </row>
    <row r="61" spans="1:18" s="360" customFormat="1" ht="20.25" customHeight="1">
      <c r="A61" s="287">
        <v>57</v>
      </c>
      <c r="B61" s="287" t="s">
        <v>1096</v>
      </c>
      <c r="C61" s="292" t="s">
        <v>957</v>
      </c>
      <c r="D61" s="292" t="s">
        <v>571</v>
      </c>
      <c r="E61" s="366">
        <v>30164</v>
      </c>
      <c r="F61" s="367">
        <v>410</v>
      </c>
      <c r="G61" s="367">
        <v>8</v>
      </c>
      <c r="H61" s="287" t="s">
        <v>452</v>
      </c>
      <c r="I61" s="287" t="s">
        <v>1349</v>
      </c>
      <c r="J61" s="372"/>
      <c r="K61" s="368">
        <v>46</v>
      </c>
      <c r="L61" s="373"/>
      <c r="M61" s="287" t="s">
        <v>436</v>
      </c>
      <c r="N61" s="287" t="s">
        <v>437</v>
      </c>
      <c r="O61" s="287" t="s">
        <v>572</v>
      </c>
      <c r="P61" s="214" t="s">
        <v>439</v>
      </c>
      <c r="Q61" s="287"/>
      <c r="R61" s="106"/>
    </row>
    <row r="62" spans="1:18" s="360" customFormat="1" ht="20.25" customHeight="1">
      <c r="A62" s="214">
        <v>58</v>
      </c>
      <c r="B62" s="287" t="s">
        <v>1096</v>
      </c>
      <c r="C62" s="292" t="s">
        <v>2</v>
      </c>
      <c r="D62" s="292" t="s">
        <v>9</v>
      </c>
      <c r="E62" s="366">
        <v>35156</v>
      </c>
      <c r="F62" s="367">
        <v>96</v>
      </c>
      <c r="G62" s="367">
        <v>54</v>
      </c>
      <c r="H62" s="287" t="s">
        <v>452</v>
      </c>
      <c r="I62" s="287" t="s">
        <v>1349</v>
      </c>
      <c r="J62" s="372"/>
      <c r="K62" s="368">
        <v>36</v>
      </c>
      <c r="L62" s="373"/>
      <c r="M62" s="287" t="s">
        <v>436</v>
      </c>
      <c r="N62" s="287" t="s">
        <v>437</v>
      </c>
      <c r="O62" s="287" t="s">
        <v>572</v>
      </c>
      <c r="P62" s="214" t="s">
        <v>439</v>
      </c>
      <c r="Q62" s="287"/>
      <c r="R62" s="106"/>
    </row>
    <row r="63" spans="1:18" s="360" customFormat="1" ht="20.25" customHeight="1">
      <c r="A63" s="287">
        <v>59</v>
      </c>
      <c r="B63" s="287" t="s">
        <v>1096</v>
      </c>
      <c r="C63" s="292" t="s">
        <v>573</v>
      </c>
      <c r="D63" s="292" t="s">
        <v>10</v>
      </c>
      <c r="E63" s="366">
        <v>33298</v>
      </c>
      <c r="F63" s="367">
        <v>70</v>
      </c>
      <c r="G63" s="367">
        <v>24</v>
      </c>
      <c r="H63" s="287" t="s">
        <v>452</v>
      </c>
      <c r="I63" s="287" t="s">
        <v>1349</v>
      </c>
      <c r="J63" s="372"/>
      <c r="K63" s="368">
        <v>38</v>
      </c>
      <c r="L63" s="373"/>
      <c r="M63" s="287" t="s">
        <v>436</v>
      </c>
      <c r="N63" s="287" t="s">
        <v>437</v>
      </c>
      <c r="O63" s="287" t="s">
        <v>572</v>
      </c>
      <c r="P63" s="214" t="s">
        <v>439</v>
      </c>
      <c r="Q63" s="287"/>
      <c r="R63" s="106"/>
    </row>
    <row r="64" spans="1:18" s="360" customFormat="1" ht="20.25" customHeight="1">
      <c r="A64" s="214">
        <v>60</v>
      </c>
      <c r="B64" s="287" t="s">
        <v>1096</v>
      </c>
      <c r="C64" s="292" t="s">
        <v>574</v>
      </c>
      <c r="D64" s="292" t="s">
        <v>575</v>
      </c>
      <c r="E64" s="366">
        <v>40269</v>
      </c>
      <c r="F64" s="367">
        <v>0</v>
      </c>
      <c r="G64" s="367">
        <v>0</v>
      </c>
      <c r="H64" s="287" t="s">
        <v>452</v>
      </c>
      <c r="I64" s="214" t="s">
        <v>1403</v>
      </c>
      <c r="J64" s="372"/>
      <c r="K64" s="368">
        <v>165</v>
      </c>
      <c r="L64" s="373"/>
      <c r="M64" s="287" t="s">
        <v>436</v>
      </c>
      <c r="N64" s="287" t="s">
        <v>437</v>
      </c>
      <c r="O64" s="287" t="s">
        <v>572</v>
      </c>
      <c r="P64" s="214" t="s">
        <v>439</v>
      </c>
      <c r="Q64" s="287"/>
      <c r="R64" s="106"/>
    </row>
    <row r="65" spans="1:18" s="360" customFormat="1" ht="20.25" customHeight="1">
      <c r="A65" s="287">
        <v>61</v>
      </c>
      <c r="B65" s="287" t="s">
        <v>1096</v>
      </c>
      <c r="C65" s="292" t="s">
        <v>576</v>
      </c>
      <c r="D65" s="292" t="s">
        <v>577</v>
      </c>
      <c r="E65" s="371">
        <v>31717</v>
      </c>
      <c r="F65" s="367">
        <v>0</v>
      </c>
      <c r="G65" s="367">
        <v>0</v>
      </c>
      <c r="H65" s="287" t="s">
        <v>452</v>
      </c>
      <c r="I65" s="287" t="s">
        <v>1349</v>
      </c>
      <c r="J65" s="372"/>
      <c r="K65" s="368">
        <v>72</v>
      </c>
      <c r="L65" s="373"/>
      <c r="M65" s="287" t="s">
        <v>436</v>
      </c>
      <c r="N65" s="287" t="s">
        <v>437</v>
      </c>
      <c r="O65" s="287" t="s">
        <v>572</v>
      </c>
      <c r="P65" s="214" t="s">
        <v>439</v>
      </c>
      <c r="Q65" s="287"/>
      <c r="R65" s="106"/>
    </row>
    <row r="66" spans="1:18" s="360" customFormat="1" ht="20.25" customHeight="1">
      <c r="A66" s="214">
        <v>62</v>
      </c>
      <c r="B66" s="287" t="s">
        <v>578</v>
      </c>
      <c r="C66" s="292" t="s">
        <v>579</v>
      </c>
      <c r="D66" s="292" t="s">
        <v>580</v>
      </c>
      <c r="E66" s="371">
        <v>33393</v>
      </c>
      <c r="F66" s="367">
        <v>0</v>
      </c>
      <c r="G66" s="367">
        <v>0</v>
      </c>
      <c r="H66" s="287" t="s">
        <v>452</v>
      </c>
      <c r="I66" s="214" t="s">
        <v>1460</v>
      </c>
      <c r="J66" s="372"/>
      <c r="K66" s="368">
        <v>174</v>
      </c>
      <c r="L66" s="373"/>
      <c r="M66" s="287" t="s">
        <v>436</v>
      </c>
      <c r="N66" s="287" t="s">
        <v>437</v>
      </c>
      <c r="O66" s="287" t="s">
        <v>581</v>
      </c>
      <c r="P66" s="214" t="s">
        <v>439</v>
      </c>
      <c r="Q66" s="287">
        <v>1</v>
      </c>
      <c r="R66" s="106"/>
    </row>
    <row r="67" spans="1:18" s="360" customFormat="1" ht="20.25" customHeight="1">
      <c r="A67" s="287">
        <v>63</v>
      </c>
      <c r="B67" s="287" t="s">
        <v>1099</v>
      </c>
      <c r="C67" s="292" t="s">
        <v>582</v>
      </c>
      <c r="D67" s="292" t="s">
        <v>583</v>
      </c>
      <c r="E67" s="371">
        <v>25385</v>
      </c>
      <c r="F67" s="367">
        <v>8000</v>
      </c>
      <c r="G67" s="367">
        <v>0</v>
      </c>
      <c r="H67" s="287" t="s">
        <v>433</v>
      </c>
      <c r="I67" s="287"/>
      <c r="J67" s="207" t="s">
        <v>434</v>
      </c>
      <c r="K67" s="368">
        <v>550</v>
      </c>
      <c r="L67" s="203" t="s">
        <v>435</v>
      </c>
      <c r="M67" s="287" t="s">
        <v>436</v>
      </c>
      <c r="N67" s="287" t="s">
        <v>437</v>
      </c>
      <c r="O67" s="287" t="s">
        <v>584</v>
      </c>
      <c r="P67" s="214" t="s">
        <v>439</v>
      </c>
      <c r="Q67" s="287">
        <v>3</v>
      </c>
      <c r="R67" s="106"/>
    </row>
    <row r="68" spans="1:18" s="360" customFormat="1" ht="20.25" customHeight="1">
      <c r="A68" s="214">
        <v>64</v>
      </c>
      <c r="B68" s="287" t="s">
        <v>585</v>
      </c>
      <c r="C68" s="292" t="s">
        <v>586</v>
      </c>
      <c r="D68" s="292" t="s">
        <v>587</v>
      </c>
      <c r="E68" s="385">
        <v>30195</v>
      </c>
      <c r="F68" s="367">
        <v>340</v>
      </c>
      <c r="G68" s="367">
        <v>0</v>
      </c>
      <c r="H68" s="287" t="s">
        <v>433</v>
      </c>
      <c r="I68" s="287"/>
      <c r="J68" s="207" t="s">
        <v>434</v>
      </c>
      <c r="K68" s="368">
        <v>74</v>
      </c>
      <c r="L68" s="203" t="s">
        <v>435</v>
      </c>
      <c r="M68" s="287" t="s">
        <v>447</v>
      </c>
      <c r="N68" s="287" t="s">
        <v>437</v>
      </c>
      <c r="O68" s="287" t="s">
        <v>521</v>
      </c>
      <c r="P68" s="214" t="s">
        <v>439</v>
      </c>
      <c r="Q68" s="287">
        <v>56</v>
      </c>
      <c r="R68" s="106"/>
    </row>
    <row r="69" spans="1:18" s="360" customFormat="1" ht="20.25" customHeight="1">
      <c r="A69" s="287">
        <v>65</v>
      </c>
      <c r="B69" s="381" t="s">
        <v>1101</v>
      </c>
      <c r="C69" s="213" t="s">
        <v>588</v>
      </c>
      <c r="D69" s="277" t="s">
        <v>589</v>
      </c>
      <c r="E69" s="363">
        <v>32964</v>
      </c>
      <c r="F69" s="364">
        <v>87</v>
      </c>
      <c r="G69" s="364">
        <v>60</v>
      </c>
      <c r="H69" s="214" t="s">
        <v>452</v>
      </c>
      <c r="I69" s="214" t="s">
        <v>1460</v>
      </c>
      <c r="J69" s="372"/>
      <c r="K69" s="365">
        <v>22</v>
      </c>
      <c r="L69" s="373"/>
      <c r="M69" s="214" t="s">
        <v>436</v>
      </c>
      <c r="N69" s="214" t="s">
        <v>437</v>
      </c>
      <c r="O69" s="381" t="s">
        <v>590</v>
      </c>
      <c r="P69" s="214" t="s">
        <v>439</v>
      </c>
      <c r="Q69" s="214"/>
      <c r="R69" s="106"/>
    </row>
    <row r="70" spans="1:18" s="360" customFormat="1" ht="20.25" customHeight="1">
      <c r="A70" s="214">
        <v>66</v>
      </c>
      <c r="B70" s="381" t="s">
        <v>1101</v>
      </c>
      <c r="C70" s="213" t="s">
        <v>1398</v>
      </c>
      <c r="D70" s="277" t="s">
        <v>1399</v>
      </c>
      <c r="E70" s="363">
        <v>38200</v>
      </c>
      <c r="F70" s="364">
        <v>600</v>
      </c>
      <c r="G70" s="364">
        <v>0</v>
      </c>
      <c r="H70" s="214" t="s">
        <v>446</v>
      </c>
      <c r="I70" s="214" t="s">
        <v>1403</v>
      </c>
      <c r="J70" s="207" t="s">
        <v>497</v>
      </c>
      <c r="K70" s="365">
        <v>800</v>
      </c>
      <c r="L70" s="203" t="s">
        <v>498</v>
      </c>
      <c r="M70" s="214" t="s">
        <v>436</v>
      </c>
      <c r="N70" s="214" t="s">
        <v>437</v>
      </c>
      <c r="O70" s="388" t="s">
        <v>597</v>
      </c>
      <c r="P70" s="214" t="s">
        <v>439</v>
      </c>
      <c r="Q70" s="214"/>
      <c r="R70" s="106"/>
    </row>
    <row r="71" spans="1:18" s="360" customFormat="1" ht="20.25" customHeight="1">
      <c r="A71" s="287">
        <v>67</v>
      </c>
      <c r="B71" s="287" t="s">
        <v>1101</v>
      </c>
      <c r="C71" s="292" t="s">
        <v>591</v>
      </c>
      <c r="D71" s="386" t="s">
        <v>592</v>
      </c>
      <c r="E71" s="387">
        <v>39356</v>
      </c>
      <c r="F71" s="367">
        <v>492</v>
      </c>
      <c r="G71" s="364">
        <v>12</v>
      </c>
      <c r="H71" s="287" t="s">
        <v>433</v>
      </c>
      <c r="I71" s="214" t="s">
        <v>1460</v>
      </c>
      <c r="J71" s="207" t="s">
        <v>434</v>
      </c>
      <c r="K71" s="368">
        <v>100</v>
      </c>
      <c r="L71" s="203" t="s">
        <v>435</v>
      </c>
      <c r="M71" s="388" t="s">
        <v>593</v>
      </c>
      <c r="N71" s="388" t="s">
        <v>437</v>
      </c>
      <c r="O71" s="388" t="s">
        <v>594</v>
      </c>
      <c r="P71" s="388" t="s">
        <v>463</v>
      </c>
      <c r="Q71" s="388">
        <v>1</v>
      </c>
      <c r="R71" s="106"/>
    </row>
    <row r="72" spans="1:18" s="360" customFormat="1" ht="20.25" customHeight="1">
      <c r="A72" s="214">
        <v>68</v>
      </c>
      <c r="B72" s="287" t="s">
        <v>1104</v>
      </c>
      <c r="C72" s="213" t="s">
        <v>1104</v>
      </c>
      <c r="D72" s="386" t="s">
        <v>595</v>
      </c>
      <c r="E72" s="387">
        <v>34060</v>
      </c>
      <c r="F72" s="367">
        <v>620</v>
      </c>
      <c r="G72" s="364">
        <v>0</v>
      </c>
      <c r="H72" s="287" t="s">
        <v>452</v>
      </c>
      <c r="I72" s="214" t="s">
        <v>1460</v>
      </c>
      <c r="J72" s="379"/>
      <c r="K72" s="368">
        <v>132</v>
      </c>
      <c r="L72" s="380"/>
      <c r="M72" s="388" t="s">
        <v>436</v>
      </c>
      <c r="N72" s="388" t="s">
        <v>596</v>
      </c>
      <c r="O72" s="388" t="s">
        <v>597</v>
      </c>
      <c r="P72" s="388" t="s">
        <v>439</v>
      </c>
      <c r="Q72" s="388">
        <v>1</v>
      </c>
      <c r="R72" s="106"/>
    </row>
    <row r="73" spans="1:18" s="360" customFormat="1" ht="20.25" customHeight="1">
      <c r="A73" s="287">
        <v>69</v>
      </c>
      <c r="B73" s="287" t="s">
        <v>1103</v>
      </c>
      <c r="C73" s="292" t="s">
        <v>598</v>
      </c>
      <c r="D73" s="386" t="s">
        <v>601</v>
      </c>
      <c r="E73" s="387">
        <v>23774</v>
      </c>
      <c r="F73" s="367">
        <v>700</v>
      </c>
      <c r="G73" s="364"/>
      <c r="H73" s="287" t="s">
        <v>452</v>
      </c>
      <c r="I73" s="388" t="s">
        <v>602</v>
      </c>
      <c r="J73" s="379"/>
      <c r="K73" s="368">
        <v>100</v>
      </c>
      <c r="L73" s="380"/>
      <c r="M73" s="388" t="s">
        <v>436</v>
      </c>
      <c r="N73" s="388" t="s">
        <v>603</v>
      </c>
      <c r="O73" s="388" t="s">
        <v>521</v>
      </c>
      <c r="P73" s="388" t="s">
        <v>544</v>
      </c>
      <c r="Q73" s="388"/>
      <c r="R73" s="106"/>
    </row>
    <row r="74" spans="1:18" s="360" customFormat="1" ht="20.25" customHeight="1">
      <c r="A74" s="214">
        <v>70</v>
      </c>
      <c r="B74" s="287" t="s">
        <v>1103</v>
      </c>
      <c r="C74" s="213" t="s">
        <v>604</v>
      </c>
      <c r="D74" s="386" t="s">
        <v>604</v>
      </c>
      <c r="E74" s="387">
        <v>37500</v>
      </c>
      <c r="F74" s="367">
        <v>208</v>
      </c>
      <c r="G74" s="364">
        <v>32</v>
      </c>
      <c r="H74" s="287" t="s">
        <v>452</v>
      </c>
      <c r="I74" s="214" t="s">
        <v>1292</v>
      </c>
      <c r="J74" s="379"/>
      <c r="K74" s="368">
        <v>80</v>
      </c>
      <c r="L74" s="380"/>
      <c r="M74" s="388" t="s">
        <v>436</v>
      </c>
      <c r="N74" s="388" t="s">
        <v>437</v>
      </c>
      <c r="O74" s="388" t="s">
        <v>605</v>
      </c>
      <c r="P74" s="388" t="s">
        <v>439</v>
      </c>
      <c r="Q74" s="388"/>
      <c r="R74" s="106"/>
    </row>
    <row r="75" spans="1:18" s="360" customFormat="1" ht="20.25" customHeight="1">
      <c r="A75" s="287">
        <v>71</v>
      </c>
      <c r="B75" s="287" t="s">
        <v>1103</v>
      </c>
      <c r="C75" s="292" t="s">
        <v>606</v>
      </c>
      <c r="D75" s="292" t="s">
        <v>607</v>
      </c>
      <c r="E75" s="366">
        <v>36800</v>
      </c>
      <c r="F75" s="367">
        <v>465</v>
      </c>
      <c r="G75" s="367"/>
      <c r="H75" s="287" t="s">
        <v>452</v>
      </c>
      <c r="I75" s="214" t="s">
        <v>1460</v>
      </c>
      <c r="J75" s="369"/>
      <c r="K75" s="368">
        <v>250</v>
      </c>
      <c r="L75" s="370"/>
      <c r="M75" s="287" t="s">
        <v>436</v>
      </c>
      <c r="N75" s="287" t="s">
        <v>437</v>
      </c>
      <c r="O75" s="287" t="s">
        <v>608</v>
      </c>
      <c r="P75" s="287" t="s">
        <v>439</v>
      </c>
      <c r="Q75" s="287">
        <v>1</v>
      </c>
      <c r="R75" s="106"/>
    </row>
    <row r="76" spans="1:18" s="360" customFormat="1" ht="20.25" customHeight="1">
      <c r="A76" s="214">
        <v>72</v>
      </c>
      <c r="B76" s="287" t="s">
        <v>1102</v>
      </c>
      <c r="C76" s="292" t="s">
        <v>609</v>
      </c>
      <c r="D76" s="292" t="s">
        <v>610</v>
      </c>
      <c r="E76" s="371">
        <v>38472</v>
      </c>
      <c r="F76" s="367">
        <v>1875</v>
      </c>
      <c r="G76" s="367">
        <v>0</v>
      </c>
      <c r="H76" s="287" t="s">
        <v>446</v>
      </c>
      <c r="I76" s="214" t="s">
        <v>1403</v>
      </c>
      <c r="J76" s="207" t="s">
        <v>497</v>
      </c>
      <c r="K76" s="368">
        <v>175</v>
      </c>
      <c r="L76" s="203" t="s">
        <v>498</v>
      </c>
      <c r="M76" s="287" t="s">
        <v>436</v>
      </c>
      <c r="N76" s="287" t="s">
        <v>437</v>
      </c>
      <c r="O76" s="287" t="s">
        <v>611</v>
      </c>
      <c r="P76" s="287" t="s">
        <v>439</v>
      </c>
      <c r="Q76" s="287">
        <v>1</v>
      </c>
      <c r="R76" s="106"/>
    </row>
    <row r="77" spans="1:18" s="360" customFormat="1" ht="20.25" customHeight="1">
      <c r="A77" s="287">
        <v>73</v>
      </c>
      <c r="B77" s="287" t="s">
        <v>612</v>
      </c>
      <c r="C77" s="292" t="s">
        <v>613</v>
      </c>
      <c r="D77" s="292" t="s">
        <v>614</v>
      </c>
      <c r="E77" s="371">
        <v>37785</v>
      </c>
      <c r="F77" s="367">
        <v>80</v>
      </c>
      <c r="G77" s="367">
        <v>51</v>
      </c>
      <c r="H77" s="287" t="s">
        <v>452</v>
      </c>
      <c r="I77" s="214" t="s">
        <v>1460</v>
      </c>
      <c r="J77" s="369"/>
      <c r="K77" s="368">
        <v>980</v>
      </c>
      <c r="L77" s="370"/>
      <c r="M77" s="287" t="s">
        <v>436</v>
      </c>
      <c r="N77" s="287" t="s">
        <v>437</v>
      </c>
      <c r="O77" s="287" t="s">
        <v>615</v>
      </c>
      <c r="P77" s="287" t="s">
        <v>439</v>
      </c>
      <c r="Q77" s="287">
        <v>2</v>
      </c>
      <c r="R77" s="106"/>
    </row>
    <row r="78" spans="1:18" s="360" customFormat="1" ht="20.25" customHeight="1">
      <c r="A78" s="214">
        <v>74</v>
      </c>
      <c r="B78" s="287" t="s">
        <v>1106</v>
      </c>
      <c r="C78" s="292" t="s">
        <v>616</v>
      </c>
      <c r="D78" s="292" t="s">
        <v>617</v>
      </c>
      <c r="E78" s="371">
        <v>38579</v>
      </c>
      <c r="F78" s="367">
        <v>0</v>
      </c>
      <c r="G78" s="367">
        <v>0</v>
      </c>
      <c r="H78" s="287" t="s">
        <v>452</v>
      </c>
      <c r="I78" s="214" t="s">
        <v>1403</v>
      </c>
      <c r="J78" s="369"/>
      <c r="K78" s="368">
        <v>400</v>
      </c>
      <c r="L78" s="370"/>
      <c r="M78" s="287" t="s">
        <v>447</v>
      </c>
      <c r="N78" s="287" t="s">
        <v>437</v>
      </c>
      <c r="O78" s="287" t="s">
        <v>615</v>
      </c>
      <c r="P78" s="287" t="s">
        <v>439</v>
      </c>
      <c r="Q78" s="287">
        <v>2</v>
      </c>
      <c r="R78" s="106"/>
    </row>
    <row r="79" spans="1:18" s="360" customFormat="1" ht="20.25" customHeight="1">
      <c r="A79" s="287">
        <v>75</v>
      </c>
      <c r="B79" s="381" t="s">
        <v>1106</v>
      </c>
      <c r="C79" s="213" t="s">
        <v>619</v>
      </c>
      <c r="D79" s="277" t="s">
        <v>620</v>
      </c>
      <c r="E79" s="363">
        <v>37711</v>
      </c>
      <c r="F79" s="364">
        <v>0</v>
      </c>
      <c r="G79" s="364">
        <v>0</v>
      </c>
      <c r="H79" s="287" t="s">
        <v>446</v>
      </c>
      <c r="I79" s="214" t="s">
        <v>1292</v>
      </c>
      <c r="J79" s="207" t="s">
        <v>434</v>
      </c>
      <c r="K79" s="365">
        <v>290</v>
      </c>
      <c r="L79" s="203" t="s">
        <v>435</v>
      </c>
      <c r="M79" s="214" t="s">
        <v>436</v>
      </c>
      <c r="N79" s="287" t="s">
        <v>437</v>
      </c>
      <c r="O79" s="287" t="s">
        <v>615</v>
      </c>
      <c r="P79" s="214" t="s">
        <v>439</v>
      </c>
      <c r="Q79" s="287">
        <v>1</v>
      </c>
      <c r="R79" s="106" t="s">
        <v>621</v>
      </c>
    </row>
    <row r="80" spans="1:18" s="360" customFormat="1" ht="20.25" customHeight="1">
      <c r="A80" s="214">
        <v>76</v>
      </c>
      <c r="B80" s="381" t="s">
        <v>622</v>
      </c>
      <c r="C80" s="213" t="s">
        <v>623</v>
      </c>
      <c r="D80" s="277" t="s">
        <v>624</v>
      </c>
      <c r="E80" s="363">
        <v>39686</v>
      </c>
      <c r="F80" s="364">
        <v>2000</v>
      </c>
      <c r="G80" s="364">
        <v>0</v>
      </c>
      <c r="H80" s="287" t="s">
        <v>452</v>
      </c>
      <c r="I80" s="214" t="s">
        <v>1403</v>
      </c>
      <c r="J80" s="372"/>
      <c r="K80" s="365">
        <v>480</v>
      </c>
      <c r="L80" s="373"/>
      <c r="M80" s="287" t="s">
        <v>436</v>
      </c>
      <c r="N80" s="287" t="s">
        <v>437</v>
      </c>
      <c r="O80" s="287" t="s">
        <v>625</v>
      </c>
      <c r="P80" s="214" t="s">
        <v>439</v>
      </c>
      <c r="Q80" s="287">
        <v>1</v>
      </c>
      <c r="R80" s="106"/>
    </row>
    <row r="81" spans="1:23" s="360" customFormat="1" ht="20.25" customHeight="1">
      <c r="A81" s="287">
        <v>77</v>
      </c>
      <c r="B81" s="381" t="s">
        <v>622</v>
      </c>
      <c r="C81" s="213" t="s">
        <v>626</v>
      </c>
      <c r="D81" s="277" t="s">
        <v>627</v>
      </c>
      <c r="E81" s="363">
        <v>37529</v>
      </c>
      <c r="F81" s="364">
        <v>696</v>
      </c>
      <c r="G81" s="364">
        <v>0</v>
      </c>
      <c r="H81" s="287" t="s">
        <v>452</v>
      </c>
      <c r="I81" s="214" t="s">
        <v>1292</v>
      </c>
      <c r="J81" s="372"/>
      <c r="K81" s="365">
        <v>500</v>
      </c>
      <c r="L81" s="373"/>
      <c r="M81" s="287" t="s">
        <v>436</v>
      </c>
      <c r="N81" s="287" t="s">
        <v>437</v>
      </c>
      <c r="O81" s="287" t="s">
        <v>628</v>
      </c>
      <c r="P81" s="214" t="s">
        <v>439</v>
      </c>
      <c r="Q81" s="287">
        <v>1</v>
      </c>
      <c r="R81" s="106"/>
    </row>
    <row r="82" spans="1:23" s="360" customFormat="1" ht="20.25" customHeight="1">
      <c r="A82" s="214">
        <v>78</v>
      </c>
      <c r="B82" s="381" t="s">
        <v>622</v>
      </c>
      <c r="C82" s="213" t="s">
        <v>629</v>
      </c>
      <c r="D82" s="277" t="s">
        <v>630</v>
      </c>
      <c r="E82" s="363">
        <v>41494</v>
      </c>
      <c r="F82" s="364">
        <v>9500</v>
      </c>
      <c r="G82" s="364">
        <v>0</v>
      </c>
      <c r="H82" s="214" t="s">
        <v>446</v>
      </c>
      <c r="I82" s="214" t="s">
        <v>1403</v>
      </c>
      <c r="J82" s="207" t="s">
        <v>497</v>
      </c>
      <c r="K82" s="365">
        <v>170</v>
      </c>
      <c r="L82" s="203" t="s">
        <v>498</v>
      </c>
      <c r="M82" s="214" t="s">
        <v>436</v>
      </c>
      <c r="N82" s="378" t="s">
        <v>437</v>
      </c>
      <c r="O82" s="378" t="s">
        <v>631</v>
      </c>
      <c r="P82" s="378" t="s">
        <v>439</v>
      </c>
      <c r="Q82" s="378">
        <v>1</v>
      </c>
      <c r="R82" s="106"/>
    </row>
    <row r="83" spans="1:23" s="360" customFormat="1" ht="20.25" customHeight="1">
      <c r="A83" s="287">
        <v>79</v>
      </c>
      <c r="B83" s="381" t="s">
        <v>632</v>
      </c>
      <c r="C83" s="213" t="s">
        <v>633</v>
      </c>
      <c r="D83" s="376" t="s">
        <v>634</v>
      </c>
      <c r="E83" s="377">
        <v>37727</v>
      </c>
      <c r="F83" s="364">
        <v>10700</v>
      </c>
      <c r="G83" s="364">
        <v>0</v>
      </c>
      <c r="H83" s="214" t="s">
        <v>433</v>
      </c>
      <c r="I83" s="214" t="s">
        <v>1460</v>
      </c>
      <c r="J83" s="207" t="s">
        <v>434</v>
      </c>
      <c r="K83" s="365">
        <v>361</v>
      </c>
      <c r="L83" s="203" t="s">
        <v>435</v>
      </c>
      <c r="M83" s="214" t="s">
        <v>436</v>
      </c>
      <c r="N83" s="378" t="s">
        <v>437</v>
      </c>
      <c r="O83" s="378" t="s">
        <v>635</v>
      </c>
      <c r="P83" s="378" t="s">
        <v>439</v>
      </c>
      <c r="Q83" s="378">
        <v>1</v>
      </c>
      <c r="R83" s="106"/>
    </row>
    <row r="84" spans="1:23" s="360" customFormat="1" ht="20.25" customHeight="1">
      <c r="A84" s="214">
        <v>80</v>
      </c>
      <c r="B84" s="381" t="s">
        <v>632</v>
      </c>
      <c r="C84" s="213" t="s">
        <v>636</v>
      </c>
      <c r="D84" s="376" t="s">
        <v>637</v>
      </c>
      <c r="E84" s="377">
        <v>40763</v>
      </c>
      <c r="F84" s="364">
        <v>2115</v>
      </c>
      <c r="G84" s="364">
        <v>0</v>
      </c>
      <c r="H84" s="287" t="s">
        <v>446</v>
      </c>
      <c r="I84" s="214" t="s">
        <v>1403</v>
      </c>
      <c r="J84" s="207" t="s">
        <v>497</v>
      </c>
      <c r="K84" s="365">
        <v>276</v>
      </c>
      <c r="L84" s="203" t="s">
        <v>498</v>
      </c>
      <c r="M84" s="378" t="s">
        <v>436</v>
      </c>
      <c r="N84" s="378" t="s">
        <v>437</v>
      </c>
      <c r="O84" s="378" t="s">
        <v>638</v>
      </c>
      <c r="P84" s="378" t="s">
        <v>439</v>
      </c>
      <c r="Q84" s="378">
        <v>1</v>
      </c>
      <c r="R84" s="106"/>
    </row>
    <row r="85" spans="1:23" s="360" customFormat="1" ht="20.25" customHeight="1">
      <c r="A85" s="287">
        <v>81</v>
      </c>
      <c r="B85" s="381" t="s">
        <v>632</v>
      </c>
      <c r="C85" s="213" t="s">
        <v>639</v>
      </c>
      <c r="D85" s="376" t="s">
        <v>640</v>
      </c>
      <c r="E85" s="377">
        <v>40640</v>
      </c>
      <c r="F85" s="364">
        <v>318</v>
      </c>
      <c r="G85" s="364">
        <v>228</v>
      </c>
      <c r="H85" s="287" t="s">
        <v>446</v>
      </c>
      <c r="I85" s="214" t="s">
        <v>1403</v>
      </c>
      <c r="J85" s="207" t="s">
        <v>497</v>
      </c>
      <c r="K85" s="365">
        <v>87</v>
      </c>
      <c r="L85" s="203" t="s">
        <v>498</v>
      </c>
      <c r="M85" s="378" t="s">
        <v>436</v>
      </c>
      <c r="N85" s="378" t="s">
        <v>437</v>
      </c>
      <c r="O85" s="378" t="s">
        <v>641</v>
      </c>
      <c r="P85" s="378" t="s">
        <v>439</v>
      </c>
      <c r="Q85" s="378">
        <v>1</v>
      </c>
      <c r="R85" s="106"/>
    </row>
    <row r="86" spans="1:23" s="360" customFormat="1" ht="20.25" customHeight="1">
      <c r="A86" s="214">
        <v>82</v>
      </c>
      <c r="B86" s="381" t="s">
        <v>632</v>
      </c>
      <c r="C86" s="213" t="s">
        <v>642</v>
      </c>
      <c r="D86" s="376" t="s">
        <v>643</v>
      </c>
      <c r="E86" s="377">
        <v>41078</v>
      </c>
      <c r="F86" s="364">
        <v>155</v>
      </c>
      <c r="G86" s="364">
        <v>60</v>
      </c>
      <c r="H86" s="287" t="s">
        <v>446</v>
      </c>
      <c r="I86" s="378" t="s">
        <v>644</v>
      </c>
      <c r="J86" s="207" t="s">
        <v>434</v>
      </c>
      <c r="K86" s="365">
        <v>33</v>
      </c>
      <c r="L86" s="203" t="s">
        <v>435</v>
      </c>
      <c r="M86" s="378" t="s">
        <v>436</v>
      </c>
      <c r="N86" s="378" t="s">
        <v>437</v>
      </c>
      <c r="O86" s="378" t="s">
        <v>641</v>
      </c>
      <c r="P86" s="378" t="s">
        <v>439</v>
      </c>
      <c r="Q86" s="378">
        <v>1</v>
      </c>
      <c r="R86" s="106"/>
    </row>
    <row r="87" spans="1:23" s="360" customFormat="1" ht="20.25" customHeight="1">
      <c r="A87" s="287">
        <v>83</v>
      </c>
      <c r="B87" s="381" t="s">
        <v>645</v>
      </c>
      <c r="C87" s="213" t="s">
        <v>646</v>
      </c>
      <c r="D87" s="376" t="s">
        <v>647</v>
      </c>
      <c r="E87" s="377">
        <v>37915</v>
      </c>
      <c r="F87" s="364">
        <v>500</v>
      </c>
      <c r="G87" s="364">
        <v>0</v>
      </c>
      <c r="H87" s="287" t="s">
        <v>446</v>
      </c>
      <c r="I87" s="214" t="s">
        <v>1403</v>
      </c>
      <c r="J87" s="207" t="s">
        <v>497</v>
      </c>
      <c r="K87" s="365">
        <v>440</v>
      </c>
      <c r="L87" s="203" t="s">
        <v>498</v>
      </c>
      <c r="M87" s="378" t="s">
        <v>447</v>
      </c>
      <c r="N87" s="378" t="s">
        <v>437</v>
      </c>
      <c r="O87" s="378" t="s">
        <v>495</v>
      </c>
      <c r="P87" s="378" t="s">
        <v>439</v>
      </c>
      <c r="Q87" s="378">
        <v>1</v>
      </c>
      <c r="R87" s="106"/>
    </row>
    <row r="88" spans="1:23" s="360" customFormat="1" ht="20.25" customHeight="1">
      <c r="A88" s="214">
        <v>84</v>
      </c>
      <c r="B88" s="381" t="s">
        <v>1107</v>
      </c>
      <c r="C88" s="213" t="s">
        <v>648</v>
      </c>
      <c r="D88" s="277" t="s">
        <v>649</v>
      </c>
      <c r="E88" s="363"/>
      <c r="F88" s="364">
        <v>4286</v>
      </c>
      <c r="G88" s="364">
        <v>0</v>
      </c>
      <c r="H88" s="214" t="s">
        <v>433</v>
      </c>
      <c r="I88" s="214" t="s">
        <v>1460</v>
      </c>
      <c r="J88" s="207" t="s">
        <v>434</v>
      </c>
      <c r="K88" s="365">
        <v>162</v>
      </c>
      <c r="L88" s="203" t="s">
        <v>435</v>
      </c>
      <c r="M88" s="214" t="s">
        <v>436</v>
      </c>
      <c r="N88" s="214" t="s">
        <v>437</v>
      </c>
      <c r="O88" s="381" t="s">
        <v>486</v>
      </c>
      <c r="P88" s="214" t="s">
        <v>544</v>
      </c>
      <c r="Q88" s="214">
        <v>7</v>
      </c>
      <c r="R88" s="106"/>
    </row>
    <row r="89" spans="1:23" ht="20.25" customHeight="1">
      <c r="A89" s="287">
        <v>85</v>
      </c>
      <c r="B89" s="287" t="s">
        <v>1107</v>
      </c>
      <c r="C89" s="292" t="s">
        <v>650</v>
      </c>
      <c r="D89" s="292" t="s">
        <v>651</v>
      </c>
      <c r="E89" s="366">
        <v>40341</v>
      </c>
      <c r="F89" s="367">
        <v>1160</v>
      </c>
      <c r="G89" s="367">
        <v>0</v>
      </c>
      <c r="H89" s="287" t="s">
        <v>446</v>
      </c>
      <c r="I89" s="214" t="s">
        <v>1403</v>
      </c>
      <c r="J89" s="207" t="s">
        <v>497</v>
      </c>
      <c r="K89" s="368">
        <v>280</v>
      </c>
      <c r="L89" s="203" t="s">
        <v>498</v>
      </c>
      <c r="M89" s="287" t="s">
        <v>436</v>
      </c>
      <c r="N89" s="287" t="s">
        <v>437</v>
      </c>
      <c r="O89" s="287" t="s">
        <v>652</v>
      </c>
      <c r="P89" s="287" t="s">
        <v>439</v>
      </c>
      <c r="Q89" s="287">
        <v>5</v>
      </c>
      <c r="R89" s="392"/>
      <c r="S89" s="126"/>
      <c r="T89" s="126"/>
      <c r="U89" s="126"/>
      <c r="V89" s="126"/>
      <c r="W89" s="126"/>
    </row>
    <row r="90" spans="1:23" ht="20.25" customHeight="1">
      <c r="A90" s="214">
        <v>86</v>
      </c>
      <c r="B90" s="287" t="s">
        <v>1107</v>
      </c>
      <c r="C90" s="292" t="s">
        <v>653</v>
      </c>
      <c r="D90" s="292" t="s">
        <v>651</v>
      </c>
      <c r="E90" s="366">
        <v>39212</v>
      </c>
      <c r="F90" s="367">
        <v>138</v>
      </c>
      <c r="G90" s="367">
        <v>0</v>
      </c>
      <c r="H90" s="287" t="s">
        <v>446</v>
      </c>
      <c r="I90" s="214" t="s">
        <v>1403</v>
      </c>
      <c r="J90" s="207" t="s">
        <v>497</v>
      </c>
      <c r="K90" s="368">
        <v>52</v>
      </c>
      <c r="L90" s="203" t="s">
        <v>498</v>
      </c>
      <c r="M90" s="287" t="s">
        <v>436</v>
      </c>
      <c r="N90" s="287" t="s">
        <v>437</v>
      </c>
      <c r="O90" s="287" t="s">
        <v>652</v>
      </c>
      <c r="P90" s="287" t="s">
        <v>439</v>
      </c>
      <c r="Q90" s="287">
        <v>2</v>
      </c>
      <c r="R90" s="392"/>
      <c r="S90" s="126"/>
      <c r="T90" s="126"/>
      <c r="U90" s="126"/>
      <c r="V90" s="126"/>
      <c r="W90" s="126"/>
    </row>
    <row r="91" spans="1:23" ht="20.25" customHeight="1">
      <c r="A91" s="287">
        <v>87</v>
      </c>
      <c r="B91" s="287" t="s">
        <v>1107</v>
      </c>
      <c r="C91" s="292" t="s">
        <v>654</v>
      </c>
      <c r="D91" s="292" t="s">
        <v>655</v>
      </c>
      <c r="E91" s="366">
        <v>39535</v>
      </c>
      <c r="F91" s="367">
        <v>300</v>
      </c>
      <c r="G91" s="367">
        <v>63</v>
      </c>
      <c r="H91" s="287" t="s">
        <v>446</v>
      </c>
      <c r="I91" s="214" t="s">
        <v>1403</v>
      </c>
      <c r="J91" s="207" t="s">
        <v>497</v>
      </c>
      <c r="K91" s="368">
        <v>159</v>
      </c>
      <c r="L91" s="203" t="s">
        <v>498</v>
      </c>
      <c r="M91" s="287" t="s">
        <v>436</v>
      </c>
      <c r="N91" s="287" t="s">
        <v>437</v>
      </c>
      <c r="O91" s="287" t="s">
        <v>521</v>
      </c>
      <c r="P91" s="287" t="s">
        <v>439</v>
      </c>
      <c r="Q91" s="287">
        <v>2</v>
      </c>
      <c r="R91" s="392"/>
      <c r="S91" s="126"/>
      <c r="T91" s="126"/>
      <c r="U91" s="126"/>
      <c r="V91" s="126"/>
      <c r="W91" s="126"/>
    </row>
    <row r="92" spans="1:23" ht="20.25" customHeight="1">
      <c r="A92" s="214">
        <v>88</v>
      </c>
      <c r="B92" s="287" t="s">
        <v>1107</v>
      </c>
      <c r="C92" s="292" t="s">
        <v>656</v>
      </c>
      <c r="D92" s="292" t="s">
        <v>657</v>
      </c>
      <c r="E92" s="366">
        <v>29281</v>
      </c>
      <c r="F92" s="367">
        <v>3568</v>
      </c>
      <c r="G92" s="367">
        <v>1915</v>
      </c>
      <c r="H92" s="287" t="s">
        <v>433</v>
      </c>
      <c r="I92" s="214" t="s">
        <v>1460</v>
      </c>
      <c r="J92" s="207" t="s">
        <v>434</v>
      </c>
      <c r="K92" s="368">
        <v>1070</v>
      </c>
      <c r="L92" s="203" t="s">
        <v>435</v>
      </c>
      <c r="M92" s="287" t="s">
        <v>436</v>
      </c>
      <c r="N92" s="287" t="s">
        <v>437</v>
      </c>
      <c r="O92" s="287" t="s">
        <v>618</v>
      </c>
      <c r="P92" s="287" t="s">
        <v>439</v>
      </c>
      <c r="Q92" s="287">
        <v>8</v>
      </c>
      <c r="R92" s="392"/>
      <c r="S92" s="126"/>
      <c r="T92" s="126"/>
      <c r="U92" s="126"/>
      <c r="V92" s="126"/>
      <c r="W92" s="126"/>
    </row>
    <row r="93" spans="1:23" ht="20.25" customHeight="1">
      <c r="A93" s="287">
        <v>89</v>
      </c>
      <c r="B93" s="287" t="s">
        <v>1107</v>
      </c>
      <c r="C93" s="292" t="s">
        <v>658</v>
      </c>
      <c r="D93" s="292" t="s">
        <v>657</v>
      </c>
      <c r="E93" s="366">
        <v>29587</v>
      </c>
      <c r="F93" s="367">
        <v>2604</v>
      </c>
      <c r="G93" s="367">
        <v>1425</v>
      </c>
      <c r="H93" s="287" t="s">
        <v>433</v>
      </c>
      <c r="I93" s="214" t="s">
        <v>1460</v>
      </c>
      <c r="J93" s="207" t="s">
        <v>434</v>
      </c>
      <c r="K93" s="368">
        <v>781</v>
      </c>
      <c r="L93" s="203" t="s">
        <v>435</v>
      </c>
      <c r="M93" s="287" t="s">
        <v>436</v>
      </c>
      <c r="N93" s="287" t="s">
        <v>437</v>
      </c>
      <c r="O93" s="287" t="s">
        <v>618</v>
      </c>
      <c r="P93" s="287" t="s">
        <v>439</v>
      </c>
      <c r="Q93" s="287">
        <v>8</v>
      </c>
      <c r="R93" s="392"/>
      <c r="S93" s="126"/>
      <c r="T93" s="126"/>
      <c r="U93" s="126"/>
      <c r="V93" s="126"/>
      <c r="W93" s="126"/>
    </row>
    <row r="94" spans="1:23" ht="20.25" customHeight="1">
      <c r="A94" s="214">
        <v>90</v>
      </c>
      <c r="B94" s="287" t="s">
        <v>1107</v>
      </c>
      <c r="C94" s="292" t="s">
        <v>659</v>
      </c>
      <c r="D94" s="292" t="s">
        <v>660</v>
      </c>
      <c r="E94" s="366">
        <v>39163</v>
      </c>
      <c r="F94" s="367">
        <v>0</v>
      </c>
      <c r="G94" s="367">
        <v>0</v>
      </c>
      <c r="H94" s="287" t="s">
        <v>452</v>
      </c>
      <c r="I94" s="214" t="s">
        <v>503</v>
      </c>
      <c r="J94" s="369"/>
      <c r="K94" s="368">
        <v>137</v>
      </c>
      <c r="L94" s="370"/>
      <c r="M94" s="287" t="s">
        <v>436</v>
      </c>
      <c r="N94" s="287" t="s">
        <v>437</v>
      </c>
      <c r="O94" s="287" t="s">
        <v>618</v>
      </c>
      <c r="P94" s="287" t="s">
        <v>439</v>
      </c>
      <c r="Q94" s="287">
        <v>1</v>
      </c>
      <c r="R94" s="392"/>
      <c r="S94" s="126"/>
      <c r="T94" s="126"/>
      <c r="U94" s="126"/>
      <c r="V94" s="126"/>
      <c r="W94" s="126"/>
    </row>
    <row r="95" spans="1:23" ht="20.25" customHeight="1">
      <c r="A95" s="287">
        <v>91</v>
      </c>
      <c r="B95" s="287" t="s">
        <v>1107</v>
      </c>
      <c r="C95" s="292" t="s">
        <v>661</v>
      </c>
      <c r="D95" s="292" t="s">
        <v>662</v>
      </c>
      <c r="E95" s="366">
        <v>38412</v>
      </c>
      <c r="F95" s="367">
        <v>0</v>
      </c>
      <c r="G95" s="367">
        <v>0</v>
      </c>
      <c r="H95" s="287" t="s">
        <v>446</v>
      </c>
      <c r="I95" s="214" t="s">
        <v>1403</v>
      </c>
      <c r="J95" s="207" t="s">
        <v>497</v>
      </c>
      <c r="K95" s="368">
        <v>900</v>
      </c>
      <c r="L95" s="203" t="s">
        <v>498</v>
      </c>
      <c r="M95" s="287" t="s">
        <v>436</v>
      </c>
      <c r="N95" s="287" t="s">
        <v>437</v>
      </c>
      <c r="O95" s="287" t="s">
        <v>663</v>
      </c>
      <c r="P95" s="287" t="s">
        <v>439</v>
      </c>
      <c r="Q95" s="287">
        <v>7</v>
      </c>
      <c r="R95" s="392"/>
      <c r="S95" s="126"/>
      <c r="T95" s="126"/>
      <c r="U95" s="126"/>
      <c r="V95" s="126"/>
      <c r="W95" s="126"/>
    </row>
    <row r="96" spans="1:23" ht="20.25" customHeight="1">
      <c r="A96" s="214">
        <v>92</v>
      </c>
      <c r="B96" s="287" t="s">
        <v>1107</v>
      </c>
      <c r="C96" s="292" t="s">
        <v>664</v>
      </c>
      <c r="D96" s="292" t="s">
        <v>665</v>
      </c>
      <c r="E96" s="366">
        <v>38857</v>
      </c>
      <c r="F96" s="367">
        <v>0</v>
      </c>
      <c r="G96" s="367">
        <v>0</v>
      </c>
      <c r="H96" s="287" t="s">
        <v>446</v>
      </c>
      <c r="I96" s="214" t="s">
        <v>1403</v>
      </c>
      <c r="J96" s="207" t="s">
        <v>497</v>
      </c>
      <c r="K96" s="368">
        <v>180</v>
      </c>
      <c r="L96" s="203" t="s">
        <v>498</v>
      </c>
      <c r="M96" s="287" t="s">
        <v>436</v>
      </c>
      <c r="N96" s="287" t="s">
        <v>596</v>
      </c>
      <c r="O96" s="287" t="s">
        <v>666</v>
      </c>
      <c r="P96" s="287" t="s">
        <v>439</v>
      </c>
      <c r="Q96" s="287">
        <v>5</v>
      </c>
      <c r="R96" s="392"/>
      <c r="S96" s="126"/>
      <c r="T96" s="126"/>
      <c r="U96" s="126"/>
      <c r="V96" s="126"/>
      <c r="W96" s="126"/>
    </row>
    <row r="97" spans="1:23" ht="20.25" customHeight="1">
      <c r="A97" s="287">
        <v>93</v>
      </c>
      <c r="B97" s="287" t="s">
        <v>1107</v>
      </c>
      <c r="C97" s="292" t="s">
        <v>667</v>
      </c>
      <c r="D97" s="292" t="s">
        <v>668</v>
      </c>
      <c r="E97" s="366">
        <v>38857</v>
      </c>
      <c r="F97" s="367">
        <v>0</v>
      </c>
      <c r="G97" s="367">
        <v>0</v>
      </c>
      <c r="H97" s="287" t="s">
        <v>446</v>
      </c>
      <c r="I97" s="214" t="s">
        <v>1403</v>
      </c>
      <c r="J97" s="207" t="s">
        <v>497</v>
      </c>
      <c r="K97" s="368">
        <v>93</v>
      </c>
      <c r="L97" s="203" t="s">
        <v>498</v>
      </c>
      <c r="M97" s="287" t="s">
        <v>436</v>
      </c>
      <c r="N97" s="287" t="s">
        <v>437</v>
      </c>
      <c r="O97" s="287" t="s">
        <v>669</v>
      </c>
      <c r="P97" s="287" t="s">
        <v>439</v>
      </c>
      <c r="Q97" s="287">
        <v>1</v>
      </c>
      <c r="R97" s="392" t="s">
        <v>670</v>
      </c>
      <c r="S97" s="126"/>
      <c r="T97" s="126"/>
      <c r="U97" s="126"/>
      <c r="V97" s="126"/>
      <c r="W97" s="126"/>
    </row>
    <row r="98" spans="1:23" ht="20.25" customHeight="1">
      <c r="A98" s="214">
        <v>94</v>
      </c>
      <c r="B98" s="287" t="s">
        <v>1107</v>
      </c>
      <c r="C98" s="292" t="s">
        <v>671</v>
      </c>
      <c r="D98" s="292" t="s">
        <v>672</v>
      </c>
      <c r="E98" s="366">
        <v>39925</v>
      </c>
      <c r="F98" s="367">
        <v>0</v>
      </c>
      <c r="G98" s="367">
        <v>0</v>
      </c>
      <c r="H98" s="287" t="s">
        <v>446</v>
      </c>
      <c r="I98" s="214" t="s">
        <v>1403</v>
      </c>
      <c r="J98" s="207" t="s">
        <v>497</v>
      </c>
      <c r="K98" s="368">
        <v>105</v>
      </c>
      <c r="L98" s="203" t="s">
        <v>498</v>
      </c>
      <c r="M98" s="287" t="s">
        <v>436</v>
      </c>
      <c r="N98" s="287" t="s">
        <v>437</v>
      </c>
      <c r="O98" s="287" t="s">
        <v>673</v>
      </c>
      <c r="P98" s="287" t="s">
        <v>439</v>
      </c>
      <c r="Q98" s="287">
        <v>3</v>
      </c>
      <c r="R98" s="392"/>
      <c r="S98" s="126"/>
      <c r="T98" s="126"/>
      <c r="U98" s="126"/>
      <c r="V98" s="126"/>
      <c r="W98" s="126"/>
    </row>
    <row r="99" spans="1:23" ht="20.25" customHeight="1">
      <c r="A99" s="287">
        <v>95</v>
      </c>
      <c r="B99" s="287" t="s">
        <v>1107</v>
      </c>
      <c r="C99" s="292" t="s">
        <v>674</v>
      </c>
      <c r="D99" s="292" t="s">
        <v>675</v>
      </c>
      <c r="E99" s="366">
        <v>40354</v>
      </c>
      <c r="F99" s="367">
        <v>0</v>
      </c>
      <c r="G99" s="367">
        <v>0</v>
      </c>
      <c r="H99" s="287" t="s">
        <v>446</v>
      </c>
      <c r="I99" s="214" t="s">
        <v>1403</v>
      </c>
      <c r="J99" s="207" t="s">
        <v>497</v>
      </c>
      <c r="K99" s="368">
        <v>73</v>
      </c>
      <c r="L99" s="203" t="s">
        <v>498</v>
      </c>
      <c r="M99" s="287" t="s">
        <v>436</v>
      </c>
      <c r="N99" s="287" t="s">
        <v>437</v>
      </c>
      <c r="O99" s="287" t="s">
        <v>676</v>
      </c>
      <c r="P99" s="287" t="s">
        <v>439</v>
      </c>
      <c r="Q99" s="287">
        <v>1</v>
      </c>
      <c r="R99" s="392"/>
      <c r="S99" s="126"/>
      <c r="T99" s="126"/>
      <c r="U99" s="126"/>
      <c r="V99" s="126"/>
      <c r="W99" s="126"/>
    </row>
    <row r="100" spans="1:23" ht="20.25" customHeight="1">
      <c r="A100" s="214">
        <v>96</v>
      </c>
      <c r="B100" s="287" t="s">
        <v>1107</v>
      </c>
      <c r="C100" s="292" t="s">
        <v>677</v>
      </c>
      <c r="D100" s="292" t="s">
        <v>678</v>
      </c>
      <c r="E100" s="366">
        <v>40714</v>
      </c>
      <c r="F100" s="367">
        <v>0</v>
      </c>
      <c r="G100" s="367">
        <v>0</v>
      </c>
      <c r="H100" s="287" t="s">
        <v>446</v>
      </c>
      <c r="I100" s="214" t="s">
        <v>1403</v>
      </c>
      <c r="J100" s="207" t="s">
        <v>497</v>
      </c>
      <c r="K100" s="368">
        <v>580</v>
      </c>
      <c r="L100" s="203" t="s">
        <v>498</v>
      </c>
      <c r="M100" s="287" t="s">
        <v>436</v>
      </c>
      <c r="N100" s="287" t="s">
        <v>437</v>
      </c>
      <c r="O100" s="287" t="s">
        <v>541</v>
      </c>
      <c r="P100" s="287" t="s">
        <v>439</v>
      </c>
      <c r="Q100" s="287">
        <v>8</v>
      </c>
      <c r="R100" s="392"/>
      <c r="S100" s="126"/>
      <c r="T100" s="126"/>
      <c r="U100" s="126"/>
      <c r="V100" s="126"/>
      <c r="W100" s="126"/>
    </row>
    <row r="101" spans="1:23" ht="20.25" customHeight="1">
      <c r="A101" s="287">
        <v>97</v>
      </c>
      <c r="B101" s="287" t="s">
        <v>1107</v>
      </c>
      <c r="C101" s="292" t="s">
        <v>679</v>
      </c>
      <c r="D101" s="292" t="s">
        <v>680</v>
      </c>
      <c r="E101" s="366">
        <v>40862</v>
      </c>
      <c r="F101" s="367">
        <v>0</v>
      </c>
      <c r="G101" s="367">
        <v>0</v>
      </c>
      <c r="H101" s="287" t="s">
        <v>446</v>
      </c>
      <c r="I101" s="214" t="s">
        <v>1403</v>
      </c>
      <c r="J101" s="207" t="s">
        <v>497</v>
      </c>
      <c r="K101" s="368">
        <v>743</v>
      </c>
      <c r="L101" s="203" t="s">
        <v>498</v>
      </c>
      <c r="M101" s="287" t="s">
        <v>436</v>
      </c>
      <c r="N101" s="287" t="s">
        <v>437</v>
      </c>
      <c r="O101" s="287" t="s">
        <v>541</v>
      </c>
      <c r="P101" s="287" t="s">
        <v>439</v>
      </c>
      <c r="Q101" s="287">
        <v>5</v>
      </c>
      <c r="R101" s="392"/>
      <c r="S101" s="126"/>
      <c r="T101" s="126"/>
      <c r="U101" s="126"/>
      <c r="V101" s="126"/>
      <c r="W101" s="126"/>
    </row>
    <row r="102" spans="1:23" ht="20.25" customHeight="1">
      <c r="A102" s="214">
        <v>98</v>
      </c>
      <c r="B102" s="287" t="s">
        <v>1107</v>
      </c>
      <c r="C102" s="292" t="s">
        <v>681</v>
      </c>
      <c r="D102" s="292" t="s">
        <v>682</v>
      </c>
      <c r="E102" s="366">
        <v>28825</v>
      </c>
      <c r="F102" s="367">
        <v>2370</v>
      </c>
      <c r="G102" s="367">
        <v>1240</v>
      </c>
      <c r="H102" s="287" t="s">
        <v>433</v>
      </c>
      <c r="I102" s="214" t="s">
        <v>1460</v>
      </c>
      <c r="J102" s="207" t="s">
        <v>434</v>
      </c>
      <c r="K102" s="368">
        <v>332</v>
      </c>
      <c r="L102" s="203" t="s">
        <v>435</v>
      </c>
      <c r="M102" s="287" t="s">
        <v>436</v>
      </c>
      <c r="N102" s="287" t="s">
        <v>437</v>
      </c>
      <c r="O102" s="287" t="s">
        <v>521</v>
      </c>
      <c r="P102" s="287" t="s">
        <v>439</v>
      </c>
      <c r="Q102" s="287">
        <v>2</v>
      </c>
      <c r="R102" s="392"/>
      <c r="S102" s="126"/>
      <c r="T102" s="126"/>
      <c r="U102" s="126"/>
      <c r="V102" s="126"/>
      <c r="W102" s="126"/>
    </row>
    <row r="103" spans="1:23" ht="20.25" customHeight="1">
      <c r="A103" s="287">
        <v>99</v>
      </c>
      <c r="B103" s="287" t="s">
        <v>1107</v>
      </c>
      <c r="C103" s="292" t="s">
        <v>683</v>
      </c>
      <c r="D103" s="292" t="s">
        <v>684</v>
      </c>
      <c r="E103" s="366">
        <v>25720</v>
      </c>
      <c r="F103" s="367">
        <v>5953</v>
      </c>
      <c r="G103" s="367">
        <v>3215</v>
      </c>
      <c r="H103" s="287" t="s">
        <v>433</v>
      </c>
      <c r="I103" s="214" t="s">
        <v>1460</v>
      </c>
      <c r="J103" s="207" t="s">
        <v>434</v>
      </c>
      <c r="K103" s="368">
        <v>1072</v>
      </c>
      <c r="L103" s="203" t="s">
        <v>435</v>
      </c>
      <c r="M103" s="287" t="s">
        <v>436</v>
      </c>
      <c r="N103" s="287" t="s">
        <v>437</v>
      </c>
      <c r="O103" s="287" t="s">
        <v>521</v>
      </c>
      <c r="P103" s="287" t="s">
        <v>439</v>
      </c>
      <c r="Q103" s="287">
        <v>2</v>
      </c>
      <c r="R103" s="392"/>
      <c r="S103" s="126"/>
      <c r="T103" s="126"/>
      <c r="U103" s="126"/>
      <c r="V103" s="126"/>
      <c r="W103" s="126"/>
    </row>
    <row r="104" spans="1:23" ht="20.25" customHeight="1">
      <c r="A104" s="214">
        <v>100</v>
      </c>
      <c r="B104" s="287" t="s">
        <v>1107</v>
      </c>
      <c r="C104" s="292" t="s">
        <v>685</v>
      </c>
      <c r="D104" s="292" t="s">
        <v>686</v>
      </c>
      <c r="E104" s="366">
        <v>27576</v>
      </c>
      <c r="F104" s="367">
        <v>4620</v>
      </c>
      <c r="G104" s="367">
        <v>2120</v>
      </c>
      <c r="H104" s="287" t="s">
        <v>433</v>
      </c>
      <c r="I104" s="214" t="s">
        <v>1460</v>
      </c>
      <c r="J104" s="207" t="s">
        <v>434</v>
      </c>
      <c r="K104" s="368">
        <v>496</v>
      </c>
      <c r="L104" s="203" t="s">
        <v>435</v>
      </c>
      <c r="M104" s="287" t="s">
        <v>436</v>
      </c>
      <c r="N104" s="287" t="s">
        <v>437</v>
      </c>
      <c r="O104" s="287" t="s">
        <v>521</v>
      </c>
      <c r="P104" s="287" t="s">
        <v>439</v>
      </c>
      <c r="Q104" s="287">
        <v>2</v>
      </c>
      <c r="R104" s="392"/>
      <c r="S104" s="126"/>
      <c r="T104" s="126"/>
      <c r="U104" s="126"/>
      <c r="V104" s="126"/>
      <c r="W104" s="126"/>
    </row>
    <row r="105" spans="1:23" ht="20.25" customHeight="1">
      <c r="A105" s="287">
        <v>101</v>
      </c>
      <c r="B105" s="287" t="s">
        <v>1107</v>
      </c>
      <c r="C105" s="292" t="s">
        <v>687</v>
      </c>
      <c r="D105" s="292" t="s">
        <v>686</v>
      </c>
      <c r="E105" s="366">
        <v>30529</v>
      </c>
      <c r="F105" s="367">
        <v>1688</v>
      </c>
      <c r="G105" s="367">
        <v>715</v>
      </c>
      <c r="H105" s="287" t="s">
        <v>433</v>
      </c>
      <c r="I105" s="214" t="s">
        <v>1460</v>
      </c>
      <c r="J105" s="207" t="s">
        <v>434</v>
      </c>
      <c r="K105" s="368">
        <v>422</v>
      </c>
      <c r="L105" s="203" t="s">
        <v>435</v>
      </c>
      <c r="M105" s="287" t="s">
        <v>436</v>
      </c>
      <c r="N105" s="287" t="s">
        <v>437</v>
      </c>
      <c r="O105" s="287" t="s">
        <v>521</v>
      </c>
      <c r="P105" s="287" t="s">
        <v>439</v>
      </c>
      <c r="Q105" s="287">
        <v>2</v>
      </c>
      <c r="R105" s="392"/>
      <c r="S105" s="126"/>
      <c r="T105" s="126"/>
      <c r="U105" s="126"/>
      <c r="V105" s="126"/>
      <c r="W105" s="126"/>
    </row>
    <row r="106" spans="1:23" ht="20.25" customHeight="1">
      <c r="A106" s="214">
        <v>102</v>
      </c>
      <c r="B106" s="287" t="s">
        <v>1107</v>
      </c>
      <c r="C106" s="292" t="s">
        <v>688</v>
      </c>
      <c r="D106" s="292" t="s">
        <v>689</v>
      </c>
      <c r="E106" s="366">
        <v>25873</v>
      </c>
      <c r="F106" s="367">
        <v>3390</v>
      </c>
      <c r="G106" s="367">
        <v>1690</v>
      </c>
      <c r="H106" s="287" t="s">
        <v>433</v>
      </c>
      <c r="I106" s="214" t="s">
        <v>1460</v>
      </c>
      <c r="J106" s="207" t="s">
        <v>434</v>
      </c>
      <c r="K106" s="368">
        <v>732</v>
      </c>
      <c r="L106" s="203" t="s">
        <v>435</v>
      </c>
      <c r="M106" s="287" t="s">
        <v>436</v>
      </c>
      <c r="N106" s="287" t="s">
        <v>437</v>
      </c>
      <c r="O106" s="287" t="s">
        <v>521</v>
      </c>
      <c r="P106" s="287" t="s">
        <v>439</v>
      </c>
      <c r="Q106" s="287">
        <v>2</v>
      </c>
      <c r="R106" s="392"/>
      <c r="S106" s="126"/>
      <c r="T106" s="126"/>
      <c r="U106" s="126"/>
      <c r="V106" s="126"/>
      <c r="W106" s="126"/>
    </row>
    <row r="107" spans="1:23" ht="20.25" customHeight="1">
      <c r="A107" s="287">
        <v>103</v>
      </c>
      <c r="B107" s="287" t="s">
        <v>1107</v>
      </c>
      <c r="C107" s="292" t="s">
        <v>690</v>
      </c>
      <c r="D107" s="292" t="s">
        <v>689</v>
      </c>
      <c r="E107" s="366">
        <v>26390</v>
      </c>
      <c r="F107" s="367">
        <v>3770</v>
      </c>
      <c r="G107" s="367">
        <v>2110</v>
      </c>
      <c r="H107" s="287" t="s">
        <v>433</v>
      </c>
      <c r="I107" s="214" t="s">
        <v>1460</v>
      </c>
      <c r="J107" s="207" t="s">
        <v>434</v>
      </c>
      <c r="K107" s="368">
        <v>943</v>
      </c>
      <c r="L107" s="203" t="s">
        <v>435</v>
      </c>
      <c r="M107" s="287" t="s">
        <v>436</v>
      </c>
      <c r="N107" s="287" t="s">
        <v>437</v>
      </c>
      <c r="O107" s="287" t="s">
        <v>521</v>
      </c>
      <c r="P107" s="287" t="s">
        <v>439</v>
      </c>
      <c r="Q107" s="287">
        <v>2</v>
      </c>
      <c r="R107" s="392"/>
      <c r="S107" s="126"/>
      <c r="T107" s="126"/>
      <c r="U107" s="126"/>
      <c r="V107" s="126"/>
      <c r="W107" s="126"/>
    </row>
    <row r="108" spans="1:23" ht="20.25" customHeight="1">
      <c r="A108" s="214">
        <v>104</v>
      </c>
      <c r="B108" s="287" t="s">
        <v>1107</v>
      </c>
      <c r="C108" s="292" t="s">
        <v>691</v>
      </c>
      <c r="D108" s="292" t="s">
        <v>692</v>
      </c>
      <c r="E108" s="366">
        <v>35339</v>
      </c>
      <c r="F108" s="367">
        <v>891</v>
      </c>
      <c r="G108" s="367">
        <v>859</v>
      </c>
      <c r="H108" s="287" t="s">
        <v>1438</v>
      </c>
      <c r="I108" s="214" t="s">
        <v>1460</v>
      </c>
      <c r="J108" s="369"/>
      <c r="K108" s="368">
        <v>408</v>
      </c>
      <c r="L108" s="370"/>
      <c r="M108" s="287" t="s">
        <v>436</v>
      </c>
      <c r="N108" s="287" t="s">
        <v>437</v>
      </c>
      <c r="O108" s="287" t="s">
        <v>693</v>
      </c>
      <c r="P108" s="287" t="s">
        <v>544</v>
      </c>
      <c r="Q108" s="287">
        <v>1</v>
      </c>
      <c r="R108" s="392"/>
      <c r="S108" s="126"/>
      <c r="T108" s="126"/>
      <c r="U108" s="126"/>
      <c r="V108" s="126"/>
      <c r="W108" s="126"/>
    </row>
    <row r="109" spans="1:23" ht="20.25" customHeight="1">
      <c r="A109" s="287">
        <v>105</v>
      </c>
      <c r="B109" s="287" t="s">
        <v>1107</v>
      </c>
      <c r="C109" s="292" t="s">
        <v>694</v>
      </c>
      <c r="D109" s="292" t="s">
        <v>695</v>
      </c>
      <c r="E109" s="366">
        <v>40627</v>
      </c>
      <c r="F109" s="367">
        <v>47000</v>
      </c>
      <c r="G109" s="367">
        <v>0</v>
      </c>
      <c r="H109" s="287" t="s">
        <v>446</v>
      </c>
      <c r="I109" s="214" t="s">
        <v>1403</v>
      </c>
      <c r="J109" s="207" t="s">
        <v>497</v>
      </c>
      <c r="K109" s="368">
        <v>930</v>
      </c>
      <c r="L109" s="203" t="s">
        <v>498</v>
      </c>
      <c r="M109" s="287" t="s">
        <v>447</v>
      </c>
      <c r="N109" s="287" t="s">
        <v>437</v>
      </c>
      <c r="O109" s="287" t="s">
        <v>696</v>
      </c>
      <c r="P109" s="287" t="s">
        <v>439</v>
      </c>
      <c r="Q109" s="287">
        <v>1</v>
      </c>
      <c r="R109" s="392"/>
      <c r="S109" s="126"/>
      <c r="T109" s="126"/>
      <c r="U109" s="126"/>
      <c r="V109" s="126"/>
      <c r="W109" s="126"/>
    </row>
    <row r="110" spans="1:23" ht="20.25" customHeight="1">
      <c r="A110" s="214">
        <v>106</v>
      </c>
      <c r="B110" s="287" t="s">
        <v>1107</v>
      </c>
      <c r="C110" s="292" t="s">
        <v>697</v>
      </c>
      <c r="D110" s="292" t="s">
        <v>698</v>
      </c>
      <c r="E110" s="366">
        <v>40368</v>
      </c>
      <c r="F110" s="367">
        <v>1150</v>
      </c>
      <c r="G110" s="367">
        <v>0</v>
      </c>
      <c r="H110" s="287" t="s">
        <v>446</v>
      </c>
      <c r="I110" s="214" t="s">
        <v>1403</v>
      </c>
      <c r="J110" s="207" t="s">
        <v>497</v>
      </c>
      <c r="K110" s="368">
        <v>522</v>
      </c>
      <c r="L110" s="203" t="s">
        <v>498</v>
      </c>
      <c r="M110" s="287" t="s">
        <v>447</v>
      </c>
      <c r="N110" s="287" t="s">
        <v>437</v>
      </c>
      <c r="O110" s="287" t="s">
        <v>663</v>
      </c>
      <c r="P110" s="287" t="s">
        <v>439</v>
      </c>
      <c r="Q110" s="287">
        <v>1</v>
      </c>
      <c r="R110" s="392"/>
      <c r="S110" s="126"/>
      <c r="T110" s="126"/>
      <c r="U110" s="126"/>
      <c r="V110" s="126"/>
      <c r="W110" s="126"/>
    </row>
    <row r="111" spans="1:23" ht="20.25" customHeight="1">
      <c r="A111" s="287">
        <v>107</v>
      </c>
      <c r="B111" s="287" t="s">
        <v>1107</v>
      </c>
      <c r="C111" s="292" t="s">
        <v>699</v>
      </c>
      <c r="D111" s="292" t="s">
        <v>700</v>
      </c>
      <c r="E111" s="366">
        <v>29434</v>
      </c>
      <c r="F111" s="367">
        <v>1945</v>
      </c>
      <c r="G111" s="367">
        <v>1175</v>
      </c>
      <c r="H111" s="287" t="s">
        <v>433</v>
      </c>
      <c r="I111" s="214" t="s">
        <v>1460</v>
      </c>
      <c r="J111" s="207" t="s">
        <v>434</v>
      </c>
      <c r="K111" s="368">
        <v>389</v>
      </c>
      <c r="L111" s="203" t="s">
        <v>435</v>
      </c>
      <c r="M111" s="287" t="s">
        <v>436</v>
      </c>
      <c r="N111" s="287" t="s">
        <v>437</v>
      </c>
      <c r="O111" s="287" t="s">
        <v>521</v>
      </c>
      <c r="P111" s="287" t="s">
        <v>439</v>
      </c>
      <c r="Q111" s="287">
        <v>6</v>
      </c>
      <c r="R111" s="392"/>
      <c r="S111" s="126"/>
      <c r="T111" s="126"/>
      <c r="U111" s="126"/>
      <c r="V111" s="126"/>
      <c r="W111" s="126"/>
    </row>
    <row r="112" spans="1:23" ht="20.25" customHeight="1">
      <c r="A112" s="214">
        <v>108</v>
      </c>
      <c r="B112" s="287" t="s">
        <v>1107</v>
      </c>
      <c r="C112" s="292" t="s">
        <v>701</v>
      </c>
      <c r="D112" s="292" t="s">
        <v>702</v>
      </c>
      <c r="E112" s="366">
        <v>29434</v>
      </c>
      <c r="F112" s="367">
        <v>2080</v>
      </c>
      <c r="G112" s="367">
        <v>1200</v>
      </c>
      <c r="H112" s="287" t="s">
        <v>433</v>
      </c>
      <c r="I112" s="214" t="s">
        <v>1460</v>
      </c>
      <c r="J112" s="207" t="s">
        <v>434</v>
      </c>
      <c r="K112" s="368">
        <v>416</v>
      </c>
      <c r="L112" s="203" t="s">
        <v>435</v>
      </c>
      <c r="M112" s="287" t="s">
        <v>436</v>
      </c>
      <c r="N112" s="287" t="s">
        <v>437</v>
      </c>
      <c r="O112" s="287" t="s">
        <v>521</v>
      </c>
      <c r="P112" s="287" t="s">
        <v>439</v>
      </c>
      <c r="Q112" s="287">
        <v>6</v>
      </c>
      <c r="R112" s="392"/>
      <c r="S112" s="126"/>
      <c r="T112" s="126"/>
      <c r="U112" s="126"/>
      <c r="V112" s="126"/>
      <c r="W112" s="126"/>
    </row>
    <row r="113" spans="1:23" ht="20.25" customHeight="1">
      <c r="A113" s="287">
        <v>109</v>
      </c>
      <c r="B113" s="287" t="s">
        <v>1107</v>
      </c>
      <c r="C113" s="292" t="s">
        <v>703</v>
      </c>
      <c r="D113" s="292" t="s">
        <v>704</v>
      </c>
      <c r="E113" s="366">
        <v>24654</v>
      </c>
      <c r="F113" s="367">
        <v>5218</v>
      </c>
      <c r="G113" s="367">
        <v>2505</v>
      </c>
      <c r="H113" s="287" t="s">
        <v>433</v>
      </c>
      <c r="I113" s="214" t="s">
        <v>1460</v>
      </c>
      <c r="J113" s="207" t="s">
        <v>434</v>
      </c>
      <c r="K113" s="368">
        <v>939</v>
      </c>
      <c r="L113" s="203" t="s">
        <v>435</v>
      </c>
      <c r="M113" s="287" t="s">
        <v>436</v>
      </c>
      <c r="N113" s="287" t="s">
        <v>437</v>
      </c>
      <c r="O113" s="287" t="s">
        <v>705</v>
      </c>
      <c r="P113" s="287" t="s">
        <v>439</v>
      </c>
      <c r="Q113" s="287">
        <v>2</v>
      </c>
      <c r="R113" s="392"/>
      <c r="S113" s="126"/>
      <c r="T113" s="126"/>
      <c r="U113" s="126"/>
      <c r="V113" s="126"/>
      <c r="W113" s="126"/>
    </row>
    <row r="114" spans="1:23" ht="20.25" customHeight="1">
      <c r="A114" s="214">
        <v>110</v>
      </c>
      <c r="B114" s="287" t="s">
        <v>1107</v>
      </c>
      <c r="C114" s="292" t="s">
        <v>706</v>
      </c>
      <c r="D114" s="292" t="s">
        <v>707</v>
      </c>
      <c r="E114" s="366">
        <v>27181</v>
      </c>
      <c r="F114" s="367">
        <v>4455</v>
      </c>
      <c r="G114" s="367">
        <v>1680</v>
      </c>
      <c r="H114" s="287" t="s">
        <v>433</v>
      </c>
      <c r="I114" s="214" t="s">
        <v>1460</v>
      </c>
      <c r="J114" s="207" t="s">
        <v>434</v>
      </c>
      <c r="K114" s="368">
        <v>1336</v>
      </c>
      <c r="L114" s="203" t="s">
        <v>435</v>
      </c>
      <c r="M114" s="287" t="s">
        <v>436</v>
      </c>
      <c r="N114" s="287" t="s">
        <v>437</v>
      </c>
      <c r="O114" s="287" t="s">
        <v>705</v>
      </c>
      <c r="P114" s="287" t="s">
        <v>439</v>
      </c>
      <c r="Q114" s="287">
        <v>2</v>
      </c>
      <c r="R114" s="392"/>
      <c r="S114" s="126"/>
      <c r="T114" s="126"/>
      <c r="U114" s="126"/>
      <c r="V114" s="126"/>
      <c r="W114" s="126"/>
    </row>
    <row r="115" spans="1:23" ht="20.25" customHeight="1">
      <c r="A115" s="287">
        <v>111</v>
      </c>
      <c r="B115" s="287" t="s">
        <v>1107</v>
      </c>
      <c r="C115" s="292" t="s">
        <v>708</v>
      </c>
      <c r="D115" s="292" t="s">
        <v>709</v>
      </c>
      <c r="E115" s="366">
        <v>27181</v>
      </c>
      <c r="F115" s="367">
        <v>4418</v>
      </c>
      <c r="G115" s="367">
        <v>2515</v>
      </c>
      <c r="H115" s="287" t="s">
        <v>433</v>
      </c>
      <c r="I115" s="214" t="s">
        <v>1460</v>
      </c>
      <c r="J115" s="207" t="s">
        <v>434</v>
      </c>
      <c r="K115" s="368">
        <v>1325</v>
      </c>
      <c r="L115" s="203" t="s">
        <v>435</v>
      </c>
      <c r="M115" s="287" t="s">
        <v>436</v>
      </c>
      <c r="N115" s="287" t="s">
        <v>437</v>
      </c>
      <c r="O115" s="287" t="s">
        <v>705</v>
      </c>
      <c r="P115" s="287" t="s">
        <v>439</v>
      </c>
      <c r="Q115" s="287">
        <v>2</v>
      </c>
      <c r="R115" s="392"/>
      <c r="S115" s="126"/>
      <c r="T115" s="126"/>
      <c r="U115" s="126"/>
      <c r="V115" s="126"/>
      <c r="W115" s="126"/>
    </row>
    <row r="116" spans="1:23" ht="20.25" customHeight="1">
      <c r="A116" s="214">
        <v>112</v>
      </c>
      <c r="B116" s="287" t="s">
        <v>1107</v>
      </c>
      <c r="C116" s="292" t="s">
        <v>710</v>
      </c>
      <c r="D116" s="292" t="s">
        <v>711</v>
      </c>
      <c r="E116" s="366">
        <v>27426</v>
      </c>
      <c r="F116" s="367">
        <v>3800</v>
      </c>
      <c r="G116" s="367">
        <v>1945</v>
      </c>
      <c r="H116" s="287" t="s">
        <v>433</v>
      </c>
      <c r="I116" s="214" t="s">
        <v>1460</v>
      </c>
      <c r="J116" s="207" t="s">
        <v>434</v>
      </c>
      <c r="K116" s="368">
        <v>1140</v>
      </c>
      <c r="L116" s="203" t="s">
        <v>435</v>
      </c>
      <c r="M116" s="287" t="s">
        <v>436</v>
      </c>
      <c r="N116" s="287" t="s">
        <v>437</v>
      </c>
      <c r="O116" s="287" t="s">
        <v>705</v>
      </c>
      <c r="P116" s="287" t="s">
        <v>439</v>
      </c>
      <c r="Q116" s="287">
        <v>2</v>
      </c>
      <c r="R116" s="392"/>
      <c r="S116" s="126"/>
      <c r="T116" s="126"/>
      <c r="U116" s="126"/>
      <c r="V116" s="126"/>
      <c r="W116" s="126"/>
    </row>
    <row r="117" spans="1:23" ht="20.25" customHeight="1">
      <c r="A117" s="287">
        <v>113</v>
      </c>
      <c r="B117" s="287" t="s">
        <v>1107</v>
      </c>
      <c r="C117" s="292" t="s">
        <v>712</v>
      </c>
      <c r="D117" s="292" t="s">
        <v>713</v>
      </c>
      <c r="E117" s="366">
        <v>39794</v>
      </c>
      <c r="F117" s="367">
        <v>625</v>
      </c>
      <c r="G117" s="367">
        <v>27</v>
      </c>
      <c r="H117" s="287" t="s">
        <v>452</v>
      </c>
      <c r="I117" s="214" t="s">
        <v>503</v>
      </c>
      <c r="J117" s="369"/>
      <c r="K117" s="368">
        <v>180</v>
      </c>
      <c r="L117" s="370"/>
      <c r="M117" s="287" t="s">
        <v>436</v>
      </c>
      <c r="N117" s="287" t="s">
        <v>437</v>
      </c>
      <c r="O117" s="287" t="s">
        <v>495</v>
      </c>
      <c r="P117" s="287" t="s">
        <v>439</v>
      </c>
      <c r="Q117" s="287">
        <v>1</v>
      </c>
      <c r="R117" s="392" t="s">
        <v>714</v>
      </c>
      <c r="S117" s="126"/>
      <c r="T117" s="126"/>
      <c r="U117" s="126"/>
      <c r="V117" s="126"/>
      <c r="W117" s="126"/>
    </row>
    <row r="118" spans="1:23" ht="20.25" customHeight="1">
      <c r="A118" s="214">
        <v>114</v>
      </c>
      <c r="B118" s="287" t="s">
        <v>1107</v>
      </c>
      <c r="C118" s="292" t="s">
        <v>715</v>
      </c>
      <c r="D118" s="292" t="s">
        <v>716</v>
      </c>
      <c r="E118" s="366">
        <v>33359</v>
      </c>
      <c r="F118" s="367">
        <v>782</v>
      </c>
      <c r="G118" s="367">
        <v>101</v>
      </c>
      <c r="H118" s="287" t="s">
        <v>452</v>
      </c>
      <c r="I118" s="214" t="s">
        <v>1460</v>
      </c>
      <c r="J118" s="369"/>
      <c r="K118" s="368">
        <v>300</v>
      </c>
      <c r="L118" s="370"/>
      <c r="M118" s="287" t="s">
        <v>436</v>
      </c>
      <c r="N118" s="287" t="s">
        <v>437</v>
      </c>
      <c r="O118" s="287" t="s">
        <v>717</v>
      </c>
      <c r="P118" s="287" t="s">
        <v>439</v>
      </c>
      <c r="Q118" s="287">
        <v>1</v>
      </c>
      <c r="R118" s="392"/>
      <c r="S118" s="126"/>
      <c r="T118" s="126"/>
      <c r="U118" s="126"/>
      <c r="V118" s="126"/>
      <c r="W118" s="126"/>
    </row>
    <row r="119" spans="1:23" ht="20.25" customHeight="1">
      <c r="A119" s="287">
        <v>115</v>
      </c>
      <c r="B119" s="287" t="s">
        <v>1107</v>
      </c>
      <c r="C119" s="292" t="s">
        <v>718</v>
      </c>
      <c r="D119" s="292" t="s">
        <v>719</v>
      </c>
      <c r="E119" s="389">
        <v>41263</v>
      </c>
      <c r="F119" s="367">
        <v>200</v>
      </c>
      <c r="G119" s="367">
        <v>33</v>
      </c>
      <c r="H119" s="287" t="s">
        <v>452</v>
      </c>
      <c r="I119" s="214" t="s">
        <v>503</v>
      </c>
      <c r="J119" s="369"/>
      <c r="K119" s="368">
        <v>90</v>
      </c>
      <c r="L119" s="370"/>
      <c r="M119" s="287" t="s">
        <v>436</v>
      </c>
      <c r="N119" s="287" t="s">
        <v>437</v>
      </c>
      <c r="O119" s="287" t="s">
        <v>720</v>
      </c>
      <c r="P119" s="287" t="s">
        <v>439</v>
      </c>
      <c r="Q119" s="287">
        <v>1</v>
      </c>
      <c r="R119" s="392" t="s">
        <v>721</v>
      </c>
      <c r="S119" s="126"/>
      <c r="T119" s="126"/>
      <c r="U119" s="126"/>
      <c r="V119" s="126"/>
      <c r="W119" s="126"/>
    </row>
    <row r="120" spans="1:23" ht="20.25" customHeight="1">
      <c r="A120" s="214">
        <v>116</v>
      </c>
      <c r="B120" s="287" t="s">
        <v>1107</v>
      </c>
      <c r="C120" s="292" t="s">
        <v>722</v>
      </c>
      <c r="D120" s="292" t="s">
        <v>723</v>
      </c>
      <c r="E120" s="366">
        <v>37196</v>
      </c>
      <c r="F120" s="367">
        <v>506</v>
      </c>
      <c r="G120" s="367">
        <v>80</v>
      </c>
      <c r="H120" s="287" t="s">
        <v>452</v>
      </c>
      <c r="I120" s="388" t="s">
        <v>602</v>
      </c>
      <c r="J120" s="369"/>
      <c r="K120" s="368">
        <v>1728</v>
      </c>
      <c r="L120" s="370"/>
      <c r="M120" s="287" t="s">
        <v>436</v>
      </c>
      <c r="N120" s="287" t="s">
        <v>437</v>
      </c>
      <c r="O120" s="287" t="s">
        <v>476</v>
      </c>
      <c r="P120" s="287" t="s">
        <v>439</v>
      </c>
      <c r="Q120" s="287">
        <v>1</v>
      </c>
      <c r="R120" s="392"/>
      <c r="S120" s="126"/>
      <c r="T120" s="126"/>
      <c r="U120" s="126"/>
      <c r="V120" s="126"/>
      <c r="W120" s="126"/>
    </row>
    <row r="121" spans="1:23" ht="20.25" customHeight="1">
      <c r="A121" s="287">
        <v>117</v>
      </c>
      <c r="B121" s="287" t="s">
        <v>1107</v>
      </c>
      <c r="C121" s="292" t="s">
        <v>724</v>
      </c>
      <c r="D121" s="292" t="s">
        <v>725</v>
      </c>
      <c r="E121" s="366">
        <v>36465</v>
      </c>
      <c r="F121" s="367">
        <v>10000</v>
      </c>
      <c r="G121" s="367">
        <v>0</v>
      </c>
      <c r="H121" s="287" t="s">
        <v>446</v>
      </c>
      <c r="I121" s="214" t="s">
        <v>1403</v>
      </c>
      <c r="J121" s="207" t="s">
        <v>497</v>
      </c>
      <c r="K121" s="368">
        <v>284</v>
      </c>
      <c r="L121" s="203" t="s">
        <v>498</v>
      </c>
      <c r="M121" s="287" t="s">
        <v>436</v>
      </c>
      <c r="N121" s="287" t="s">
        <v>437</v>
      </c>
      <c r="O121" s="287" t="s">
        <v>726</v>
      </c>
      <c r="P121" s="287" t="s">
        <v>439</v>
      </c>
      <c r="Q121" s="287">
        <v>1</v>
      </c>
      <c r="R121" s="392"/>
      <c r="S121" s="126"/>
      <c r="T121" s="126"/>
      <c r="U121" s="126"/>
      <c r="V121" s="126"/>
      <c r="W121" s="126"/>
    </row>
    <row r="122" spans="1:23" ht="20.25" customHeight="1">
      <c r="A122" s="214">
        <v>118</v>
      </c>
      <c r="B122" s="287" t="s">
        <v>1107</v>
      </c>
      <c r="C122" s="292" t="s">
        <v>1770</v>
      </c>
      <c r="D122" s="292" t="s">
        <v>727</v>
      </c>
      <c r="E122" s="366">
        <v>37865</v>
      </c>
      <c r="F122" s="367">
        <v>1750</v>
      </c>
      <c r="G122" s="367">
        <v>0</v>
      </c>
      <c r="H122" s="287" t="s">
        <v>446</v>
      </c>
      <c r="I122" s="214" t="s">
        <v>503</v>
      </c>
      <c r="J122" s="207" t="s">
        <v>510</v>
      </c>
      <c r="K122" s="368">
        <v>790</v>
      </c>
      <c r="L122" s="203" t="s">
        <v>511</v>
      </c>
      <c r="M122" s="287" t="s">
        <v>447</v>
      </c>
      <c r="N122" s="287" t="s">
        <v>437</v>
      </c>
      <c r="O122" s="287" t="s">
        <v>728</v>
      </c>
      <c r="P122" s="287" t="s">
        <v>439</v>
      </c>
      <c r="Q122" s="287">
        <v>1</v>
      </c>
      <c r="R122" s="392"/>
      <c r="S122" s="126"/>
      <c r="T122" s="126"/>
      <c r="U122" s="126"/>
      <c r="V122" s="126"/>
      <c r="W122" s="126"/>
    </row>
    <row r="123" spans="1:23" ht="20.25" customHeight="1">
      <c r="A123" s="287">
        <v>119</v>
      </c>
      <c r="B123" s="287" t="s">
        <v>1107</v>
      </c>
      <c r="C123" s="292" t="s">
        <v>729</v>
      </c>
      <c r="D123" s="292" t="s">
        <v>730</v>
      </c>
      <c r="E123" s="366">
        <v>30468</v>
      </c>
      <c r="F123" s="367">
        <v>50</v>
      </c>
      <c r="G123" s="367">
        <v>0</v>
      </c>
      <c r="H123" s="287" t="s">
        <v>452</v>
      </c>
      <c r="I123" s="214" t="s">
        <v>1292</v>
      </c>
      <c r="J123" s="369"/>
      <c r="K123" s="368">
        <v>32</v>
      </c>
      <c r="L123" s="370"/>
      <c r="M123" s="287" t="s">
        <v>447</v>
      </c>
      <c r="N123" s="287" t="s">
        <v>437</v>
      </c>
      <c r="O123" s="287" t="s">
        <v>495</v>
      </c>
      <c r="P123" s="287" t="s">
        <v>439</v>
      </c>
      <c r="Q123" s="287">
        <v>1</v>
      </c>
      <c r="R123" s="392"/>
      <c r="S123" s="126"/>
      <c r="T123" s="126"/>
      <c r="U123" s="126"/>
      <c r="V123" s="126"/>
      <c r="W123" s="126"/>
    </row>
    <row r="124" spans="1:23" ht="20.25" customHeight="1">
      <c r="A124" s="214">
        <v>120</v>
      </c>
      <c r="B124" s="287" t="s">
        <v>1107</v>
      </c>
      <c r="C124" s="292" t="s">
        <v>731</v>
      </c>
      <c r="D124" s="292" t="s">
        <v>732</v>
      </c>
      <c r="E124" s="366">
        <v>38261</v>
      </c>
      <c r="F124" s="367">
        <v>2099</v>
      </c>
      <c r="G124" s="367">
        <v>0</v>
      </c>
      <c r="H124" s="287" t="s">
        <v>446</v>
      </c>
      <c r="I124" s="214" t="s">
        <v>1292</v>
      </c>
      <c r="J124" s="207" t="s">
        <v>434</v>
      </c>
      <c r="K124" s="368">
        <v>95</v>
      </c>
      <c r="L124" s="203" t="s">
        <v>435</v>
      </c>
      <c r="M124" s="287" t="s">
        <v>436</v>
      </c>
      <c r="N124" s="287" t="s">
        <v>437</v>
      </c>
      <c r="O124" s="287" t="s">
        <v>495</v>
      </c>
      <c r="P124" s="287" t="s">
        <v>439</v>
      </c>
      <c r="Q124" s="287">
        <v>1</v>
      </c>
      <c r="R124" s="392"/>
      <c r="S124" s="126"/>
      <c r="T124" s="126"/>
      <c r="U124" s="126"/>
      <c r="V124" s="126"/>
      <c r="W124" s="126"/>
    </row>
    <row r="125" spans="1:23" ht="20.25" customHeight="1">
      <c r="A125" s="287">
        <v>121</v>
      </c>
      <c r="B125" s="287" t="s">
        <v>1107</v>
      </c>
      <c r="C125" s="292" t="s">
        <v>733</v>
      </c>
      <c r="D125" s="292" t="s">
        <v>734</v>
      </c>
      <c r="E125" s="366">
        <v>36892</v>
      </c>
      <c r="F125" s="367">
        <v>310</v>
      </c>
      <c r="G125" s="367">
        <v>0</v>
      </c>
      <c r="H125" s="287" t="s">
        <v>452</v>
      </c>
      <c r="I125" s="214" t="s">
        <v>503</v>
      </c>
      <c r="J125" s="369"/>
      <c r="K125" s="368">
        <v>3427</v>
      </c>
      <c r="L125" s="370"/>
      <c r="M125" s="287" t="s">
        <v>447</v>
      </c>
      <c r="N125" s="287" t="s">
        <v>437</v>
      </c>
      <c r="O125" s="287" t="s">
        <v>735</v>
      </c>
      <c r="P125" s="287" t="s">
        <v>439</v>
      </c>
      <c r="Q125" s="287">
        <v>1</v>
      </c>
      <c r="R125" s="392"/>
      <c r="S125" s="126"/>
      <c r="T125" s="126"/>
      <c r="U125" s="126"/>
      <c r="V125" s="126"/>
      <c r="W125" s="126"/>
    </row>
    <row r="126" spans="1:23" ht="20.25" customHeight="1">
      <c r="A126" s="214">
        <v>122</v>
      </c>
      <c r="B126" s="287" t="s">
        <v>1107</v>
      </c>
      <c r="C126" s="292" t="s">
        <v>736</v>
      </c>
      <c r="D126" s="292" t="s">
        <v>737</v>
      </c>
      <c r="E126" s="366">
        <v>39045</v>
      </c>
      <c r="F126" s="367">
        <v>210</v>
      </c>
      <c r="G126" s="367">
        <v>0</v>
      </c>
      <c r="H126" s="287" t="s">
        <v>446</v>
      </c>
      <c r="I126" s="214" t="s">
        <v>1403</v>
      </c>
      <c r="J126" s="207" t="s">
        <v>497</v>
      </c>
      <c r="K126" s="368">
        <v>288</v>
      </c>
      <c r="L126" s="203" t="s">
        <v>498</v>
      </c>
      <c r="M126" s="287" t="s">
        <v>447</v>
      </c>
      <c r="N126" s="287" t="s">
        <v>437</v>
      </c>
      <c r="O126" s="287" t="s">
        <v>717</v>
      </c>
      <c r="P126" s="287" t="s">
        <v>439</v>
      </c>
      <c r="Q126" s="287">
        <v>1</v>
      </c>
      <c r="R126" s="392"/>
      <c r="S126" s="126"/>
      <c r="T126" s="126"/>
      <c r="U126" s="126"/>
      <c r="V126" s="126"/>
      <c r="W126" s="126"/>
    </row>
    <row r="127" spans="1:23" ht="20.25" customHeight="1">
      <c r="A127" s="287">
        <v>123</v>
      </c>
      <c r="B127" s="287" t="s">
        <v>1107</v>
      </c>
      <c r="C127" s="292" t="s">
        <v>738</v>
      </c>
      <c r="D127" s="292" t="s">
        <v>739</v>
      </c>
      <c r="E127" s="366">
        <v>39264</v>
      </c>
      <c r="F127" s="367">
        <v>230</v>
      </c>
      <c r="G127" s="367">
        <v>0</v>
      </c>
      <c r="H127" s="287" t="s">
        <v>446</v>
      </c>
      <c r="I127" s="214" t="s">
        <v>1403</v>
      </c>
      <c r="J127" s="207" t="s">
        <v>497</v>
      </c>
      <c r="K127" s="368">
        <v>565</v>
      </c>
      <c r="L127" s="203" t="s">
        <v>498</v>
      </c>
      <c r="M127" s="287" t="s">
        <v>447</v>
      </c>
      <c r="N127" s="287" t="s">
        <v>437</v>
      </c>
      <c r="O127" s="287" t="s">
        <v>495</v>
      </c>
      <c r="P127" s="287" t="s">
        <v>439</v>
      </c>
      <c r="Q127" s="287">
        <v>1</v>
      </c>
      <c r="R127" s="392"/>
      <c r="S127" s="126"/>
      <c r="T127" s="126"/>
      <c r="U127" s="126"/>
      <c r="V127" s="126"/>
      <c r="W127" s="126"/>
    </row>
    <row r="128" spans="1:23" ht="20.25" customHeight="1">
      <c r="A128" s="214">
        <v>124</v>
      </c>
      <c r="B128" s="287" t="s">
        <v>1107</v>
      </c>
      <c r="C128" s="292" t="s">
        <v>740</v>
      </c>
      <c r="D128" s="292" t="s">
        <v>741</v>
      </c>
      <c r="E128" s="366">
        <v>39283</v>
      </c>
      <c r="F128" s="367">
        <v>225</v>
      </c>
      <c r="G128" s="367">
        <v>0</v>
      </c>
      <c r="H128" s="287" t="s">
        <v>1437</v>
      </c>
      <c r="I128" s="214" t="s">
        <v>1292</v>
      </c>
      <c r="J128" s="369"/>
      <c r="K128" s="368">
        <v>90</v>
      </c>
      <c r="L128" s="370"/>
      <c r="M128" s="287" t="s">
        <v>447</v>
      </c>
      <c r="N128" s="287" t="s">
        <v>437</v>
      </c>
      <c r="O128" s="287" t="s">
        <v>495</v>
      </c>
      <c r="P128" s="287" t="s">
        <v>439</v>
      </c>
      <c r="Q128" s="287">
        <v>1</v>
      </c>
      <c r="R128" s="392"/>
      <c r="S128" s="126"/>
      <c r="T128" s="126"/>
      <c r="U128" s="126"/>
      <c r="V128" s="126"/>
      <c r="W128" s="126"/>
    </row>
    <row r="129" spans="1:23" ht="20.25" customHeight="1">
      <c r="A129" s="287">
        <v>125</v>
      </c>
      <c r="B129" s="287" t="s">
        <v>1107</v>
      </c>
      <c r="C129" s="292" t="s">
        <v>742</v>
      </c>
      <c r="D129" s="292" t="s">
        <v>743</v>
      </c>
      <c r="E129" s="366">
        <v>39356</v>
      </c>
      <c r="F129" s="367">
        <v>893</v>
      </c>
      <c r="G129" s="367">
        <v>163</v>
      </c>
      <c r="H129" s="287" t="s">
        <v>452</v>
      </c>
      <c r="I129" s="214" t="s">
        <v>1403</v>
      </c>
      <c r="J129" s="369"/>
      <c r="K129" s="368">
        <v>210</v>
      </c>
      <c r="L129" s="370"/>
      <c r="M129" s="287" t="s">
        <v>436</v>
      </c>
      <c r="N129" s="287" t="s">
        <v>437</v>
      </c>
      <c r="O129" s="287" t="s">
        <v>541</v>
      </c>
      <c r="P129" s="287" t="s">
        <v>439</v>
      </c>
      <c r="Q129" s="287">
        <v>1</v>
      </c>
      <c r="R129" s="392"/>
      <c r="S129" s="126"/>
      <c r="T129" s="126"/>
      <c r="U129" s="126"/>
      <c r="V129" s="126"/>
      <c r="W129" s="126"/>
    </row>
    <row r="130" spans="1:23" ht="20.25" customHeight="1">
      <c r="A130" s="214">
        <v>126</v>
      </c>
      <c r="B130" s="287" t="s">
        <v>1107</v>
      </c>
      <c r="C130" s="292" t="s">
        <v>744</v>
      </c>
      <c r="D130" s="292" t="s">
        <v>745</v>
      </c>
      <c r="E130" s="366">
        <v>39570</v>
      </c>
      <c r="F130" s="367">
        <v>130</v>
      </c>
      <c r="G130" s="367">
        <v>29</v>
      </c>
      <c r="H130" s="287" t="s">
        <v>452</v>
      </c>
      <c r="I130" s="214" t="s">
        <v>503</v>
      </c>
      <c r="J130" s="369"/>
      <c r="K130" s="368">
        <v>167</v>
      </c>
      <c r="L130" s="370"/>
      <c r="M130" s="287" t="s">
        <v>436</v>
      </c>
      <c r="N130" s="287" t="s">
        <v>437</v>
      </c>
      <c r="O130" s="287" t="s">
        <v>746</v>
      </c>
      <c r="P130" s="287" t="s">
        <v>439</v>
      </c>
      <c r="Q130" s="287">
        <v>1</v>
      </c>
      <c r="R130" s="392"/>
      <c r="S130" s="126"/>
      <c r="T130" s="126"/>
      <c r="U130" s="126"/>
      <c r="V130" s="126"/>
      <c r="W130" s="126"/>
    </row>
    <row r="131" spans="1:23" ht="20.25" customHeight="1">
      <c r="A131" s="287">
        <v>127</v>
      </c>
      <c r="B131" s="287" t="s">
        <v>1107</v>
      </c>
      <c r="C131" s="292" t="s">
        <v>747</v>
      </c>
      <c r="D131" s="292" t="s">
        <v>748</v>
      </c>
      <c r="E131" s="366">
        <v>40107</v>
      </c>
      <c r="F131" s="367">
        <v>320</v>
      </c>
      <c r="G131" s="367">
        <v>0</v>
      </c>
      <c r="H131" s="287" t="s">
        <v>446</v>
      </c>
      <c r="I131" s="214" t="s">
        <v>1403</v>
      </c>
      <c r="J131" s="207" t="s">
        <v>497</v>
      </c>
      <c r="K131" s="368">
        <v>220</v>
      </c>
      <c r="L131" s="203" t="s">
        <v>498</v>
      </c>
      <c r="M131" s="287" t="s">
        <v>447</v>
      </c>
      <c r="N131" s="287" t="s">
        <v>437</v>
      </c>
      <c r="O131" s="287" t="s">
        <v>717</v>
      </c>
      <c r="P131" s="287" t="s">
        <v>439</v>
      </c>
      <c r="Q131" s="287">
        <v>1</v>
      </c>
      <c r="R131" s="392"/>
      <c r="S131" s="126"/>
      <c r="T131" s="126"/>
      <c r="U131" s="126"/>
      <c r="V131" s="126"/>
      <c r="W131" s="126"/>
    </row>
    <row r="132" spans="1:23" ht="20.25" customHeight="1">
      <c r="A132" s="214">
        <v>128</v>
      </c>
      <c r="B132" s="287" t="s">
        <v>1107</v>
      </c>
      <c r="C132" s="292" t="s">
        <v>749</v>
      </c>
      <c r="D132" s="292" t="s">
        <v>750</v>
      </c>
      <c r="E132" s="366">
        <v>35096</v>
      </c>
      <c r="F132" s="367">
        <v>271</v>
      </c>
      <c r="G132" s="367">
        <v>56</v>
      </c>
      <c r="H132" s="287" t="s">
        <v>452</v>
      </c>
      <c r="I132" s="388" t="s">
        <v>602</v>
      </c>
      <c r="J132" s="369"/>
      <c r="K132" s="368">
        <v>360</v>
      </c>
      <c r="L132" s="370"/>
      <c r="M132" s="287" t="s">
        <v>436</v>
      </c>
      <c r="N132" s="287" t="s">
        <v>437</v>
      </c>
      <c r="O132" s="287" t="s">
        <v>746</v>
      </c>
      <c r="P132" s="287" t="s">
        <v>439</v>
      </c>
      <c r="Q132" s="287">
        <v>1</v>
      </c>
      <c r="R132" s="392"/>
      <c r="S132" s="126"/>
      <c r="T132" s="126"/>
      <c r="U132" s="126"/>
      <c r="V132" s="126"/>
      <c r="W132" s="126"/>
    </row>
    <row r="133" spans="1:23" ht="20.25" customHeight="1">
      <c r="A133" s="287">
        <v>129</v>
      </c>
      <c r="B133" s="287" t="s">
        <v>1107</v>
      </c>
      <c r="C133" s="292" t="s">
        <v>751</v>
      </c>
      <c r="D133" s="292" t="s">
        <v>752</v>
      </c>
      <c r="E133" s="366">
        <v>36495</v>
      </c>
      <c r="F133" s="367">
        <v>305</v>
      </c>
      <c r="G133" s="367">
        <v>56</v>
      </c>
      <c r="H133" s="287" t="s">
        <v>452</v>
      </c>
      <c r="I133" s="214" t="s">
        <v>1292</v>
      </c>
      <c r="J133" s="369"/>
      <c r="K133" s="368">
        <v>59</v>
      </c>
      <c r="L133" s="370"/>
      <c r="M133" s="287" t="s">
        <v>436</v>
      </c>
      <c r="N133" s="287" t="s">
        <v>437</v>
      </c>
      <c r="O133" s="287" t="s">
        <v>746</v>
      </c>
      <c r="P133" s="287" t="s">
        <v>439</v>
      </c>
      <c r="Q133" s="287">
        <v>1</v>
      </c>
      <c r="R133" s="392"/>
      <c r="S133" s="126"/>
      <c r="T133" s="126"/>
      <c r="U133" s="126"/>
      <c r="V133" s="126"/>
      <c r="W133" s="126"/>
    </row>
    <row r="134" spans="1:23" ht="20.25" customHeight="1">
      <c r="A134" s="214">
        <v>130</v>
      </c>
      <c r="B134" s="287" t="s">
        <v>1107</v>
      </c>
      <c r="C134" s="292" t="s">
        <v>753</v>
      </c>
      <c r="D134" s="292" t="s">
        <v>754</v>
      </c>
      <c r="E134" s="366">
        <v>40283</v>
      </c>
      <c r="F134" s="367">
        <v>830</v>
      </c>
      <c r="G134" s="367">
        <v>370</v>
      </c>
      <c r="H134" s="287" t="s">
        <v>446</v>
      </c>
      <c r="I134" s="214" t="s">
        <v>1403</v>
      </c>
      <c r="J134" s="207" t="s">
        <v>497</v>
      </c>
      <c r="K134" s="368">
        <v>200</v>
      </c>
      <c r="L134" s="203" t="s">
        <v>498</v>
      </c>
      <c r="M134" s="287" t="s">
        <v>436</v>
      </c>
      <c r="N134" s="287" t="s">
        <v>437</v>
      </c>
      <c r="O134" s="287" t="s">
        <v>717</v>
      </c>
      <c r="P134" s="287" t="s">
        <v>439</v>
      </c>
      <c r="Q134" s="287">
        <v>1</v>
      </c>
      <c r="R134" s="392"/>
      <c r="S134" s="126"/>
      <c r="T134" s="126"/>
      <c r="U134" s="126"/>
      <c r="V134" s="126"/>
      <c r="W134" s="126"/>
    </row>
    <row r="135" spans="1:23" ht="20.25" customHeight="1">
      <c r="A135" s="287">
        <v>131</v>
      </c>
      <c r="B135" s="287" t="s">
        <v>1107</v>
      </c>
      <c r="C135" s="292" t="s">
        <v>755</v>
      </c>
      <c r="D135" s="292" t="s">
        <v>756</v>
      </c>
      <c r="E135" s="366">
        <v>40812</v>
      </c>
      <c r="F135" s="367">
        <v>468</v>
      </c>
      <c r="G135" s="367">
        <v>0</v>
      </c>
      <c r="H135" s="287" t="s">
        <v>446</v>
      </c>
      <c r="I135" s="214" t="s">
        <v>1292</v>
      </c>
      <c r="J135" s="207" t="s">
        <v>434</v>
      </c>
      <c r="K135" s="368">
        <v>440</v>
      </c>
      <c r="L135" s="203" t="s">
        <v>435</v>
      </c>
      <c r="M135" s="287" t="s">
        <v>447</v>
      </c>
      <c r="N135" s="287" t="s">
        <v>437</v>
      </c>
      <c r="O135" s="287" t="s">
        <v>495</v>
      </c>
      <c r="P135" s="287" t="s">
        <v>439</v>
      </c>
      <c r="Q135" s="287">
        <v>1</v>
      </c>
      <c r="R135" s="392"/>
      <c r="S135" s="126"/>
      <c r="T135" s="126"/>
      <c r="U135" s="126"/>
      <c r="V135" s="126"/>
      <c r="W135" s="126"/>
    </row>
    <row r="136" spans="1:23" ht="20.25" customHeight="1">
      <c r="A136" s="214">
        <v>132</v>
      </c>
      <c r="B136" s="287" t="s">
        <v>1107</v>
      </c>
      <c r="C136" s="292" t="s">
        <v>757</v>
      </c>
      <c r="D136" s="292" t="s">
        <v>758</v>
      </c>
      <c r="E136" s="366">
        <v>41260</v>
      </c>
      <c r="F136" s="367">
        <v>1200</v>
      </c>
      <c r="G136" s="367">
        <v>0</v>
      </c>
      <c r="H136" s="287" t="s">
        <v>446</v>
      </c>
      <c r="I136" s="214" t="s">
        <v>1292</v>
      </c>
      <c r="J136" s="207" t="s">
        <v>434</v>
      </c>
      <c r="K136" s="368">
        <v>379</v>
      </c>
      <c r="L136" s="203" t="s">
        <v>435</v>
      </c>
      <c r="M136" s="287" t="s">
        <v>447</v>
      </c>
      <c r="N136" s="287" t="s">
        <v>437</v>
      </c>
      <c r="O136" s="287" t="s">
        <v>495</v>
      </c>
      <c r="P136" s="287" t="s">
        <v>439</v>
      </c>
      <c r="Q136" s="287">
        <v>1</v>
      </c>
      <c r="R136" s="392" t="s">
        <v>759</v>
      </c>
      <c r="S136" s="126"/>
      <c r="T136" s="126"/>
      <c r="U136" s="126"/>
      <c r="V136" s="126"/>
      <c r="W136" s="126"/>
    </row>
    <row r="137" spans="1:23" ht="20.25" customHeight="1">
      <c r="A137" s="287">
        <v>133</v>
      </c>
      <c r="B137" s="287" t="s">
        <v>1108</v>
      </c>
      <c r="C137" s="292" t="s">
        <v>760</v>
      </c>
      <c r="D137" s="292" t="s">
        <v>761</v>
      </c>
      <c r="E137" s="366">
        <v>27030</v>
      </c>
      <c r="F137" s="367">
        <v>1920</v>
      </c>
      <c r="G137" s="367">
        <v>1200</v>
      </c>
      <c r="H137" s="287" t="s">
        <v>433</v>
      </c>
      <c r="I137" s="214" t="s">
        <v>1460</v>
      </c>
      <c r="J137" s="207" t="s">
        <v>434</v>
      </c>
      <c r="K137" s="368">
        <v>396</v>
      </c>
      <c r="L137" s="203" t="s">
        <v>435</v>
      </c>
      <c r="M137" s="287" t="s">
        <v>436</v>
      </c>
      <c r="N137" s="287" t="s">
        <v>437</v>
      </c>
      <c r="O137" s="287" t="s">
        <v>762</v>
      </c>
      <c r="P137" s="287" t="s">
        <v>544</v>
      </c>
      <c r="Q137" s="287"/>
      <c r="R137" s="392"/>
      <c r="S137" s="126"/>
      <c r="T137" s="126"/>
      <c r="U137" s="126"/>
      <c r="V137" s="126"/>
      <c r="W137" s="126"/>
    </row>
    <row r="138" spans="1:23" ht="20.25" customHeight="1">
      <c r="A138" s="214">
        <v>134</v>
      </c>
      <c r="B138" s="287" t="s">
        <v>1108</v>
      </c>
      <c r="C138" s="292" t="s">
        <v>763</v>
      </c>
      <c r="D138" s="292" t="s">
        <v>764</v>
      </c>
      <c r="E138" s="366">
        <v>27181</v>
      </c>
      <c r="F138" s="367">
        <v>1700</v>
      </c>
      <c r="G138" s="367">
        <v>720</v>
      </c>
      <c r="H138" s="287" t="s">
        <v>433</v>
      </c>
      <c r="I138" s="214" t="s">
        <v>1460</v>
      </c>
      <c r="J138" s="207" t="s">
        <v>434</v>
      </c>
      <c r="K138" s="368">
        <v>425</v>
      </c>
      <c r="L138" s="203" t="s">
        <v>435</v>
      </c>
      <c r="M138" s="287" t="s">
        <v>436</v>
      </c>
      <c r="N138" s="287" t="s">
        <v>437</v>
      </c>
      <c r="O138" s="287" t="s">
        <v>762</v>
      </c>
      <c r="P138" s="287" t="s">
        <v>544</v>
      </c>
      <c r="Q138" s="287">
        <v>3</v>
      </c>
      <c r="R138" s="292"/>
      <c r="S138" s="126"/>
      <c r="T138" s="126"/>
      <c r="U138" s="126"/>
      <c r="V138" s="126"/>
      <c r="W138" s="126"/>
    </row>
    <row r="139" spans="1:23" ht="20.25" customHeight="1">
      <c r="A139" s="287">
        <v>135</v>
      </c>
      <c r="B139" s="287" t="s">
        <v>1108</v>
      </c>
      <c r="C139" s="292" t="s">
        <v>765</v>
      </c>
      <c r="D139" s="292" t="s">
        <v>766</v>
      </c>
      <c r="E139" s="366">
        <v>27729</v>
      </c>
      <c r="F139" s="367"/>
      <c r="G139" s="367"/>
      <c r="H139" s="287" t="s">
        <v>433</v>
      </c>
      <c r="I139" s="214" t="s">
        <v>1460</v>
      </c>
      <c r="J139" s="207" t="s">
        <v>434</v>
      </c>
      <c r="K139" s="368"/>
      <c r="L139" s="203" t="s">
        <v>435</v>
      </c>
      <c r="M139" s="287" t="s">
        <v>447</v>
      </c>
      <c r="N139" s="287" t="s">
        <v>437</v>
      </c>
      <c r="O139" s="287" t="s">
        <v>762</v>
      </c>
      <c r="P139" s="287" t="s">
        <v>439</v>
      </c>
      <c r="Q139" s="287">
        <v>1</v>
      </c>
      <c r="R139" s="292"/>
      <c r="S139" s="126"/>
      <c r="T139" s="126"/>
      <c r="U139" s="126"/>
      <c r="V139" s="126"/>
      <c r="W139" s="126"/>
    </row>
    <row r="140" spans="1:23" ht="20.25" customHeight="1">
      <c r="A140" s="214">
        <v>136</v>
      </c>
      <c r="B140" s="287" t="s">
        <v>1108</v>
      </c>
      <c r="C140" s="292" t="s">
        <v>767</v>
      </c>
      <c r="D140" s="292" t="s">
        <v>768</v>
      </c>
      <c r="E140" s="366">
        <v>29952</v>
      </c>
      <c r="F140" s="367">
        <v>350</v>
      </c>
      <c r="G140" s="367">
        <v>125</v>
      </c>
      <c r="H140" s="287" t="s">
        <v>452</v>
      </c>
      <c r="I140" s="214" t="s">
        <v>1460</v>
      </c>
      <c r="J140" s="369"/>
      <c r="K140" s="368">
        <v>310</v>
      </c>
      <c r="L140" s="370"/>
      <c r="M140" s="287" t="s">
        <v>436</v>
      </c>
      <c r="N140" s="287" t="s">
        <v>437</v>
      </c>
      <c r="O140" s="287" t="s">
        <v>762</v>
      </c>
      <c r="P140" s="287" t="s">
        <v>439</v>
      </c>
      <c r="Q140" s="287">
        <v>1</v>
      </c>
      <c r="R140" s="292"/>
      <c r="S140" s="126"/>
      <c r="T140" s="126"/>
      <c r="U140" s="126"/>
      <c r="V140" s="126"/>
      <c r="W140" s="126"/>
    </row>
    <row r="141" spans="1:23" ht="20.25" customHeight="1">
      <c r="A141" s="287">
        <v>137</v>
      </c>
      <c r="B141" s="287" t="s">
        <v>1108</v>
      </c>
      <c r="C141" s="292" t="s">
        <v>769</v>
      </c>
      <c r="D141" s="292" t="s">
        <v>770</v>
      </c>
      <c r="E141" s="366">
        <v>39904</v>
      </c>
      <c r="F141" s="367"/>
      <c r="G141" s="367"/>
      <c r="H141" s="287" t="s">
        <v>452</v>
      </c>
      <c r="I141" s="214" t="s">
        <v>1460</v>
      </c>
      <c r="J141" s="369"/>
      <c r="K141" s="368">
        <v>12240</v>
      </c>
      <c r="L141" s="370"/>
      <c r="M141" s="287" t="s">
        <v>436</v>
      </c>
      <c r="N141" s="287" t="s">
        <v>437</v>
      </c>
      <c r="O141" s="287" t="s">
        <v>570</v>
      </c>
      <c r="P141" s="287" t="s">
        <v>439</v>
      </c>
      <c r="Q141" s="287">
        <v>4</v>
      </c>
      <c r="R141" s="292" t="s">
        <v>771</v>
      </c>
      <c r="S141" s="126"/>
      <c r="T141" s="126"/>
      <c r="U141" s="126"/>
      <c r="V141" s="126"/>
      <c r="W141" s="126"/>
    </row>
    <row r="142" spans="1:23" ht="20.25" customHeight="1">
      <c r="A142" s="214">
        <v>138</v>
      </c>
      <c r="B142" s="287" t="s">
        <v>1108</v>
      </c>
      <c r="C142" s="292" t="s">
        <v>772</v>
      </c>
      <c r="D142" s="292" t="s">
        <v>773</v>
      </c>
      <c r="E142" s="366">
        <v>37438</v>
      </c>
      <c r="F142" s="367"/>
      <c r="G142" s="367"/>
      <c r="H142" s="287" t="s">
        <v>452</v>
      </c>
      <c r="I142" s="214" t="s">
        <v>1403</v>
      </c>
      <c r="J142" s="369"/>
      <c r="K142" s="368">
        <v>240</v>
      </c>
      <c r="L142" s="370"/>
      <c r="M142" s="287" t="s">
        <v>436</v>
      </c>
      <c r="N142" s="287" t="s">
        <v>437</v>
      </c>
      <c r="O142" s="287" t="s">
        <v>762</v>
      </c>
      <c r="P142" s="287" t="s">
        <v>439</v>
      </c>
      <c r="Q142" s="287">
        <v>5</v>
      </c>
      <c r="R142" s="292"/>
      <c r="S142" s="126"/>
      <c r="T142" s="126"/>
      <c r="U142" s="126"/>
      <c r="V142" s="126"/>
      <c r="W142" s="126"/>
    </row>
    <row r="143" spans="1:23" ht="20.25" customHeight="1">
      <c r="A143" s="287">
        <v>139</v>
      </c>
      <c r="B143" s="287" t="s">
        <v>1108</v>
      </c>
      <c r="C143" s="292" t="s">
        <v>774</v>
      </c>
      <c r="D143" s="292" t="s">
        <v>775</v>
      </c>
      <c r="E143" s="371">
        <v>37469</v>
      </c>
      <c r="F143" s="367">
        <v>10</v>
      </c>
      <c r="G143" s="367"/>
      <c r="H143" s="287" t="s">
        <v>452</v>
      </c>
      <c r="I143" s="214" t="s">
        <v>1292</v>
      </c>
      <c r="J143" s="369"/>
      <c r="K143" s="368">
        <v>700</v>
      </c>
      <c r="L143" s="370"/>
      <c r="M143" s="287" t="s">
        <v>436</v>
      </c>
      <c r="N143" s="287" t="s">
        <v>437</v>
      </c>
      <c r="O143" s="287" t="s">
        <v>762</v>
      </c>
      <c r="P143" s="287" t="s">
        <v>439</v>
      </c>
      <c r="Q143" s="287">
        <v>5</v>
      </c>
      <c r="R143" s="292"/>
      <c r="S143" s="126"/>
      <c r="T143" s="126"/>
      <c r="U143" s="126"/>
      <c r="V143" s="126"/>
      <c r="W143" s="126"/>
    </row>
    <row r="144" spans="1:23" ht="20.25" customHeight="1">
      <c r="A144" s="214">
        <v>140</v>
      </c>
      <c r="B144" s="287" t="s">
        <v>1108</v>
      </c>
      <c r="C144" s="292" t="s">
        <v>776</v>
      </c>
      <c r="D144" s="292" t="s">
        <v>777</v>
      </c>
      <c r="E144" s="366">
        <v>38303</v>
      </c>
      <c r="F144" s="367"/>
      <c r="G144" s="367"/>
      <c r="H144" s="287" t="s">
        <v>452</v>
      </c>
      <c r="I144" s="214" t="s">
        <v>1403</v>
      </c>
      <c r="J144" s="369"/>
      <c r="K144" s="368">
        <v>840</v>
      </c>
      <c r="L144" s="370"/>
      <c r="M144" s="287" t="s">
        <v>436</v>
      </c>
      <c r="N144" s="287" t="s">
        <v>437</v>
      </c>
      <c r="O144" s="287" t="s">
        <v>762</v>
      </c>
      <c r="P144" s="287" t="s">
        <v>439</v>
      </c>
      <c r="Q144" s="287">
        <v>17</v>
      </c>
      <c r="R144" s="292"/>
      <c r="S144" s="126"/>
      <c r="T144" s="126"/>
      <c r="U144" s="126"/>
      <c r="V144" s="126"/>
      <c r="W144" s="126"/>
    </row>
    <row r="145" spans="1:23" ht="20.25" customHeight="1">
      <c r="A145" s="287">
        <v>141</v>
      </c>
      <c r="B145" s="287" t="s">
        <v>1108</v>
      </c>
      <c r="C145" s="292" t="s">
        <v>778</v>
      </c>
      <c r="D145" s="292" t="s">
        <v>779</v>
      </c>
      <c r="E145" s="366">
        <v>37926</v>
      </c>
      <c r="F145" s="367"/>
      <c r="G145" s="367">
        <v>2</v>
      </c>
      <c r="H145" s="287" t="s">
        <v>433</v>
      </c>
      <c r="I145" s="214" t="s">
        <v>1460</v>
      </c>
      <c r="J145" s="207" t="s">
        <v>434</v>
      </c>
      <c r="K145" s="368">
        <v>1300</v>
      </c>
      <c r="L145" s="203" t="s">
        <v>435</v>
      </c>
      <c r="M145" s="287" t="s">
        <v>436</v>
      </c>
      <c r="N145" s="287" t="s">
        <v>437</v>
      </c>
      <c r="O145" s="287" t="s">
        <v>762</v>
      </c>
      <c r="P145" s="287" t="s">
        <v>544</v>
      </c>
      <c r="Q145" s="287">
        <v>3</v>
      </c>
      <c r="R145" s="292"/>
      <c r="S145" s="126"/>
      <c r="T145" s="126"/>
      <c r="U145" s="126"/>
      <c r="V145" s="126"/>
      <c r="W145" s="126"/>
    </row>
    <row r="146" spans="1:23" ht="20.25" customHeight="1">
      <c r="A146" s="214">
        <v>142</v>
      </c>
      <c r="B146" s="287" t="s">
        <v>1108</v>
      </c>
      <c r="C146" s="292" t="s">
        <v>780</v>
      </c>
      <c r="D146" s="292" t="s">
        <v>781</v>
      </c>
      <c r="E146" s="366">
        <v>38824</v>
      </c>
      <c r="F146" s="367"/>
      <c r="G146" s="367"/>
      <c r="H146" s="287" t="s">
        <v>446</v>
      </c>
      <c r="I146" s="214" t="s">
        <v>1403</v>
      </c>
      <c r="J146" s="207" t="s">
        <v>497</v>
      </c>
      <c r="K146" s="368">
        <v>400</v>
      </c>
      <c r="L146" s="203" t="s">
        <v>498</v>
      </c>
      <c r="M146" s="287" t="s">
        <v>436</v>
      </c>
      <c r="N146" s="287" t="s">
        <v>437</v>
      </c>
      <c r="O146" s="287" t="s">
        <v>570</v>
      </c>
      <c r="P146" s="287" t="s">
        <v>439</v>
      </c>
      <c r="Q146" s="287">
        <v>2</v>
      </c>
      <c r="R146" s="292"/>
      <c r="S146" s="126"/>
      <c r="T146" s="126"/>
      <c r="U146" s="126"/>
      <c r="V146" s="126"/>
      <c r="W146" s="126"/>
    </row>
    <row r="147" spans="1:23" ht="20.25" customHeight="1">
      <c r="A147" s="287">
        <v>143</v>
      </c>
      <c r="B147" s="287" t="s">
        <v>1108</v>
      </c>
      <c r="C147" s="292" t="s">
        <v>782</v>
      </c>
      <c r="D147" s="292" t="s">
        <v>783</v>
      </c>
      <c r="E147" s="366"/>
      <c r="F147" s="367">
        <v>1000</v>
      </c>
      <c r="G147" s="367"/>
      <c r="H147" s="287" t="s">
        <v>452</v>
      </c>
      <c r="I147" s="287" t="s">
        <v>1349</v>
      </c>
      <c r="J147" s="369"/>
      <c r="K147" s="368">
        <v>150</v>
      </c>
      <c r="L147" s="370"/>
      <c r="M147" s="287" t="s">
        <v>436</v>
      </c>
      <c r="N147" s="287"/>
      <c r="O147" s="287"/>
      <c r="P147" s="287"/>
      <c r="Q147" s="287"/>
      <c r="R147" s="292"/>
      <c r="S147" s="126"/>
      <c r="T147" s="126"/>
      <c r="U147" s="126"/>
      <c r="V147" s="126"/>
      <c r="W147" s="126"/>
    </row>
    <row r="148" spans="1:23" ht="20.25" customHeight="1">
      <c r="A148" s="214">
        <v>144</v>
      </c>
      <c r="B148" s="287" t="s">
        <v>1108</v>
      </c>
      <c r="C148" s="292" t="s">
        <v>784</v>
      </c>
      <c r="D148" s="292" t="s">
        <v>785</v>
      </c>
      <c r="E148" s="366">
        <v>40037</v>
      </c>
      <c r="F148" s="367">
        <v>20</v>
      </c>
      <c r="G148" s="367">
        <v>20</v>
      </c>
      <c r="H148" s="287" t="s">
        <v>446</v>
      </c>
      <c r="I148" s="214" t="s">
        <v>1403</v>
      </c>
      <c r="J148" s="207" t="s">
        <v>497</v>
      </c>
      <c r="K148" s="368">
        <v>332</v>
      </c>
      <c r="L148" s="203" t="s">
        <v>498</v>
      </c>
      <c r="M148" s="287" t="s">
        <v>436</v>
      </c>
      <c r="N148" s="287" t="s">
        <v>437</v>
      </c>
      <c r="O148" s="287" t="s">
        <v>521</v>
      </c>
      <c r="P148" s="287" t="s">
        <v>439</v>
      </c>
      <c r="Q148" s="287"/>
      <c r="R148" s="292"/>
      <c r="S148" s="126"/>
      <c r="T148" s="126"/>
      <c r="U148" s="126"/>
      <c r="V148" s="126"/>
      <c r="W148" s="126"/>
    </row>
    <row r="149" spans="1:23" ht="20.25" customHeight="1">
      <c r="A149" s="287">
        <v>145</v>
      </c>
      <c r="B149" s="287" t="s">
        <v>1108</v>
      </c>
      <c r="C149" s="292" t="s">
        <v>786</v>
      </c>
      <c r="D149" s="292" t="s">
        <v>787</v>
      </c>
      <c r="E149" s="371">
        <v>40165</v>
      </c>
      <c r="F149" s="367"/>
      <c r="G149" s="367">
        <v>30</v>
      </c>
      <c r="H149" s="287" t="s">
        <v>446</v>
      </c>
      <c r="I149" s="214" t="s">
        <v>1403</v>
      </c>
      <c r="J149" s="207" t="s">
        <v>497</v>
      </c>
      <c r="K149" s="368">
        <v>280</v>
      </c>
      <c r="L149" s="203" t="s">
        <v>498</v>
      </c>
      <c r="M149" s="287" t="s">
        <v>436</v>
      </c>
      <c r="N149" s="287" t="s">
        <v>437</v>
      </c>
      <c r="O149" s="287" t="s">
        <v>717</v>
      </c>
      <c r="P149" s="287" t="s">
        <v>439</v>
      </c>
      <c r="Q149" s="287">
        <v>1</v>
      </c>
      <c r="R149" s="292"/>
      <c r="S149" s="126"/>
      <c r="T149" s="126"/>
      <c r="U149" s="126"/>
      <c r="V149" s="126"/>
      <c r="W149" s="126"/>
    </row>
    <row r="150" spans="1:23" ht="20.25" customHeight="1">
      <c r="A150" s="214">
        <v>146</v>
      </c>
      <c r="B150" s="287" t="s">
        <v>1108</v>
      </c>
      <c r="C150" s="292" t="s">
        <v>788</v>
      </c>
      <c r="D150" s="292" t="s">
        <v>789</v>
      </c>
      <c r="E150" s="371">
        <v>40183</v>
      </c>
      <c r="F150" s="367"/>
      <c r="G150" s="367"/>
      <c r="H150" s="287" t="s">
        <v>446</v>
      </c>
      <c r="I150" s="214" t="s">
        <v>1403</v>
      </c>
      <c r="J150" s="207" t="s">
        <v>497</v>
      </c>
      <c r="K150" s="368">
        <v>350</v>
      </c>
      <c r="L150" s="203" t="s">
        <v>498</v>
      </c>
      <c r="M150" s="287" t="s">
        <v>436</v>
      </c>
      <c r="N150" s="287" t="s">
        <v>437</v>
      </c>
      <c r="O150" s="287" t="s">
        <v>790</v>
      </c>
      <c r="P150" s="287" t="s">
        <v>439</v>
      </c>
      <c r="Q150" s="287"/>
      <c r="R150" s="292"/>
      <c r="S150" s="126"/>
      <c r="T150" s="126"/>
      <c r="U150" s="126"/>
      <c r="V150" s="126"/>
      <c r="W150" s="126"/>
    </row>
    <row r="151" spans="1:23" ht="20.25" customHeight="1">
      <c r="A151" s="287">
        <v>147</v>
      </c>
      <c r="B151" s="287" t="s">
        <v>1108</v>
      </c>
      <c r="C151" s="292" t="s">
        <v>791</v>
      </c>
      <c r="D151" s="292" t="s">
        <v>792</v>
      </c>
      <c r="E151" s="366">
        <v>40231</v>
      </c>
      <c r="F151" s="367"/>
      <c r="G151" s="367"/>
      <c r="H151" s="287" t="s">
        <v>446</v>
      </c>
      <c r="I151" s="214" t="s">
        <v>1292</v>
      </c>
      <c r="J151" s="207" t="s">
        <v>434</v>
      </c>
      <c r="K151" s="368">
        <v>120</v>
      </c>
      <c r="L151" s="203" t="s">
        <v>435</v>
      </c>
      <c r="M151" s="287" t="s">
        <v>593</v>
      </c>
      <c r="N151" s="287" t="s">
        <v>437</v>
      </c>
      <c r="O151" s="287" t="s">
        <v>495</v>
      </c>
      <c r="P151" s="287" t="s">
        <v>439</v>
      </c>
      <c r="Q151" s="287">
        <v>1</v>
      </c>
      <c r="R151" s="292"/>
      <c r="S151" s="126"/>
      <c r="T151" s="126"/>
      <c r="U151" s="126"/>
      <c r="V151" s="126"/>
      <c r="W151" s="126"/>
    </row>
    <row r="152" spans="1:23" ht="20.25" customHeight="1">
      <c r="A152" s="214">
        <v>148</v>
      </c>
      <c r="B152" s="287" t="s">
        <v>1108</v>
      </c>
      <c r="C152" s="292" t="s">
        <v>793</v>
      </c>
      <c r="D152" s="292" t="s">
        <v>794</v>
      </c>
      <c r="E152" s="366">
        <v>40834</v>
      </c>
      <c r="F152" s="367"/>
      <c r="G152" s="367"/>
      <c r="H152" s="287" t="s">
        <v>446</v>
      </c>
      <c r="I152" s="214" t="s">
        <v>1403</v>
      </c>
      <c r="J152" s="207" t="s">
        <v>497</v>
      </c>
      <c r="K152" s="368">
        <v>209</v>
      </c>
      <c r="L152" s="203" t="s">
        <v>498</v>
      </c>
      <c r="M152" s="287" t="s">
        <v>436</v>
      </c>
      <c r="N152" s="287" t="s">
        <v>437</v>
      </c>
      <c r="O152" s="287" t="s">
        <v>521</v>
      </c>
      <c r="P152" s="287" t="s">
        <v>439</v>
      </c>
      <c r="Q152" s="287">
        <v>1</v>
      </c>
      <c r="R152" s="292"/>
      <c r="S152" s="126"/>
      <c r="T152" s="126"/>
      <c r="U152" s="126"/>
      <c r="V152" s="126"/>
      <c r="W152" s="126"/>
    </row>
    <row r="153" spans="1:23" ht="20.25" customHeight="1">
      <c r="A153" s="287">
        <v>149</v>
      </c>
      <c r="B153" s="287" t="s">
        <v>1108</v>
      </c>
      <c r="C153" s="292" t="s">
        <v>795</v>
      </c>
      <c r="D153" s="292" t="s">
        <v>796</v>
      </c>
      <c r="E153" s="366">
        <v>40756</v>
      </c>
      <c r="F153" s="367"/>
      <c r="G153" s="367"/>
      <c r="H153" s="287" t="s">
        <v>446</v>
      </c>
      <c r="I153" s="214" t="s">
        <v>1403</v>
      </c>
      <c r="J153" s="207" t="s">
        <v>497</v>
      </c>
      <c r="K153" s="368">
        <v>171</v>
      </c>
      <c r="L153" s="203" t="s">
        <v>498</v>
      </c>
      <c r="M153" s="287" t="s">
        <v>436</v>
      </c>
      <c r="N153" s="287" t="s">
        <v>437</v>
      </c>
      <c r="O153" s="287" t="s">
        <v>790</v>
      </c>
      <c r="P153" s="287" t="s">
        <v>439</v>
      </c>
      <c r="Q153" s="287">
        <v>1</v>
      </c>
      <c r="R153" s="292"/>
      <c r="S153" s="126"/>
      <c r="T153" s="126"/>
      <c r="U153" s="126"/>
      <c r="V153" s="126"/>
      <c r="W153" s="126"/>
    </row>
    <row r="154" spans="1:23" ht="20.25" customHeight="1">
      <c r="A154" s="214">
        <v>150</v>
      </c>
      <c r="B154" s="287" t="s">
        <v>1108</v>
      </c>
      <c r="C154" s="292" t="s">
        <v>797</v>
      </c>
      <c r="D154" s="292" t="s">
        <v>798</v>
      </c>
      <c r="E154" s="366">
        <v>40772</v>
      </c>
      <c r="F154" s="367"/>
      <c r="G154" s="367"/>
      <c r="H154" s="287" t="s">
        <v>433</v>
      </c>
      <c r="I154" s="214" t="s">
        <v>1460</v>
      </c>
      <c r="J154" s="207" t="s">
        <v>434</v>
      </c>
      <c r="K154" s="368">
        <v>158</v>
      </c>
      <c r="L154" s="203" t="s">
        <v>435</v>
      </c>
      <c r="M154" s="287" t="s">
        <v>447</v>
      </c>
      <c r="N154" s="287" t="s">
        <v>437</v>
      </c>
      <c r="O154" s="287" t="s">
        <v>570</v>
      </c>
      <c r="P154" s="287" t="s">
        <v>544</v>
      </c>
      <c r="Q154" s="287"/>
      <c r="R154" s="292"/>
      <c r="S154" s="126"/>
      <c r="T154" s="126"/>
      <c r="U154" s="126"/>
      <c r="V154" s="126"/>
      <c r="W154" s="126"/>
    </row>
    <row r="155" spans="1:23" ht="20.25" customHeight="1">
      <c r="A155" s="287">
        <v>151</v>
      </c>
      <c r="B155" s="287" t="s">
        <v>1109</v>
      </c>
      <c r="C155" s="292" t="s">
        <v>799</v>
      </c>
      <c r="D155" s="292" t="s">
        <v>12</v>
      </c>
      <c r="E155" s="366">
        <v>38384</v>
      </c>
      <c r="F155" s="367">
        <v>0</v>
      </c>
      <c r="G155" s="367">
        <v>0</v>
      </c>
      <c r="H155" s="287" t="s">
        <v>446</v>
      </c>
      <c r="I155" s="214" t="s">
        <v>1403</v>
      </c>
      <c r="J155" s="207" t="s">
        <v>497</v>
      </c>
      <c r="K155" s="368">
        <v>70</v>
      </c>
      <c r="L155" s="203" t="s">
        <v>498</v>
      </c>
      <c r="M155" s="287" t="s">
        <v>447</v>
      </c>
      <c r="N155" s="287" t="s">
        <v>437</v>
      </c>
      <c r="O155" s="287" t="s">
        <v>663</v>
      </c>
      <c r="P155" s="287" t="s">
        <v>439</v>
      </c>
      <c r="Q155" s="287">
        <v>2</v>
      </c>
      <c r="R155" s="292"/>
      <c r="S155" s="126"/>
      <c r="T155" s="126"/>
      <c r="U155" s="126"/>
      <c r="V155" s="126"/>
      <c r="W155" s="126"/>
    </row>
    <row r="156" spans="1:23" ht="20.25" customHeight="1">
      <c r="A156" s="214">
        <v>152</v>
      </c>
      <c r="B156" s="287" t="s">
        <v>1109</v>
      </c>
      <c r="C156" s="292" t="s">
        <v>800</v>
      </c>
      <c r="D156" s="292" t="s">
        <v>801</v>
      </c>
      <c r="E156" s="366">
        <v>39722</v>
      </c>
      <c r="F156" s="367">
        <v>0</v>
      </c>
      <c r="G156" s="367">
        <v>0</v>
      </c>
      <c r="H156" s="287" t="s">
        <v>446</v>
      </c>
      <c r="I156" s="214" t="s">
        <v>1403</v>
      </c>
      <c r="J156" s="207" t="s">
        <v>497</v>
      </c>
      <c r="K156" s="368">
        <v>20</v>
      </c>
      <c r="L156" s="203" t="s">
        <v>498</v>
      </c>
      <c r="M156" s="287" t="s">
        <v>447</v>
      </c>
      <c r="N156" s="287" t="s">
        <v>437</v>
      </c>
      <c r="O156" s="287" t="s">
        <v>717</v>
      </c>
      <c r="P156" s="287" t="s">
        <v>439</v>
      </c>
      <c r="Q156" s="287">
        <v>3</v>
      </c>
      <c r="R156" s="392"/>
      <c r="S156" s="126"/>
      <c r="T156" s="126"/>
      <c r="U156" s="126"/>
      <c r="V156" s="126"/>
      <c r="W156" s="126"/>
    </row>
    <row r="157" spans="1:23" ht="20.25" customHeight="1">
      <c r="A157" s="287">
        <v>153</v>
      </c>
      <c r="B157" s="287" t="s">
        <v>1109</v>
      </c>
      <c r="C157" s="292" t="s">
        <v>802</v>
      </c>
      <c r="D157" s="292" t="s">
        <v>803</v>
      </c>
      <c r="E157" s="366">
        <v>40148</v>
      </c>
      <c r="F157" s="367">
        <v>0</v>
      </c>
      <c r="G157" s="367">
        <v>0</v>
      </c>
      <c r="H157" s="287" t="s">
        <v>446</v>
      </c>
      <c r="I157" s="214" t="s">
        <v>1403</v>
      </c>
      <c r="J157" s="207" t="s">
        <v>497</v>
      </c>
      <c r="K157" s="368">
        <v>104</v>
      </c>
      <c r="L157" s="203" t="s">
        <v>498</v>
      </c>
      <c r="M157" s="287" t="s">
        <v>447</v>
      </c>
      <c r="N157" s="287" t="s">
        <v>437</v>
      </c>
      <c r="O157" s="287" t="s">
        <v>541</v>
      </c>
      <c r="P157" s="287" t="s">
        <v>439</v>
      </c>
      <c r="Q157" s="287">
        <v>2</v>
      </c>
      <c r="R157" s="392"/>
      <c r="S157" s="126"/>
      <c r="T157" s="126"/>
      <c r="U157" s="126"/>
      <c r="V157" s="126"/>
      <c r="W157" s="126"/>
    </row>
    <row r="158" spans="1:23" ht="20.25" customHeight="1">
      <c r="A158" s="214">
        <v>154</v>
      </c>
      <c r="B158" s="287" t="s">
        <v>1110</v>
      </c>
      <c r="C158" s="292" t="s">
        <v>804</v>
      </c>
      <c r="D158" s="292" t="s">
        <v>805</v>
      </c>
      <c r="E158" s="366">
        <v>23255</v>
      </c>
      <c r="F158" s="367">
        <v>19111</v>
      </c>
      <c r="G158" s="367">
        <v>3002</v>
      </c>
      <c r="H158" s="287" t="s">
        <v>433</v>
      </c>
      <c r="I158" s="214" t="s">
        <v>1460</v>
      </c>
      <c r="J158" s="207" t="s">
        <v>434</v>
      </c>
      <c r="K158" s="368">
        <v>1720</v>
      </c>
      <c r="L158" s="203" t="s">
        <v>435</v>
      </c>
      <c r="M158" s="287" t="s">
        <v>436</v>
      </c>
      <c r="N158" s="287" t="s">
        <v>437</v>
      </c>
      <c r="O158" s="287" t="s">
        <v>806</v>
      </c>
      <c r="P158" s="287" t="s">
        <v>439</v>
      </c>
      <c r="Q158" s="287">
        <v>1</v>
      </c>
      <c r="R158" s="392"/>
      <c r="S158" s="126"/>
      <c r="T158" s="126"/>
      <c r="U158" s="126"/>
      <c r="V158" s="126"/>
      <c r="W158" s="126"/>
    </row>
    <row r="159" spans="1:23" ht="20.25" customHeight="1">
      <c r="A159" s="287">
        <v>155</v>
      </c>
      <c r="B159" s="287" t="s">
        <v>1110</v>
      </c>
      <c r="C159" s="292" t="s">
        <v>807</v>
      </c>
      <c r="D159" s="292" t="s">
        <v>808</v>
      </c>
      <c r="E159" s="390">
        <v>28946</v>
      </c>
      <c r="F159" s="367">
        <v>9480</v>
      </c>
      <c r="G159" s="367">
        <v>8911</v>
      </c>
      <c r="H159" s="287" t="s">
        <v>433</v>
      </c>
      <c r="I159" s="214" t="s">
        <v>1460</v>
      </c>
      <c r="J159" s="207" t="s">
        <v>434</v>
      </c>
      <c r="K159" s="368">
        <v>3087</v>
      </c>
      <c r="L159" s="203" t="s">
        <v>435</v>
      </c>
      <c r="M159" s="287" t="s">
        <v>436</v>
      </c>
      <c r="N159" s="287" t="s">
        <v>437</v>
      </c>
      <c r="O159" s="287" t="s">
        <v>806</v>
      </c>
      <c r="P159" s="287" t="s">
        <v>439</v>
      </c>
      <c r="Q159" s="287">
        <v>1</v>
      </c>
      <c r="R159" s="393"/>
      <c r="S159" s="126"/>
      <c r="T159" s="126"/>
      <c r="U159" s="126"/>
      <c r="V159" s="126"/>
      <c r="W159" s="126"/>
    </row>
    <row r="160" spans="1:23" ht="20.25" customHeight="1">
      <c r="A160" s="214">
        <v>156</v>
      </c>
      <c r="B160" s="287" t="s">
        <v>1110</v>
      </c>
      <c r="C160" s="292" t="s">
        <v>809</v>
      </c>
      <c r="D160" s="292" t="s">
        <v>810</v>
      </c>
      <c r="E160" s="390">
        <v>29281</v>
      </c>
      <c r="F160" s="367">
        <v>3555</v>
      </c>
      <c r="G160" s="367">
        <v>3555</v>
      </c>
      <c r="H160" s="287" t="s">
        <v>433</v>
      </c>
      <c r="I160" s="214" t="s">
        <v>1460</v>
      </c>
      <c r="J160" s="207" t="s">
        <v>434</v>
      </c>
      <c r="K160" s="368">
        <v>1167</v>
      </c>
      <c r="L160" s="203" t="s">
        <v>435</v>
      </c>
      <c r="M160" s="287" t="s">
        <v>436</v>
      </c>
      <c r="N160" s="287" t="s">
        <v>437</v>
      </c>
      <c r="O160" s="287" t="s">
        <v>806</v>
      </c>
      <c r="P160" s="287" t="s">
        <v>439</v>
      </c>
      <c r="Q160" s="287">
        <v>1</v>
      </c>
      <c r="R160" s="393"/>
      <c r="S160" s="126"/>
      <c r="T160" s="126"/>
      <c r="U160" s="126"/>
      <c r="V160" s="126"/>
      <c r="W160" s="126"/>
    </row>
    <row r="161" spans="1:23" ht="20.25" customHeight="1">
      <c r="A161" s="287">
        <v>157</v>
      </c>
      <c r="B161" s="287" t="s">
        <v>1110</v>
      </c>
      <c r="C161" s="292" t="s">
        <v>811</v>
      </c>
      <c r="D161" s="292" t="s">
        <v>810</v>
      </c>
      <c r="E161" s="390">
        <v>29281</v>
      </c>
      <c r="F161" s="367">
        <v>2766</v>
      </c>
      <c r="G161" s="367">
        <v>1698</v>
      </c>
      <c r="H161" s="287" t="s">
        <v>433</v>
      </c>
      <c r="I161" s="214" t="s">
        <v>1460</v>
      </c>
      <c r="J161" s="207" t="s">
        <v>434</v>
      </c>
      <c r="K161" s="368">
        <v>829</v>
      </c>
      <c r="L161" s="203" t="s">
        <v>435</v>
      </c>
      <c r="M161" s="287" t="s">
        <v>436</v>
      </c>
      <c r="N161" s="287" t="s">
        <v>437</v>
      </c>
      <c r="O161" s="287" t="s">
        <v>812</v>
      </c>
      <c r="P161" s="287" t="s">
        <v>439</v>
      </c>
      <c r="Q161" s="287">
        <v>1</v>
      </c>
      <c r="R161" s="393"/>
      <c r="S161" s="126"/>
      <c r="T161" s="126"/>
      <c r="U161" s="126"/>
      <c r="V161" s="126"/>
      <c r="W161" s="126"/>
    </row>
    <row r="162" spans="1:23" ht="20.25" customHeight="1">
      <c r="A162" s="214">
        <v>158</v>
      </c>
      <c r="B162" s="287" t="s">
        <v>1110</v>
      </c>
      <c r="C162" s="292" t="s">
        <v>813</v>
      </c>
      <c r="D162" s="292" t="s">
        <v>808</v>
      </c>
      <c r="E162" s="390">
        <v>30317</v>
      </c>
      <c r="F162" s="367">
        <v>2992</v>
      </c>
      <c r="G162" s="367">
        <v>2156</v>
      </c>
      <c r="H162" s="287" t="s">
        <v>433</v>
      </c>
      <c r="I162" s="214" t="s">
        <v>1460</v>
      </c>
      <c r="J162" s="207" t="s">
        <v>434</v>
      </c>
      <c r="K162" s="368">
        <v>897</v>
      </c>
      <c r="L162" s="203" t="s">
        <v>435</v>
      </c>
      <c r="M162" s="287" t="s">
        <v>436</v>
      </c>
      <c r="N162" s="287" t="s">
        <v>437</v>
      </c>
      <c r="O162" s="287" t="s">
        <v>814</v>
      </c>
      <c r="P162" s="287" t="s">
        <v>439</v>
      </c>
      <c r="Q162" s="287">
        <v>1</v>
      </c>
      <c r="R162" s="393"/>
      <c r="S162" s="126"/>
      <c r="T162" s="126"/>
      <c r="U162" s="126"/>
      <c r="V162" s="126"/>
      <c r="W162" s="126"/>
    </row>
    <row r="163" spans="1:23" ht="20.25" customHeight="1">
      <c r="A163" s="287">
        <v>159</v>
      </c>
      <c r="B163" s="287" t="s">
        <v>1110</v>
      </c>
      <c r="C163" s="292" t="s">
        <v>815</v>
      </c>
      <c r="D163" s="292" t="s">
        <v>810</v>
      </c>
      <c r="E163" s="390">
        <v>31017</v>
      </c>
      <c r="F163" s="367">
        <v>3037</v>
      </c>
      <c r="G163" s="367">
        <v>2778</v>
      </c>
      <c r="H163" s="287" t="s">
        <v>433</v>
      </c>
      <c r="I163" s="214" t="s">
        <v>1460</v>
      </c>
      <c r="J163" s="207" t="s">
        <v>434</v>
      </c>
      <c r="K163" s="368">
        <v>911</v>
      </c>
      <c r="L163" s="203" t="s">
        <v>435</v>
      </c>
      <c r="M163" s="287" t="s">
        <v>436</v>
      </c>
      <c r="N163" s="287" t="s">
        <v>437</v>
      </c>
      <c r="O163" s="287" t="s">
        <v>806</v>
      </c>
      <c r="P163" s="287" t="s">
        <v>439</v>
      </c>
      <c r="Q163" s="287">
        <v>1</v>
      </c>
      <c r="R163" s="393"/>
    </row>
    <row r="164" spans="1:23" ht="20.25" customHeight="1">
      <c r="A164" s="214">
        <v>160</v>
      </c>
      <c r="B164" s="287" t="s">
        <v>1110</v>
      </c>
      <c r="C164" s="292" t="s">
        <v>816</v>
      </c>
      <c r="D164" s="292" t="s">
        <v>808</v>
      </c>
      <c r="E164" s="390">
        <v>31168</v>
      </c>
      <c r="F164" s="367">
        <v>3436</v>
      </c>
      <c r="G164" s="367">
        <v>3437</v>
      </c>
      <c r="H164" s="287" t="s">
        <v>433</v>
      </c>
      <c r="I164" s="214" t="s">
        <v>1460</v>
      </c>
      <c r="J164" s="207" t="s">
        <v>434</v>
      </c>
      <c r="K164" s="368">
        <v>1030</v>
      </c>
      <c r="L164" s="203" t="s">
        <v>435</v>
      </c>
      <c r="M164" s="287" t="s">
        <v>436</v>
      </c>
      <c r="N164" s="287" t="s">
        <v>437</v>
      </c>
      <c r="O164" s="287" t="s">
        <v>806</v>
      </c>
      <c r="P164" s="287" t="s">
        <v>439</v>
      </c>
      <c r="Q164" s="287">
        <v>1</v>
      </c>
      <c r="R164" s="393"/>
    </row>
    <row r="165" spans="1:23" ht="20.25" customHeight="1">
      <c r="A165" s="287">
        <v>161</v>
      </c>
      <c r="B165" s="287" t="s">
        <v>1110</v>
      </c>
      <c r="C165" s="292" t="s">
        <v>817</v>
      </c>
      <c r="D165" s="292" t="s">
        <v>810</v>
      </c>
      <c r="E165" s="390">
        <v>30498</v>
      </c>
      <c r="F165" s="367">
        <v>3943</v>
      </c>
      <c r="G165" s="367">
        <v>3141</v>
      </c>
      <c r="H165" s="287" t="s">
        <v>433</v>
      </c>
      <c r="I165" s="214" t="s">
        <v>1460</v>
      </c>
      <c r="J165" s="207" t="s">
        <v>434</v>
      </c>
      <c r="K165" s="368">
        <v>1182</v>
      </c>
      <c r="L165" s="203" t="s">
        <v>435</v>
      </c>
      <c r="M165" s="287" t="s">
        <v>436</v>
      </c>
      <c r="N165" s="287" t="s">
        <v>437</v>
      </c>
      <c r="O165" s="287" t="s">
        <v>806</v>
      </c>
      <c r="P165" s="287" t="s">
        <v>439</v>
      </c>
      <c r="Q165" s="287">
        <v>1</v>
      </c>
      <c r="R165" s="393"/>
    </row>
    <row r="166" spans="1:23" ht="20.25" customHeight="1">
      <c r="A166" s="214">
        <v>162</v>
      </c>
      <c r="B166" s="287" t="s">
        <v>1110</v>
      </c>
      <c r="C166" s="292" t="s">
        <v>818</v>
      </c>
      <c r="D166" s="292" t="s">
        <v>819</v>
      </c>
      <c r="E166" s="390">
        <v>30834</v>
      </c>
      <c r="F166" s="367">
        <v>180</v>
      </c>
      <c r="G166" s="367">
        <v>0</v>
      </c>
      <c r="H166" s="287" t="s">
        <v>446</v>
      </c>
      <c r="I166" s="214" t="s">
        <v>1292</v>
      </c>
      <c r="J166" s="207" t="s">
        <v>434</v>
      </c>
      <c r="K166" s="368">
        <v>610</v>
      </c>
      <c r="L166" s="203" t="s">
        <v>435</v>
      </c>
      <c r="M166" s="287" t="s">
        <v>436</v>
      </c>
      <c r="N166" s="287" t="s">
        <v>437</v>
      </c>
      <c r="O166" s="287" t="s">
        <v>814</v>
      </c>
      <c r="P166" s="287" t="s">
        <v>439</v>
      </c>
      <c r="Q166" s="287">
        <v>2</v>
      </c>
      <c r="R166" s="393"/>
    </row>
    <row r="167" spans="1:23" ht="20.25" customHeight="1">
      <c r="A167" s="287">
        <v>163</v>
      </c>
      <c r="B167" s="287" t="s">
        <v>1110</v>
      </c>
      <c r="C167" s="292" t="s">
        <v>820</v>
      </c>
      <c r="D167" s="292" t="s">
        <v>821</v>
      </c>
      <c r="E167" s="390"/>
      <c r="F167" s="367">
        <v>6</v>
      </c>
      <c r="G167" s="367">
        <v>0</v>
      </c>
      <c r="H167" s="287" t="s">
        <v>433</v>
      </c>
      <c r="I167" s="214" t="s">
        <v>1460</v>
      </c>
      <c r="J167" s="207" t="s">
        <v>434</v>
      </c>
      <c r="K167" s="368">
        <v>195</v>
      </c>
      <c r="L167" s="203" t="s">
        <v>435</v>
      </c>
      <c r="M167" s="287" t="s">
        <v>436</v>
      </c>
      <c r="N167" s="287" t="s">
        <v>437</v>
      </c>
      <c r="O167" s="287" t="s">
        <v>814</v>
      </c>
      <c r="P167" s="287" t="s">
        <v>439</v>
      </c>
      <c r="Q167" s="287">
        <v>1</v>
      </c>
      <c r="R167" s="393"/>
    </row>
    <row r="168" spans="1:23" ht="20.25" customHeight="1">
      <c r="A168" s="214">
        <v>164</v>
      </c>
      <c r="B168" s="287" t="s">
        <v>1110</v>
      </c>
      <c r="C168" s="292" t="s">
        <v>822</v>
      </c>
      <c r="D168" s="292" t="s">
        <v>823</v>
      </c>
      <c r="E168" s="390">
        <v>38108</v>
      </c>
      <c r="F168" s="367">
        <v>188</v>
      </c>
      <c r="G168" s="367">
        <v>98</v>
      </c>
      <c r="H168" s="287" t="s">
        <v>452</v>
      </c>
      <c r="I168" s="214" t="s">
        <v>1403</v>
      </c>
      <c r="J168" s="369"/>
      <c r="K168" s="368">
        <v>50</v>
      </c>
      <c r="L168" s="370"/>
      <c r="M168" s="287" t="s">
        <v>436</v>
      </c>
      <c r="N168" s="287" t="s">
        <v>437</v>
      </c>
      <c r="O168" s="287" t="s">
        <v>824</v>
      </c>
      <c r="P168" s="287" t="s">
        <v>439</v>
      </c>
      <c r="Q168" s="287">
        <v>1</v>
      </c>
      <c r="R168" s="393"/>
    </row>
    <row r="169" spans="1:23" ht="20.25" customHeight="1">
      <c r="A169" s="287">
        <v>165</v>
      </c>
      <c r="B169" s="287" t="s">
        <v>1110</v>
      </c>
      <c r="C169" s="292" t="s">
        <v>825</v>
      </c>
      <c r="D169" s="292" t="s">
        <v>826</v>
      </c>
      <c r="E169" s="390">
        <v>39588</v>
      </c>
      <c r="F169" s="367">
        <v>0</v>
      </c>
      <c r="G169" s="367">
        <v>0</v>
      </c>
      <c r="H169" s="287" t="s">
        <v>446</v>
      </c>
      <c r="I169" s="214" t="s">
        <v>1403</v>
      </c>
      <c r="J169" s="207" t="s">
        <v>497</v>
      </c>
      <c r="K169" s="368">
        <v>272</v>
      </c>
      <c r="L169" s="203" t="s">
        <v>498</v>
      </c>
      <c r="M169" s="287" t="s">
        <v>436</v>
      </c>
      <c r="N169" s="287" t="s">
        <v>437</v>
      </c>
      <c r="O169" s="287" t="s">
        <v>827</v>
      </c>
      <c r="P169" s="287" t="s">
        <v>439</v>
      </c>
      <c r="Q169" s="287">
        <v>1</v>
      </c>
      <c r="R169" s="393"/>
    </row>
    <row r="170" spans="1:23" ht="20.25" customHeight="1">
      <c r="A170" s="214">
        <v>166</v>
      </c>
      <c r="B170" s="287" t="s">
        <v>1110</v>
      </c>
      <c r="C170" s="292" t="s">
        <v>828</v>
      </c>
      <c r="D170" s="292" t="s">
        <v>829</v>
      </c>
      <c r="E170" s="390">
        <v>39583</v>
      </c>
      <c r="F170" s="367">
        <v>0</v>
      </c>
      <c r="G170" s="367">
        <v>0</v>
      </c>
      <c r="H170" s="287" t="s">
        <v>446</v>
      </c>
      <c r="I170" s="214" t="s">
        <v>1403</v>
      </c>
      <c r="J170" s="207" t="s">
        <v>497</v>
      </c>
      <c r="K170" s="368">
        <v>420</v>
      </c>
      <c r="L170" s="203" t="s">
        <v>498</v>
      </c>
      <c r="M170" s="287" t="s">
        <v>436</v>
      </c>
      <c r="N170" s="287" t="s">
        <v>437</v>
      </c>
      <c r="O170" s="287" t="s">
        <v>827</v>
      </c>
      <c r="P170" s="287" t="s">
        <v>439</v>
      </c>
      <c r="Q170" s="287">
        <v>1</v>
      </c>
      <c r="R170" s="393"/>
    </row>
    <row r="171" spans="1:23" ht="20.25" customHeight="1">
      <c r="A171" s="287">
        <v>167</v>
      </c>
      <c r="B171" s="287" t="s">
        <v>1110</v>
      </c>
      <c r="C171" s="292" t="s">
        <v>830</v>
      </c>
      <c r="D171" s="292" t="s">
        <v>831</v>
      </c>
      <c r="E171" s="390">
        <v>39959</v>
      </c>
      <c r="F171" s="367">
        <v>512</v>
      </c>
      <c r="G171" s="367">
        <v>260</v>
      </c>
      <c r="H171" s="287" t="s">
        <v>446</v>
      </c>
      <c r="I171" s="214" t="s">
        <v>1403</v>
      </c>
      <c r="J171" s="207" t="s">
        <v>497</v>
      </c>
      <c r="K171" s="368">
        <v>126</v>
      </c>
      <c r="L171" s="203" t="s">
        <v>498</v>
      </c>
      <c r="M171" s="287" t="s">
        <v>436</v>
      </c>
      <c r="N171" s="287" t="s">
        <v>437</v>
      </c>
      <c r="O171" s="287" t="s">
        <v>827</v>
      </c>
      <c r="P171" s="287" t="s">
        <v>439</v>
      </c>
      <c r="Q171" s="287">
        <v>1</v>
      </c>
      <c r="R171" s="393"/>
    </row>
    <row r="172" spans="1:23" ht="20.25" customHeight="1">
      <c r="A172" s="214">
        <v>168</v>
      </c>
      <c r="B172" s="287" t="s">
        <v>1110</v>
      </c>
      <c r="C172" s="292" t="s">
        <v>832</v>
      </c>
      <c r="D172" s="292" t="s">
        <v>833</v>
      </c>
      <c r="E172" s="390">
        <v>40715</v>
      </c>
      <c r="F172" s="367">
        <v>0</v>
      </c>
      <c r="G172" s="367">
        <v>0</v>
      </c>
      <c r="H172" s="287" t="s">
        <v>446</v>
      </c>
      <c r="I172" s="214" t="s">
        <v>1403</v>
      </c>
      <c r="J172" s="207" t="s">
        <v>497</v>
      </c>
      <c r="K172" s="368">
        <v>98</v>
      </c>
      <c r="L172" s="203" t="s">
        <v>498</v>
      </c>
      <c r="M172" s="287" t="s">
        <v>436</v>
      </c>
      <c r="N172" s="287" t="s">
        <v>437</v>
      </c>
      <c r="O172" s="287" t="s">
        <v>827</v>
      </c>
      <c r="P172" s="287" t="s">
        <v>439</v>
      </c>
      <c r="Q172" s="287">
        <v>1</v>
      </c>
      <c r="R172" s="393"/>
    </row>
    <row r="173" spans="1:23" ht="20.25" customHeight="1">
      <c r="A173" s="287">
        <v>169</v>
      </c>
      <c r="B173" s="287" t="s">
        <v>1110</v>
      </c>
      <c r="C173" s="292" t="s">
        <v>834</v>
      </c>
      <c r="D173" s="292" t="s">
        <v>835</v>
      </c>
      <c r="E173" s="377">
        <v>41021</v>
      </c>
      <c r="F173" s="367">
        <v>0</v>
      </c>
      <c r="G173" s="367">
        <v>0</v>
      </c>
      <c r="H173" s="287" t="s">
        <v>446</v>
      </c>
      <c r="I173" s="214" t="s">
        <v>1403</v>
      </c>
      <c r="J173" s="207" t="s">
        <v>497</v>
      </c>
      <c r="K173" s="368">
        <v>65</v>
      </c>
      <c r="L173" s="203" t="s">
        <v>498</v>
      </c>
      <c r="M173" s="287" t="s">
        <v>436</v>
      </c>
      <c r="N173" s="287" t="s">
        <v>437</v>
      </c>
      <c r="O173" s="287" t="s">
        <v>827</v>
      </c>
      <c r="P173" s="287" t="s">
        <v>439</v>
      </c>
      <c r="Q173" s="287">
        <v>1</v>
      </c>
      <c r="R173" s="393"/>
    </row>
    <row r="174" spans="1:23" ht="20.25" customHeight="1">
      <c r="A174" s="214">
        <v>170</v>
      </c>
      <c r="B174" s="287" t="s">
        <v>1110</v>
      </c>
      <c r="C174" s="292" t="s">
        <v>836</v>
      </c>
      <c r="D174" s="292" t="s">
        <v>837</v>
      </c>
      <c r="E174" s="390">
        <v>41122</v>
      </c>
      <c r="F174" s="367">
        <v>0</v>
      </c>
      <c r="G174" s="367">
        <v>0</v>
      </c>
      <c r="H174" s="287" t="s">
        <v>446</v>
      </c>
      <c r="I174" s="214" t="s">
        <v>1403</v>
      </c>
      <c r="J174" s="207" t="s">
        <v>497</v>
      </c>
      <c r="K174" s="368">
        <v>79</v>
      </c>
      <c r="L174" s="203" t="s">
        <v>498</v>
      </c>
      <c r="M174" s="287" t="s">
        <v>436</v>
      </c>
      <c r="N174" s="287" t="s">
        <v>437</v>
      </c>
      <c r="O174" s="287" t="s">
        <v>827</v>
      </c>
      <c r="P174" s="287" t="s">
        <v>439</v>
      </c>
      <c r="Q174" s="287">
        <v>1</v>
      </c>
      <c r="R174" s="393"/>
    </row>
    <row r="175" spans="1:23" ht="20.25" customHeight="1">
      <c r="A175" s="287">
        <v>171</v>
      </c>
      <c r="B175" s="287" t="s">
        <v>1110</v>
      </c>
      <c r="C175" s="292" t="s">
        <v>838</v>
      </c>
      <c r="D175" s="292" t="s">
        <v>839</v>
      </c>
      <c r="E175" s="390">
        <v>41149</v>
      </c>
      <c r="F175" s="367">
        <v>0</v>
      </c>
      <c r="G175" s="367">
        <v>0</v>
      </c>
      <c r="H175" s="287" t="s">
        <v>446</v>
      </c>
      <c r="I175" s="214" t="s">
        <v>1403</v>
      </c>
      <c r="J175" s="207" t="s">
        <v>497</v>
      </c>
      <c r="K175" s="368">
        <v>520</v>
      </c>
      <c r="L175" s="203" t="s">
        <v>498</v>
      </c>
      <c r="M175" s="287" t="s">
        <v>447</v>
      </c>
      <c r="N175" s="287" t="s">
        <v>437</v>
      </c>
      <c r="O175" s="287" t="s">
        <v>814</v>
      </c>
      <c r="P175" s="287" t="s">
        <v>439</v>
      </c>
      <c r="Q175" s="287">
        <v>1</v>
      </c>
      <c r="R175" s="393"/>
    </row>
    <row r="176" spans="1:23" ht="20.25" customHeight="1">
      <c r="A176" s="214">
        <v>172</v>
      </c>
      <c r="B176" s="287" t="s">
        <v>1110</v>
      </c>
      <c r="C176" s="292" t="s">
        <v>840</v>
      </c>
      <c r="D176" s="292" t="s">
        <v>841</v>
      </c>
      <c r="E176" s="390"/>
      <c r="F176" s="367">
        <v>0</v>
      </c>
      <c r="G176" s="367"/>
      <c r="H176" s="287" t="s">
        <v>446</v>
      </c>
      <c r="I176" s="214" t="s">
        <v>1403</v>
      </c>
      <c r="J176" s="207" t="s">
        <v>497</v>
      </c>
      <c r="K176" s="368">
        <v>271</v>
      </c>
      <c r="L176" s="203" t="s">
        <v>498</v>
      </c>
      <c r="M176" s="287" t="s">
        <v>436</v>
      </c>
      <c r="N176" s="287"/>
      <c r="O176" s="287"/>
      <c r="P176" s="287"/>
      <c r="Q176" s="287"/>
      <c r="R176" s="393" t="s">
        <v>842</v>
      </c>
    </row>
    <row r="177" spans="1:18" ht="20.25" customHeight="1">
      <c r="A177" s="287">
        <v>173</v>
      </c>
      <c r="B177" s="287" t="s">
        <v>1110</v>
      </c>
      <c r="C177" s="292" t="s">
        <v>843</v>
      </c>
      <c r="D177" s="292" t="s">
        <v>844</v>
      </c>
      <c r="E177" s="390"/>
      <c r="F177" s="367">
        <v>0</v>
      </c>
      <c r="G177" s="367"/>
      <c r="H177" s="287" t="s">
        <v>446</v>
      </c>
      <c r="I177" s="214" t="s">
        <v>1403</v>
      </c>
      <c r="J177" s="207" t="s">
        <v>497</v>
      </c>
      <c r="K177" s="368">
        <v>312</v>
      </c>
      <c r="L177" s="203" t="s">
        <v>498</v>
      </c>
      <c r="M177" s="287" t="s">
        <v>447</v>
      </c>
      <c r="N177" s="287"/>
      <c r="O177" s="287"/>
      <c r="P177" s="287"/>
      <c r="Q177" s="287"/>
      <c r="R177" s="393" t="s">
        <v>845</v>
      </c>
    </row>
    <row r="178" spans="1:18" ht="20.25" customHeight="1">
      <c r="A178" s="214">
        <v>174</v>
      </c>
      <c r="B178" s="287" t="s">
        <v>1110</v>
      </c>
      <c r="C178" s="292" t="s">
        <v>846</v>
      </c>
      <c r="D178" s="292" t="s">
        <v>847</v>
      </c>
      <c r="E178" s="390"/>
      <c r="F178" s="367">
        <v>0</v>
      </c>
      <c r="G178" s="367"/>
      <c r="H178" s="287" t="s">
        <v>446</v>
      </c>
      <c r="I178" s="214" t="s">
        <v>1403</v>
      </c>
      <c r="J178" s="207" t="s">
        <v>497</v>
      </c>
      <c r="K178" s="368">
        <v>330</v>
      </c>
      <c r="L178" s="203" t="s">
        <v>498</v>
      </c>
      <c r="M178" s="287" t="s">
        <v>447</v>
      </c>
      <c r="N178" s="287"/>
      <c r="O178" s="287"/>
      <c r="P178" s="287"/>
      <c r="Q178" s="287"/>
      <c r="R178" s="393" t="s">
        <v>848</v>
      </c>
    </row>
    <row r="179" spans="1:18" ht="20.25" customHeight="1" thickBot="1">
      <c r="A179" s="287">
        <v>175</v>
      </c>
      <c r="B179" s="287" t="s">
        <v>1110</v>
      </c>
      <c r="C179" s="292" t="s">
        <v>849</v>
      </c>
      <c r="D179" s="292" t="s">
        <v>821</v>
      </c>
      <c r="E179" s="390"/>
      <c r="F179" s="367">
        <v>364</v>
      </c>
      <c r="G179" s="367"/>
      <c r="H179" s="287" t="s">
        <v>433</v>
      </c>
      <c r="I179" s="214" t="s">
        <v>1460</v>
      </c>
      <c r="J179" s="207" t="s">
        <v>434</v>
      </c>
      <c r="K179" s="368">
        <v>189</v>
      </c>
      <c r="L179" s="203" t="s">
        <v>435</v>
      </c>
      <c r="M179" s="287" t="s">
        <v>436</v>
      </c>
      <c r="N179" s="287"/>
      <c r="O179" s="287"/>
      <c r="P179" s="287"/>
      <c r="Q179" s="287"/>
      <c r="R179" s="393" t="s">
        <v>848</v>
      </c>
    </row>
    <row r="180" spans="1:18" ht="25.5" customHeight="1" thickTop="1">
      <c r="A180" s="279"/>
      <c r="B180" s="280" t="s">
        <v>1270</v>
      </c>
      <c r="C180" s="280"/>
      <c r="D180" s="280"/>
      <c r="E180" s="281"/>
      <c r="F180" s="286">
        <f>SUM(F5:F179)</f>
        <v>300307</v>
      </c>
      <c r="G180" s="286">
        <f>SUM(G5:G179)</f>
        <v>82853</v>
      </c>
      <c r="H180" s="281"/>
      <c r="I180" s="281"/>
      <c r="J180" s="282"/>
      <c r="K180" s="283">
        <f>SUM(K5:K179)</f>
        <v>178718</v>
      </c>
      <c r="L180" s="284"/>
      <c r="M180" s="285"/>
      <c r="N180" s="285"/>
      <c r="O180" s="285"/>
      <c r="P180" s="285"/>
      <c r="Q180" s="523">
        <f>SUM(Q5:Q179)</f>
        <v>409</v>
      </c>
      <c r="R180" s="391"/>
    </row>
    <row r="182" spans="1:18" ht="15.95" customHeight="1">
      <c r="P182" s="107"/>
    </row>
    <row r="183" spans="1:18" ht="15.95" customHeight="1">
      <c r="I183" s="407"/>
      <c r="P183" s="107"/>
    </row>
    <row r="184" spans="1:18" ht="15.95" customHeight="1">
      <c r="I184" s="407"/>
    </row>
    <row r="185" spans="1:18" ht="15.95" customHeight="1">
      <c r="I185" s="407"/>
    </row>
    <row r="186" spans="1:18" ht="15.95" customHeight="1">
      <c r="I186" s="407"/>
    </row>
    <row r="187" spans="1:18" ht="15.95" customHeight="1">
      <c r="I187" s="407"/>
    </row>
    <row r="188" spans="1:18" ht="15.95" customHeight="1">
      <c r="I188" s="407"/>
    </row>
    <row r="189" spans="1:18" ht="15.95" customHeight="1">
      <c r="I189" s="407"/>
    </row>
    <row r="190" spans="1:18" ht="15.95" customHeight="1">
      <c r="I190" s="407"/>
    </row>
    <row r="191" spans="1:18" ht="15.95" customHeight="1">
      <c r="I191" s="407"/>
    </row>
    <row r="192" spans="1:18" ht="15.95" customHeight="1">
      <c r="I192" s="407"/>
    </row>
    <row r="193" spans="9:9" ht="15.95" customHeight="1">
      <c r="I193" s="407"/>
    </row>
    <row r="194" spans="9:9" ht="15.95" customHeight="1">
      <c r="I194" s="407"/>
    </row>
    <row r="195" spans="9:9" ht="15.95" customHeight="1">
      <c r="I195" s="407"/>
    </row>
    <row r="196" spans="9:9" ht="15.95" customHeight="1">
      <c r="I196" s="407"/>
    </row>
    <row r="197" spans="9:9" ht="15.95" customHeight="1">
      <c r="I197" s="407"/>
    </row>
    <row r="198" spans="9:9" ht="15.95" customHeight="1">
      <c r="I198" s="407"/>
    </row>
    <row r="199" spans="9:9" ht="15.95" customHeight="1">
      <c r="I199" s="407"/>
    </row>
    <row r="200" spans="9:9" ht="15.95" customHeight="1">
      <c r="I200" s="407"/>
    </row>
    <row r="201" spans="9:9" ht="15.95" customHeight="1">
      <c r="I201" s="407"/>
    </row>
    <row r="202" spans="9:9" ht="15.95" customHeight="1">
      <c r="I202" s="407"/>
    </row>
    <row r="203" spans="9:9" ht="15.95" customHeight="1">
      <c r="I203" s="407"/>
    </row>
    <row r="204" spans="9:9" ht="15.95" customHeight="1">
      <c r="I204" s="407"/>
    </row>
    <row r="205" spans="9:9" ht="15.95" customHeight="1">
      <c r="I205" s="407"/>
    </row>
    <row r="206" spans="9:9" ht="15.95" customHeight="1">
      <c r="I206" s="407"/>
    </row>
    <row r="207" spans="9:9" ht="15.95" customHeight="1">
      <c r="I207" s="407"/>
    </row>
    <row r="208" spans="9:9" ht="15.95" customHeight="1">
      <c r="I208" s="407"/>
    </row>
    <row r="209" spans="9:9" ht="15.95" customHeight="1">
      <c r="I209" s="407"/>
    </row>
    <row r="210" spans="9:9" ht="15.95" customHeight="1">
      <c r="I210" s="407"/>
    </row>
    <row r="211" spans="9:9" ht="15.95" customHeight="1">
      <c r="I211" s="407"/>
    </row>
    <row r="212" spans="9:9" ht="15.95" customHeight="1">
      <c r="I212" s="407"/>
    </row>
    <row r="213" spans="9:9" ht="15.95" customHeight="1">
      <c r="I213" s="407"/>
    </row>
    <row r="214" spans="9:9" ht="15.95" customHeight="1">
      <c r="I214" s="407"/>
    </row>
    <row r="215" spans="9:9" ht="15.95" customHeight="1">
      <c r="I215" s="407"/>
    </row>
    <row r="216" spans="9:9" ht="15.95" customHeight="1">
      <c r="I216" s="407"/>
    </row>
    <row r="217" spans="9:9" ht="15.95" customHeight="1">
      <c r="I217" s="407"/>
    </row>
    <row r="218" spans="9:9" ht="15.95" customHeight="1">
      <c r="I218" s="407"/>
    </row>
    <row r="219" spans="9:9" ht="15.95" customHeight="1">
      <c r="I219" s="407"/>
    </row>
    <row r="220" spans="9:9" ht="15.95" customHeight="1">
      <c r="I220" s="407"/>
    </row>
    <row r="221" spans="9:9" ht="15.95" customHeight="1">
      <c r="I221" s="407"/>
    </row>
    <row r="222" spans="9:9" ht="15.95" customHeight="1">
      <c r="I222" s="407"/>
    </row>
    <row r="223" spans="9:9" ht="15.95" customHeight="1">
      <c r="I223" s="407"/>
    </row>
    <row r="224" spans="9:9" ht="15.95" customHeight="1">
      <c r="I224" s="407"/>
    </row>
    <row r="225" spans="9:11" ht="15.95" customHeight="1">
      <c r="I225" s="407"/>
    </row>
    <row r="226" spans="9:11" ht="15.95" customHeight="1">
      <c r="I226" s="407"/>
    </row>
    <row r="227" spans="9:11" ht="15.95" customHeight="1">
      <c r="I227" s="407"/>
    </row>
    <row r="228" spans="9:11" ht="15.95" customHeight="1">
      <c r="I228" s="407"/>
    </row>
    <row r="229" spans="9:11" ht="15.95" customHeight="1">
      <c r="I229" s="407"/>
    </row>
    <row r="230" spans="9:11" ht="15.95" customHeight="1">
      <c r="I230" s="407"/>
    </row>
    <row r="231" spans="9:11" ht="15.95" customHeight="1">
      <c r="I231" s="407"/>
    </row>
    <row r="232" spans="9:11" ht="15.95" customHeight="1">
      <c r="I232" s="407"/>
    </row>
    <row r="233" spans="9:11" ht="15.95" customHeight="1">
      <c r="I233" s="407"/>
    </row>
    <row r="234" spans="9:11" ht="15.95" customHeight="1">
      <c r="I234" s="407"/>
    </row>
    <row r="235" spans="9:11" ht="15.95" customHeight="1">
      <c r="I235" s="407"/>
    </row>
    <row r="236" spans="9:11" ht="15.95" customHeight="1">
      <c r="I236" s="407"/>
    </row>
    <row r="237" spans="9:11" ht="15.95" customHeight="1">
      <c r="I237" s="407"/>
    </row>
    <row r="238" spans="9:11" ht="15.95" customHeight="1">
      <c r="I238" s="407"/>
    </row>
    <row r="239" spans="9:11" ht="15.95" customHeight="1">
      <c r="I239" s="407"/>
    </row>
    <row r="240" spans="9:11" ht="15.95" customHeight="1">
      <c r="I240" s="407"/>
      <c r="K240" s="407"/>
    </row>
    <row r="241" spans="9:11" ht="15.95" customHeight="1">
      <c r="I241" s="407"/>
      <c r="K241" s="407"/>
    </row>
    <row r="242" spans="9:11" ht="15.95" customHeight="1">
      <c r="I242" s="407"/>
      <c r="K242" s="407"/>
    </row>
    <row r="243" spans="9:11" ht="15.95" customHeight="1">
      <c r="I243" s="407"/>
      <c r="K243" s="407"/>
    </row>
    <row r="244" spans="9:11" ht="15.95" customHeight="1">
      <c r="I244" s="407"/>
      <c r="K244" s="407"/>
    </row>
    <row r="245" spans="9:11" ht="15.95" customHeight="1">
      <c r="I245" s="407"/>
      <c r="K245" s="407"/>
    </row>
    <row r="246" spans="9:11" ht="15.95" customHeight="1">
      <c r="I246" s="407"/>
      <c r="K246" s="407"/>
    </row>
    <row r="247" spans="9:11" ht="15.95" customHeight="1">
      <c r="I247" s="407"/>
      <c r="K247" s="407"/>
    </row>
    <row r="248" spans="9:11" ht="15.95" customHeight="1">
      <c r="I248" s="407"/>
      <c r="K248" s="407"/>
    </row>
    <row r="249" spans="9:11" ht="15.95" customHeight="1">
      <c r="I249" s="407"/>
      <c r="K249" s="407"/>
    </row>
    <row r="250" spans="9:11" ht="15.95" customHeight="1">
      <c r="I250" s="407"/>
      <c r="K250" s="407"/>
    </row>
    <row r="251" spans="9:11" ht="15.95" customHeight="1">
      <c r="I251" s="407"/>
      <c r="K251" s="407"/>
    </row>
    <row r="252" spans="9:11" ht="15.95" customHeight="1">
      <c r="I252" s="407"/>
      <c r="K252" s="407"/>
    </row>
    <row r="253" spans="9:11" ht="15.95" customHeight="1">
      <c r="I253" s="407"/>
      <c r="K253" s="407"/>
    </row>
    <row r="254" spans="9:11" ht="15.95" customHeight="1">
      <c r="I254" s="407"/>
      <c r="K254" s="407"/>
    </row>
    <row r="255" spans="9:11" ht="15.95" customHeight="1">
      <c r="I255" s="407"/>
      <c r="K255" s="407"/>
    </row>
    <row r="256" spans="9:11" ht="15.95" customHeight="1">
      <c r="I256" s="407"/>
      <c r="K256" s="407"/>
    </row>
    <row r="257" spans="9:11" ht="15.95" customHeight="1">
      <c r="I257" s="407"/>
      <c r="K257" s="407"/>
    </row>
    <row r="258" spans="9:11" ht="15.95" customHeight="1">
      <c r="I258" s="407"/>
      <c r="K258" s="407"/>
    </row>
    <row r="259" spans="9:11" ht="15.95" customHeight="1">
      <c r="I259" s="407"/>
      <c r="K259" s="407"/>
    </row>
    <row r="260" spans="9:11" ht="15.95" customHeight="1">
      <c r="I260" s="407"/>
      <c r="K260" s="407"/>
    </row>
    <row r="261" spans="9:11" ht="15.95" customHeight="1">
      <c r="I261" s="407"/>
      <c r="K261" s="407"/>
    </row>
    <row r="262" spans="9:11" ht="15.95" customHeight="1">
      <c r="I262" s="407"/>
      <c r="K262" s="407"/>
    </row>
    <row r="263" spans="9:11" ht="15.95" customHeight="1">
      <c r="I263" s="407"/>
      <c r="K263" s="407"/>
    </row>
    <row r="264" spans="9:11" ht="15.95" customHeight="1">
      <c r="I264" s="407"/>
      <c r="K264" s="407"/>
    </row>
    <row r="265" spans="9:11" ht="15.95" customHeight="1">
      <c r="I265" s="407"/>
      <c r="K265" s="407"/>
    </row>
    <row r="266" spans="9:11" ht="15.95" customHeight="1">
      <c r="I266" s="407"/>
      <c r="K266" s="407"/>
    </row>
    <row r="267" spans="9:11" ht="15.95" customHeight="1">
      <c r="I267" s="407"/>
      <c r="K267" s="407"/>
    </row>
    <row r="268" spans="9:11" ht="15.95" customHeight="1">
      <c r="I268" s="407"/>
      <c r="K268" s="407"/>
    </row>
    <row r="269" spans="9:11" ht="15.95" customHeight="1">
      <c r="I269" s="407"/>
      <c r="K269" s="407"/>
    </row>
    <row r="270" spans="9:11" ht="15.95" customHeight="1">
      <c r="I270" s="407"/>
      <c r="K270" s="407"/>
    </row>
    <row r="271" spans="9:11" ht="15.95" customHeight="1">
      <c r="I271" s="407"/>
      <c r="K271" s="407"/>
    </row>
    <row r="272" spans="9:11" ht="15.95" customHeight="1">
      <c r="I272" s="407"/>
      <c r="K272" s="407"/>
    </row>
    <row r="273" spans="9:11" ht="15.95" customHeight="1">
      <c r="I273" s="407"/>
      <c r="K273" s="407"/>
    </row>
    <row r="274" spans="9:11" ht="15.95" customHeight="1">
      <c r="I274" s="407"/>
      <c r="K274" s="407"/>
    </row>
    <row r="275" spans="9:11" ht="15.95" customHeight="1">
      <c r="I275" s="407"/>
      <c r="K275" s="407"/>
    </row>
    <row r="276" spans="9:11" ht="15.95" customHeight="1">
      <c r="I276" s="407"/>
      <c r="K276" s="407"/>
    </row>
    <row r="277" spans="9:11" ht="15.95" customHeight="1">
      <c r="I277" s="407"/>
      <c r="K277" s="407"/>
    </row>
    <row r="278" spans="9:11" ht="15.95" customHeight="1">
      <c r="I278" s="407"/>
      <c r="K278" s="407"/>
    </row>
    <row r="279" spans="9:11" ht="15.95" customHeight="1">
      <c r="I279" s="407"/>
      <c r="K279" s="407"/>
    </row>
    <row r="280" spans="9:11" ht="15.95" customHeight="1">
      <c r="I280" s="407"/>
      <c r="K280" s="407"/>
    </row>
    <row r="281" spans="9:11" ht="15.95" customHeight="1">
      <c r="I281" s="407"/>
      <c r="K281" s="407"/>
    </row>
    <row r="282" spans="9:11" ht="15.95" customHeight="1">
      <c r="I282" s="407"/>
      <c r="K282" s="407"/>
    </row>
    <row r="283" spans="9:11" ht="15.95" customHeight="1">
      <c r="I283" s="407"/>
      <c r="K283" s="407"/>
    </row>
    <row r="284" spans="9:11" ht="15.95" customHeight="1">
      <c r="I284" s="407"/>
      <c r="K284" s="407"/>
    </row>
    <row r="285" spans="9:11" ht="15.95" customHeight="1">
      <c r="I285" s="407"/>
      <c r="K285" s="407"/>
    </row>
    <row r="286" spans="9:11" ht="15.95" customHeight="1">
      <c r="I286" s="407"/>
      <c r="K286" s="407"/>
    </row>
    <row r="287" spans="9:11" ht="15.95" customHeight="1">
      <c r="I287" s="407"/>
      <c r="K287" s="407"/>
    </row>
    <row r="288" spans="9:11" ht="15.95" customHeight="1">
      <c r="I288" s="407"/>
      <c r="K288" s="407"/>
    </row>
    <row r="289" spans="9:11" ht="15.95" customHeight="1">
      <c r="I289" s="407"/>
      <c r="K289" s="407"/>
    </row>
    <row r="290" spans="9:11" ht="15.95" customHeight="1">
      <c r="I290" s="407"/>
      <c r="K290" s="407"/>
    </row>
    <row r="291" spans="9:11" ht="15.95" customHeight="1">
      <c r="I291" s="407"/>
      <c r="K291" s="407"/>
    </row>
    <row r="292" spans="9:11" ht="15.95" customHeight="1">
      <c r="I292" s="407"/>
      <c r="K292" s="407"/>
    </row>
    <row r="293" spans="9:11" ht="15.95" customHeight="1">
      <c r="I293" s="407"/>
      <c r="K293" s="407"/>
    </row>
    <row r="294" spans="9:11" ht="15.95" customHeight="1">
      <c r="I294" s="407"/>
      <c r="K294" s="407"/>
    </row>
    <row r="295" spans="9:11" ht="15.95" customHeight="1">
      <c r="I295" s="407"/>
      <c r="K295" s="407"/>
    </row>
    <row r="296" spans="9:11" ht="15.95" customHeight="1">
      <c r="I296" s="407"/>
      <c r="K296" s="407"/>
    </row>
    <row r="297" spans="9:11" ht="15.95" customHeight="1">
      <c r="I297" s="407"/>
      <c r="K297" s="407"/>
    </row>
    <row r="298" spans="9:11" ht="15.95" customHeight="1">
      <c r="I298" s="407"/>
      <c r="K298" s="407"/>
    </row>
    <row r="299" spans="9:11" ht="15.95" customHeight="1">
      <c r="I299" s="407"/>
      <c r="K299" s="407"/>
    </row>
    <row r="300" spans="9:11" ht="15.95" customHeight="1">
      <c r="I300" s="407"/>
      <c r="K300" s="407"/>
    </row>
    <row r="301" spans="9:11" ht="15.95" customHeight="1">
      <c r="I301" s="407"/>
      <c r="K301" s="407"/>
    </row>
    <row r="302" spans="9:11" ht="15.95" customHeight="1">
      <c r="I302" s="407"/>
      <c r="K302" s="407"/>
    </row>
    <row r="303" spans="9:11" ht="15.95" customHeight="1">
      <c r="K303" s="407"/>
    </row>
    <row r="304" spans="9:11" ht="15.95" customHeight="1">
      <c r="K304" s="407"/>
    </row>
    <row r="305" spans="11:11" ht="15.95" customHeight="1">
      <c r="K305" s="407"/>
    </row>
    <row r="306" spans="11:11" ht="15.95" customHeight="1">
      <c r="K306" s="407"/>
    </row>
    <row r="307" spans="11:11" ht="15.95" customHeight="1">
      <c r="K307" s="407"/>
    </row>
    <row r="308" spans="11:11" ht="15.95" customHeight="1">
      <c r="K308" s="407"/>
    </row>
    <row r="309" spans="11:11" ht="15.95" customHeight="1">
      <c r="K309" s="407"/>
    </row>
    <row r="310" spans="11:11" ht="15.95" customHeight="1">
      <c r="K310" s="407"/>
    </row>
    <row r="311" spans="11:11" ht="15.95" customHeight="1">
      <c r="K311" s="407"/>
    </row>
    <row r="312" spans="11:11" ht="15.95" customHeight="1">
      <c r="K312" s="407"/>
    </row>
    <row r="313" spans="11:11" ht="15.95" customHeight="1">
      <c r="K313" s="407"/>
    </row>
    <row r="314" spans="11:11" ht="15.95" customHeight="1">
      <c r="K314" s="407"/>
    </row>
    <row r="315" spans="11:11" ht="15.95" customHeight="1">
      <c r="K315" s="407"/>
    </row>
    <row r="316" spans="11:11" ht="15.95" customHeight="1">
      <c r="K316" s="407"/>
    </row>
    <row r="317" spans="11:11" ht="15.95" customHeight="1">
      <c r="K317" s="407"/>
    </row>
    <row r="318" spans="11:11" ht="15.95" customHeight="1">
      <c r="K318" s="407"/>
    </row>
    <row r="319" spans="11:11" ht="15.95" customHeight="1">
      <c r="K319" s="407"/>
    </row>
    <row r="320" spans="11:11" ht="15.95" customHeight="1">
      <c r="K320" s="407"/>
    </row>
    <row r="321" spans="11:11" ht="15.95" customHeight="1">
      <c r="K321" s="407"/>
    </row>
    <row r="322" spans="11:11" ht="15.95" customHeight="1">
      <c r="K322" s="407"/>
    </row>
    <row r="323" spans="11:11" ht="15.95" customHeight="1">
      <c r="K323" s="407"/>
    </row>
    <row r="324" spans="11:11" ht="15.95" customHeight="1">
      <c r="K324" s="407"/>
    </row>
    <row r="325" spans="11:11" ht="15.95" customHeight="1">
      <c r="K325" s="407"/>
    </row>
    <row r="326" spans="11:11" ht="15.95" customHeight="1">
      <c r="K326" s="407"/>
    </row>
    <row r="327" spans="11:11" ht="15.95" customHeight="1">
      <c r="K327" s="407"/>
    </row>
    <row r="328" spans="11:11" ht="15.95" customHeight="1">
      <c r="K328" s="407"/>
    </row>
    <row r="329" spans="11:11" ht="15.95" customHeight="1">
      <c r="K329" s="407"/>
    </row>
    <row r="330" spans="11:11" ht="15.95" customHeight="1">
      <c r="K330" s="407"/>
    </row>
    <row r="331" spans="11:11" ht="15.95" customHeight="1">
      <c r="K331" s="407"/>
    </row>
    <row r="332" spans="11:11" ht="15.95" customHeight="1">
      <c r="K332" s="407"/>
    </row>
    <row r="333" spans="11:11" ht="15.95" customHeight="1">
      <c r="K333" s="407"/>
    </row>
    <row r="334" spans="11:11" ht="15.95" customHeight="1">
      <c r="K334" s="407"/>
    </row>
    <row r="335" spans="11:11" ht="15.95" customHeight="1">
      <c r="K335" s="407"/>
    </row>
    <row r="336" spans="11:11" ht="15.95" customHeight="1">
      <c r="K336" s="407"/>
    </row>
    <row r="337" spans="11:11" ht="15.95" customHeight="1">
      <c r="K337" s="407"/>
    </row>
    <row r="338" spans="11:11" ht="15.95" customHeight="1">
      <c r="K338" s="407"/>
    </row>
    <row r="339" spans="11:11" ht="15.95" customHeight="1">
      <c r="K339" s="407"/>
    </row>
    <row r="340" spans="11:11" ht="15.95" customHeight="1">
      <c r="K340" s="407"/>
    </row>
    <row r="341" spans="11:11" ht="15.95" customHeight="1">
      <c r="K341" s="407"/>
    </row>
    <row r="342" spans="11:11" ht="15.95" customHeight="1">
      <c r="K342" s="407"/>
    </row>
    <row r="343" spans="11:11" ht="15.95" customHeight="1">
      <c r="K343" s="407"/>
    </row>
    <row r="344" spans="11:11" ht="15.95" customHeight="1">
      <c r="K344" s="407"/>
    </row>
    <row r="345" spans="11:11" ht="15.95" customHeight="1">
      <c r="K345" s="407"/>
    </row>
    <row r="346" spans="11:11" ht="15.95" customHeight="1">
      <c r="K346" s="407"/>
    </row>
    <row r="347" spans="11:11" ht="15.95" customHeight="1">
      <c r="K347" s="407"/>
    </row>
    <row r="348" spans="11:11" ht="15.95" customHeight="1">
      <c r="K348" s="407"/>
    </row>
    <row r="349" spans="11:11" ht="15.95" customHeight="1">
      <c r="K349" s="407"/>
    </row>
    <row r="350" spans="11:11" ht="15.95" customHeight="1">
      <c r="K350" s="407"/>
    </row>
    <row r="351" spans="11:11" ht="15.95" customHeight="1">
      <c r="K351" s="407"/>
    </row>
    <row r="352" spans="11:11" ht="15.95" customHeight="1">
      <c r="K352" s="407"/>
    </row>
    <row r="353" spans="11:11" ht="15.95" customHeight="1">
      <c r="K353" s="407"/>
    </row>
    <row r="354" spans="11:11" ht="15.95" customHeight="1">
      <c r="K354" s="407"/>
    </row>
    <row r="355" spans="11:11" ht="15.95" customHeight="1">
      <c r="K355" s="407"/>
    </row>
    <row r="356" spans="11:11" ht="15.95" customHeight="1">
      <c r="K356" s="407"/>
    </row>
    <row r="357" spans="11:11" ht="15.95" customHeight="1">
      <c r="K357" s="407"/>
    </row>
    <row r="358" spans="11:11" ht="15.95" customHeight="1">
      <c r="K358" s="407"/>
    </row>
    <row r="359" spans="11:11" ht="15.95" customHeight="1">
      <c r="K359" s="407"/>
    </row>
  </sheetData>
  <autoFilter ref="A4:GI180">
    <filterColumn colId="9" showButton="0"/>
    <filterColumn colId="10" showButton="0"/>
  </autoFilter>
  <mergeCells count="5">
    <mergeCell ref="R2:R4"/>
    <mergeCell ref="I2:I4"/>
    <mergeCell ref="J2:L4"/>
    <mergeCell ref="O2:O4"/>
    <mergeCell ref="P2:P4"/>
  </mergeCells>
  <phoneticPr fontId="2"/>
  <dataValidations count="2">
    <dataValidation allowBlank="1" showErrorMessage="1" sqref="E173 I132 I120 G87 D83:E87 F85:F87 F82:F83 H84:H87 I86 N82:P87 N79:O81 C73 C71 I73 O70 B31:B43 H71:H81 K71:K78 N71:P78 F71:F78 B71:B78 B44:H55 K44:K55 N44:P56"/>
    <dataValidation imeMode="hiragana" allowBlank="1" showInputMessage="1" showErrorMessage="1" sqref="R156:R179 R7:R30 R57:R68 R89:R137"/>
  </dataValidations>
  <printOptions horizontalCentered="1"/>
  <pageMargins left="0.23" right="0.18" top="0.59055118110236227" bottom="0.47" header="0.51181102362204722" footer="0.27"/>
  <pageSetup paperSize="9" scale="52" fitToHeight="4" orientation="landscape" r:id="rId1"/>
  <headerFooter alignWithMargins="0">
    <oddFooter>&amp;C- &amp;P+22 -</oddFooter>
  </headerFooter>
  <rowBreaks count="3" manualBreakCount="3">
    <brk id="45" max="17" man="1"/>
    <brk id="87" max="17" man="1"/>
    <brk id="136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22"/>
  <sheetViews>
    <sheetView showZeros="0" view="pageBreakPreview" zoomScale="75" zoomScaleNormal="75" zoomScaleSheetLayoutView="75" workbookViewId="0">
      <pane xSplit="2" ySplit="4" topLeftCell="C5" activePane="bottomRight" state="frozen"/>
      <selection activeCell="M54" sqref="M54"/>
      <selection pane="topRight" activeCell="M54" sqref="M54"/>
      <selection pane="bottomLeft" activeCell="M54" sqref="M54"/>
      <selection pane="bottomRight" activeCell="G10" sqref="G10"/>
    </sheetView>
  </sheetViews>
  <sheetFormatPr defaultColWidth="8.625" defaultRowHeight="17.25"/>
  <cols>
    <col min="1" max="1" width="13.75" style="525" customWidth="1"/>
    <col min="2" max="2" width="20.875" style="525" customWidth="1"/>
    <col min="3" max="3" width="13.375" style="459" customWidth="1"/>
    <col min="4" max="4" width="13.375" style="525" customWidth="1"/>
    <col min="5" max="5" width="13.375" style="459" customWidth="1"/>
    <col min="6" max="6" width="25.75" style="459" customWidth="1"/>
    <col min="7" max="7" width="27.375" style="459" customWidth="1"/>
    <col min="8" max="9" width="19.625" style="459" customWidth="1"/>
    <col min="10" max="10" width="15" style="459" customWidth="1"/>
    <col min="11" max="16384" width="8.625" style="459"/>
  </cols>
  <sheetData>
    <row r="1" spans="1:10">
      <c r="A1" s="524" t="s">
        <v>970</v>
      </c>
      <c r="C1" s="526"/>
      <c r="D1" s="527" t="s">
        <v>388</v>
      </c>
      <c r="E1" s="526" t="s">
        <v>388</v>
      </c>
      <c r="F1" s="526"/>
      <c r="G1" s="526"/>
      <c r="H1" s="526"/>
      <c r="I1" s="526"/>
      <c r="J1" s="526"/>
    </row>
    <row r="2" spans="1:10">
      <c r="A2" s="528" t="s">
        <v>389</v>
      </c>
      <c r="B2" s="529" t="s">
        <v>390</v>
      </c>
      <c r="C2" s="530"/>
      <c r="D2" s="531" t="s">
        <v>971</v>
      </c>
      <c r="E2" s="532"/>
      <c r="F2" s="533" t="s">
        <v>972</v>
      </c>
      <c r="G2" s="533" t="s">
        <v>391</v>
      </c>
      <c r="H2" s="753" t="s">
        <v>392</v>
      </c>
      <c r="I2" s="754"/>
      <c r="J2" s="534"/>
    </row>
    <row r="3" spans="1:10">
      <c r="A3" s="535" t="s">
        <v>1139</v>
      </c>
      <c r="B3" s="536" t="s">
        <v>973</v>
      </c>
      <c r="C3" s="755" t="s">
        <v>974</v>
      </c>
      <c r="D3" s="755" t="s">
        <v>975</v>
      </c>
      <c r="E3" s="755" t="s">
        <v>976</v>
      </c>
      <c r="F3" s="537" t="s">
        <v>977</v>
      </c>
      <c r="G3" s="537" t="s">
        <v>393</v>
      </c>
      <c r="H3" s="755" t="s">
        <v>969</v>
      </c>
      <c r="I3" s="755" t="s">
        <v>1067</v>
      </c>
      <c r="J3" s="538" t="s">
        <v>394</v>
      </c>
    </row>
    <row r="4" spans="1:10">
      <c r="A4" s="539" t="s">
        <v>395</v>
      </c>
      <c r="B4" s="540" t="s">
        <v>395</v>
      </c>
      <c r="C4" s="752"/>
      <c r="D4" s="752"/>
      <c r="E4" s="752"/>
      <c r="F4" s="541" t="s">
        <v>396</v>
      </c>
      <c r="G4" s="541" t="s">
        <v>396</v>
      </c>
      <c r="H4" s="752"/>
      <c r="I4" s="752"/>
      <c r="J4" s="542"/>
    </row>
    <row r="5" spans="1:10" ht="30" customHeight="1">
      <c r="A5" s="543" t="s">
        <v>1278</v>
      </c>
      <c r="B5" s="544" t="s">
        <v>1279</v>
      </c>
      <c r="C5" s="545"/>
      <c r="D5" s="545"/>
      <c r="E5" s="545">
        <v>0</v>
      </c>
      <c r="F5" s="545"/>
      <c r="G5" s="545"/>
      <c r="H5" s="545"/>
      <c r="I5" s="545"/>
      <c r="J5" s="546"/>
    </row>
    <row r="6" spans="1:10" ht="30" customHeight="1">
      <c r="A6" s="751" t="s">
        <v>1176</v>
      </c>
      <c r="B6" s="544" t="s">
        <v>1280</v>
      </c>
      <c r="C6" s="547"/>
      <c r="D6" s="547">
        <v>4</v>
      </c>
      <c r="E6" s="545">
        <f>C6+D6</f>
        <v>4</v>
      </c>
      <c r="F6" s="548">
        <v>1200</v>
      </c>
      <c r="G6" s="548"/>
      <c r="H6" s="548">
        <v>311</v>
      </c>
      <c r="I6" s="548">
        <v>542</v>
      </c>
      <c r="J6" s="546"/>
    </row>
    <row r="7" spans="1:10" ht="30" customHeight="1">
      <c r="A7" s="752"/>
      <c r="B7" s="544" t="s">
        <v>1281</v>
      </c>
      <c r="C7" s="547"/>
      <c r="D7" s="547">
        <v>2</v>
      </c>
      <c r="E7" s="545">
        <f t="shared" ref="E7:E21" si="0">C7+D7</f>
        <v>2</v>
      </c>
      <c r="F7" s="548">
        <v>660</v>
      </c>
      <c r="G7" s="548">
        <v>0</v>
      </c>
      <c r="H7" s="548">
        <v>122</v>
      </c>
      <c r="I7" s="548">
        <v>155</v>
      </c>
      <c r="J7" s="546"/>
    </row>
    <row r="8" spans="1:10" ht="30" customHeight="1">
      <c r="A8" s="751" t="s">
        <v>1179</v>
      </c>
      <c r="B8" s="544" t="s">
        <v>1181</v>
      </c>
      <c r="C8" s="547"/>
      <c r="D8" s="547">
        <v>2</v>
      </c>
      <c r="E8" s="545">
        <f t="shared" si="0"/>
        <v>2</v>
      </c>
      <c r="F8" s="548">
        <v>280</v>
      </c>
      <c r="G8" s="548">
        <v>0</v>
      </c>
      <c r="H8" s="548">
        <v>134.5</v>
      </c>
      <c r="I8" s="548">
        <v>274.10000000000002</v>
      </c>
      <c r="J8" s="546"/>
    </row>
    <row r="9" spans="1:10" ht="30" customHeight="1">
      <c r="A9" s="752"/>
      <c r="B9" s="544" t="s">
        <v>1282</v>
      </c>
      <c r="C9" s="547"/>
      <c r="D9" s="547"/>
      <c r="E9" s="545">
        <f t="shared" si="0"/>
        <v>0</v>
      </c>
      <c r="F9" s="548"/>
      <c r="G9" s="548"/>
      <c r="H9" s="548"/>
      <c r="I9" s="548"/>
      <c r="J9" s="546"/>
    </row>
    <row r="10" spans="1:10" ht="30" customHeight="1">
      <c r="A10" s="543" t="s">
        <v>1182</v>
      </c>
      <c r="B10" s="544" t="s">
        <v>958</v>
      </c>
      <c r="C10" s="548"/>
      <c r="D10" s="548">
        <v>9</v>
      </c>
      <c r="E10" s="545">
        <f t="shared" si="0"/>
        <v>9</v>
      </c>
      <c r="F10" s="548">
        <v>2200</v>
      </c>
      <c r="G10" s="548">
        <v>21</v>
      </c>
      <c r="H10" s="548">
        <v>597</v>
      </c>
      <c r="I10" s="548">
        <v>835</v>
      </c>
      <c r="J10" s="546"/>
    </row>
    <row r="11" spans="1:10" ht="30" customHeight="1">
      <c r="A11" s="543" t="s">
        <v>1183</v>
      </c>
      <c r="B11" s="544" t="s">
        <v>1183</v>
      </c>
      <c r="C11" s="548">
        <v>2</v>
      </c>
      <c r="D11" s="548">
        <v>1</v>
      </c>
      <c r="E11" s="545">
        <f t="shared" si="0"/>
        <v>3</v>
      </c>
      <c r="F11" s="548">
        <v>461</v>
      </c>
      <c r="G11" s="548">
        <v>32</v>
      </c>
      <c r="H11" s="548">
        <v>66</v>
      </c>
      <c r="I11" s="548">
        <v>111</v>
      </c>
      <c r="J11" s="546"/>
    </row>
    <row r="12" spans="1:10" ht="30" customHeight="1">
      <c r="A12" s="751" t="s">
        <v>1184</v>
      </c>
      <c r="B12" s="544" t="s">
        <v>1283</v>
      </c>
      <c r="C12" s="547">
        <v>1</v>
      </c>
      <c r="D12" s="547">
        <v>2</v>
      </c>
      <c r="E12" s="545">
        <f t="shared" si="0"/>
        <v>3</v>
      </c>
      <c r="F12" s="548">
        <v>457</v>
      </c>
      <c r="G12" s="548">
        <v>30</v>
      </c>
      <c r="H12" s="548">
        <v>102</v>
      </c>
      <c r="I12" s="548">
        <v>144</v>
      </c>
      <c r="J12" s="546"/>
    </row>
    <row r="13" spans="1:10" ht="30" customHeight="1">
      <c r="A13" s="752"/>
      <c r="B13" s="544" t="s">
        <v>1284</v>
      </c>
      <c r="C13" s="547">
        <v>6</v>
      </c>
      <c r="D13" s="547"/>
      <c r="E13" s="545">
        <f t="shared" si="0"/>
        <v>6</v>
      </c>
      <c r="F13" s="548">
        <v>384</v>
      </c>
      <c r="G13" s="548">
        <v>89</v>
      </c>
      <c r="H13" s="548">
        <v>51.5</v>
      </c>
      <c r="I13" s="548">
        <v>87</v>
      </c>
      <c r="J13" s="546"/>
    </row>
    <row r="14" spans="1:10" ht="30" customHeight="1">
      <c r="A14" s="751" t="s">
        <v>1285</v>
      </c>
      <c r="B14" s="544" t="s">
        <v>1286</v>
      </c>
      <c r="C14" s="547">
        <v>13</v>
      </c>
      <c r="D14" s="547">
        <v>0</v>
      </c>
      <c r="E14" s="545">
        <f t="shared" si="0"/>
        <v>13</v>
      </c>
      <c r="F14" s="548">
        <v>1755</v>
      </c>
      <c r="G14" s="548">
        <v>294</v>
      </c>
      <c r="H14" s="548">
        <v>312</v>
      </c>
      <c r="I14" s="548">
        <v>412</v>
      </c>
      <c r="J14" s="546"/>
    </row>
    <row r="15" spans="1:10" ht="30" customHeight="1">
      <c r="A15" s="752"/>
      <c r="B15" s="544" t="s">
        <v>956</v>
      </c>
      <c r="C15" s="547">
        <v>3</v>
      </c>
      <c r="D15" s="547">
        <v>1</v>
      </c>
      <c r="E15" s="545">
        <f t="shared" si="0"/>
        <v>4</v>
      </c>
      <c r="F15" s="548">
        <v>560</v>
      </c>
      <c r="G15" s="548">
        <v>99</v>
      </c>
      <c r="H15" s="548">
        <v>22.1</v>
      </c>
      <c r="I15" s="548">
        <v>68</v>
      </c>
      <c r="J15" s="546"/>
    </row>
    <row r="16" spans="1:10" ht="30" customHeight="1">
      <c r="A16" s="543" t="s">
        <v>1529</v>
      </c>
      <c r="B16" s="544" t="s">
        <v>959</v>
      </c>
      <c r="C16" s="548"/>
      <c r="D16" s="548">
        <v>7</v>
      </c>
      <c r="E16" s="545">
        <f t="shared" si="0"/>
        <v>7</v>
      </c>
      <c r="F16" s="548">
        <v>1244</v>
      </c>
      <c r="G16" s="548"/>
      <c r="H16" s="548">
        <v>277</v>
      </c>
      <c r="I16" s="548">
        <v>705</v>
      </c>
      <c r="J16" s="546"/>
    </row>
    <row r="17" spans="1:10" ht="30" customHeight="1">
      <c r="A17" s="543" t="s">
        <v>1540</v>
      </c>
      <c r="B17" s="544" t="s">
        <v>1541</v>
      </c>
      <c r="C17" s="548"/>
      <c r="D17" s="548">
        <v>2</v>
      </c>
      <c r="E17" s="545">
        <f t="shared" si="0"/>
        <v>2</v>
      </c>
      <c r="F17" s="548">
        <v>280</v>
      </c>
      <c r="G17" s="548"/>
      <c r="H17" s="548">
        <v>540</v>
      </c>
      <c r="I17" s="548">
        <v>660</v>
      </c>
      <c r="J17" s="546"/>
    </row>
    <row r="18" spans="1:10" ht="30" customHeight="1">
      <c r="A18" s="535" t="s">
        <v>397</v>
      </c>
      <c r="B18" s="549" t="s">
        <v>1542</v>
      </c>
      <c r="C18" s="548"/>
      <c r="D18" s="548">
        <v>20</v>
      </c>
      <c r="E18" s="545">
        <f t="shared" si="0"/>
        <v>20</v>
      </c>
      <c r="F18" s="548">
        <v>5055</v>
      </c>
      <c r="G18" s="548">
        <v>0</v>
      </c>
      <c r="H18" s="548">
        <v>4604</v>
      </c>
      <c r="I18" s="548">
        <v>5839</v>
      </c>
      <c r="J18" s="546"/>
    </row>
    <row r="19" spans="1:10" ht="30" customHeight="1">
      <c r="A19" s="535" t="s">
        <v>398</v>
      </c>
      <c r="B19" s="550" t="s">
        <v>1543</v>
      </c>
      <c r="C19" s="548">
        <v>1</v>
      </c>
      <c r="D19" s="548">
        <v>8</v>
      </c>
      <c r="E19" s="545">
        <f t="shared" si="0"/>
        <v>9</v>
      </c>
      <c r="F19" s="548">
        <v>4706</v>
      </c>
      <c r="G19" s="548">
        <v>150</v>
      </c>
      <c r="H19" s="548">
        <v>2470.6999999999998</v>
      </c>
      <c r="I19" s="548">
        <v>3333.7</v>
      </c>
      <c r="J19" s="546"/>
    </row>
    <row r="20" spans="1:10" ht="30" customHeight="1">
      <c r="A20" s="535" t="s">
        <v>399</v>
      </c>
      <c r="B20" s="550" t="s">
        <v>1544</v>
      </c>
      <c r="C20" s="551"/>
      <c r="D20" s="551">
        <v>1</v>
      </c>
      <c r="E20" s="545">
        <f t="shared" si="0"/>
        <v>1</v>
      </c>
      <c r="F20" s="551">
        <v>153</v>
      </c>
      <c r="G20" s="551"/>
      <c r="H20" s="551">
        <v>7</v>
      </c>
      <c r="I20" s="551">
        <v>15</v>
      </c>
      <c r="J20" s="552"/>
    </row>
    <row r="21" spans="1:10" ht="30" customHeight="1" thickBot="1">
      <c r="A21" s="553" t="s">
        <v>400</v>
      </c>
      <c r="B21" s="554" t="s">
        <v>1545</v>
      </c>
      <c r="C21" s="555"/>
      <c r="D21" s="555">
        <v>3</v>
      </c>
      <c r="E21" s="556">
        <f t="shared" si="0"/>
        <v>3</v>
      </c>
      <c r="F21" s="555">
        <v>154</v>
      </c>
      <c r="G21" s="555">
        <v>0</v>
      </c>
      <c r="H21" s="555">
        <v>396</v>
      </c>
      <c r="I21" s="555">
        <v>904</v>
      </c>
      <c r="J21" s="557"/>
    </row>
    <row r="22" spans="1:10" ht="30" customHeight="1" thickTop="1">
      <c r="A22" s="558"/>
      <c r="B22" s="539" t="s">
        <v>1546</v>
      </c>
      <c r="C22" s="547">
        <f t="shared" ref="C22:J22" si="1">SUM(C5:C21)</f>
        <v>26</v>
      </c>
      <c r="D22" s="547">
        <f t="shared" si="1"/>
        <v>62</v>
      </c>
      <c r="E22" s="547">
        <f t="shared" si="1"/>
        <v>88</v>
      </c>
      <c r="F22" s="547">
        <f t="shared" si="1"/>
        <v>19549</v>
      </c>
      <c r="G22" s="547">
        <f>SUM(G5:G21)</f>
        <v>715</v>
      </c>
      <c r="H22" s="547">
        <f>SUM(H5:H21)</f>
        <v>10012.799999999999</v>
      </c>
      <c r="I22" s="547">
        <f>SUM(I5:I21)</f>
        <v>14084.8</v>
      </c>
      <c r="J22" s="559">
        <f t="shared" si="1"/>
        <v>0</v>
      </c>
    </row>
  </sheetData>
  <mergeCells count="10">
    <mergeCell ref="A6:A7"/>
    <mergeCell ref="A8:A9"/>
    <mergeCell ref="A12:A13"/>
    <mergeCell ref="A14:A15"/>
    <mergeCell ref="H2:I2"/>
    <mergeCell ref="H3:H4"/>
    <mergeCell ref="I3:I4"/>
    <mergeCell ref="C3:C4"/>
    <mergeCell ref="D3:D4"/>
    <mergeCell ref="E3:E4"/>
  </mergeCells>
  <phoneticPr fontId="12"/>
  <printOptions horizontalCentered="1"/>
  <pageMargins left="0.98425196850393704" right="0.98425196850393704" top="0.98425196850393704" bottom="0.98425196850393704" header="0.51181102362204722" footer="0.51181102362204722"/>
  <pageSetup paperSize="9" scale="69" orientation="landscape" r:id="rId1"/>
  <headerFooter alignWithMargins="0">
    <oddFooter>&amp;C- 27 -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/>
  <dimension ref="A1:AA95"/>
  <sheetViews>
    <sheetView defaultGridColor="0" view="pageBreakPreview" colorId="22" zoomScale="75" zoomScaleNormal="75" workbookViewId="0">
      <pane xSplit="2" ySplit="1" topLeftCell="C2" activePane="bottomRight" state="frozen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13.375" defaultRowHeight="19.5" customHeight="1"/>
  <cols>
    <col min="1" max="1" width="5.125" style="175" customWidth="1"/>
    <col min="2" max="2" width="14.5" style="178" customWidth="1"/>
    <col min="3" max="3" width="48.875" style="175" customWidth="1"/>
    <col min="4" max="4" width="13.125" style="176" customWidth="1"/>
    <col min="5" max="5" width="46.875" style="175" customWidth="1"/>
    <col min="6" max="6" width="12.625" style="175" customWidth="1"/>
    <col min="7" max="7" width="15.875" style="175" customWidth="1"/>
    <col min="8" max="9" width="10.875" style="177" customWidth="1"/>
    <col min="10" max="10" width="11.25" style="178" customWidth="1"/>
    <col min="11" max="11" width="26.25" style="178" customWidth="1"/>
    <col min="12" max="12" width="17.125" style="178" customWidth="1"/>
    <col min="13" max="13" width="12.5" style="178" customWidth="1"/>
    <col min="14" max="14" width="13.375" style="175"/>
    <col min="15" max="16" width="15.875" style="175" customWidth="1"/>
    <col min="17" max="17" width="32.125" style="175" customWidth="1"/>
    <col min="18" max="18" width="30.875" style="175" customWidth="1"/>
    <col min="19" max="20" width="23.375" style="175" customWidth="1"/>
    <col min="21" max="21" width="24.625" style="175" customWidth="1"/>
    <col min="22" max="22" width="2.125" style="175" customWidth="1"/>
    <col min="23" max="16384" width="13.375" style="175"/>
  </cols>
  <sheetData>
    <row r="1" spans="1:13" ht="19.5" customHeight="1">
      <c r="A1" s="173" t="s">
        <v>1008</v>
      </c>
      <c r="B1" s="173"/>
    </row>
    <row r="2" spans="1:13" s="178" customFormat="1" ht="14.25">
      <c r="A2" s="758" t="s">
        <v>1160</v>
      </c>
      <c r="B2" s="758" t="s">
        <v>1009</v>
      </c>
      <c r="C2" s="758" t="s">
        <v>1010</v>
      </c>
      <c r="D2" s="765" t="s">
        <v>1368</v>
      </c>
      <c r="E2" s="758" t="s">
        <v>1011</v>
      </c>
      <c r="F2" s="765" t="s">
        <v>1012</v>
      </c>
      <c r="G2" s="765" t="s">
        <v>960</v>
      </c>
      <c r="H2" s="761" t="s">
        <v>1161</v>
      </c>
      <c r="I2" s="762"/>
      <c r="J2" s="321"/>
      <c r="K2" s="322"/>
      <c r="L2" s="322"/>
      <c r="M2" s="765" t="s">
        <v>1013</v>
      </c>
    </row>
    <row r="3" spans="1:13" s="178" customFormat="1" ht="14.25">
      <c r="A3" s="759"/>
      <c r="B3" s="759" t="s">
        <v>901</v>
      </c>
      <c r="C3" s="759" t="s">
        <v>1369</v>
      </c>
      <c r="D3" s="759" t="s">
        <v>1370</v>
      </c>
      <c r="E3" s="759" t="s">
        <v>1371</v>
      </c>
      <c r="F3" s="759" t="s">
        <v>1372</v>
      </c>
      <c r="G3" s="766" t="s">
        <v>1162</v>
      </c>
      <c r="H3" s="763"/>
      <c r="I3" s="764"/>
      <c r="J3" s="323" t="s">
        <v>86</v>
      </c>
      <c r="K3" s="324" t="s">
        <v>87</v>
      </c>
      <c r="L3" s="324" t="s">
        <v>1373</v>
      </c>
      <c r="M3" s="759" t="s">
        <v>1163</v>
      </c>
    </row>
    <row r="4" spans="1:13" s="178" customFormat="1" ht="14.25">
      <c r="A4" s="759"/>
      <c r="B4" s="759"/>
      <c r="C4" s="759"/>
      <c r="D4" s="759"/>
      <c r="E4" s="759"/>
      <c r="F4" s="759" t="s">
        <v>1014</v>
      </c>
      <c r="G4" s="766" t="s">
        <v>1164</v>
      </c>
      <c r="H4" s="322" t="s">
        <v>978</v>
      </c>
      <c r="I4" s="322" t="s">
        <v>978</v>
      </c>
      <c r="J4" s="323" t="s">
        <v>1374</v>
      </c>
      <c r="K4" s="324" t="s">
        <v>1375</v>
      </c>
      <c r="L4" s="324" t="s">
        <v>1376</v>
      </c>
      <c r="M4" s="759"/>
    </row>
    <row r="5" spans="1:13" s="178" customFormat="1" ht="14.25">
      <c r="A5" s="760"/>
      <c r="B5" s="760"/>
      <c r="C5" s="760"/>
      <c r="D5" s="760"/>
      <c r="E5" s="760"/>
      <c r="F5" s="760"/>
      <c r="G5" s="767" t="s">
        <v>1165</v>
      </c>
      <c r="H5" s="299" t="s">
        <v>979</v>
      </c>
      <c r="I5" s="299" t="s">
        <v>980</v>
      </c>
      <c r="J5" s="325"/>
      <c r="K5" s="299"/>
      <c r="L5" s="299"/>
      <c r="M5" s="760"/>
    </row>
    <row r="6" spans="1:13" s="172" customFormat="1" ht="24.95" customHeight="1">
      <c r="A6" s="299">
        <v>1</v>
      </c>
      <c r="B6" s="294" t="s">
        <v>1288</v>
      </c>
      <c r="C6" s="295" t="s">
        <v>1289</v>
      </c>
      <c r="D6" s="296">
        <v>27520</v>
      </c>
      <c r="E6" s="295" t="s">
        <v>1290</v>
      </c>
      <c r="F6" s="294">
        <v>340</v>
      </c>
      <c r="G6" s="294"/>
      <c r="H6" s="294">
        <v>62</v>
      </c>
      <c r="I6" s="294">
        <v>80</v>
      </c>
      <c r="J6" s="294" t="s">
        <v>1291</v>
      </c>
      <c r="K6" s="294" t="s">
        <v>1292</v>
      </c>
      <c r="L6" s="294" t="s">
        <v>1293</v>
      </c>
      <c r="M6" s="294"/>
    </row>
    <row r="7" spans="1:13" s="172" customFormat="1" ht="24.95" customHeight="1">
      <c r="A7" s="299">
        <v>2</v>
      </c>
      <c r="B7" s="294" t="s">
        <v>1288</v>
      </c>
      <c r="C7" s="295" t="s">
        <v>1294</v>
      </c>
      <c r="D7" s="296">
        <v>36777</v>
      </c>
      <c r="E7" s="295" t="s">
        <v>1295</v>
      </c>
      <c r="F7" s="294">
        <v>320</v>
      </c>
      <c r="G7" s="294"/>
      <c r="H7" s="294">
        <v>60</v>
      </c>
      <c r="I7" s="294">
        <v>75</v>
      </c>
      <c r="J7" s="294" t="s">
        <v>1296</v>
      </c>
      <c r="K7" s="294" t="s">
        <v>1292</v>
      </c>
      <c r="L7" s="294" t="s">
        <v>1297</v>
      </c>
      <c r="M7" s="294"/>
    </row>
    <row r="8" spans="1:13" s="172" customFormat="1" ht="24.95" customHeight="1">
      <c r="A8" s="299">
        <v>3</v>
      </c>
      <c r="B8" s="294" t="s">
        <v>1298</v>
      </c>
      <c r="C8" s="295" t="s">
        <v>1299</v>
      </c>
      <c r="D8" s="296">
        <v>22685</v>
      </c>
      <c r="E8" s="295" t="s">
        <v>1300</v>
      </c>
      <c r="F8" s="294">
        <v>150</v>
      </c>
      <c r="G8" s="294"/>
      <c r="H8" s="294">
        <v>21</v>
      </c>
      <c r="I8" s="294">
        <v>32</v>
      </c>
      <c r="J8" s="294" t="s">
        <v>1296</v>
      </c>
      <c r="K8" s="294" t="s">
        <v>1292</v>
      </c>
      <c r="L8" s="294" t="s">
        <v>1301</v>
      </c>
      <c r="M8" s="400"/>
    </row>
    <row r="9" spans="1:13" s="172" customFormat="1" ht="24.95" customHeight="1">
      <c r="A9" s="299">
        <v>4</v>
      </c>
      <c r="B9" s="294" t="s">
        <v>1298</v>
      </c>
      <c r="C9" s="295" t="s">
        <v>1302</v>
      </c>
      <c r="D9" s="296">
        <v>23841</v>
      </c>
      <c r="E9" s="295" t="s">
        <v>1303</v>
      </c>
      <c r="F9" s="294">
        <v>350</v>
      </c>
      <c r="G9" s="294"/>
      <c r="H9" s="294">
        <v>120</v>
      </c>
      <c r="I9" s="294">
        <v>250</v>
      </c>
      <c r="J9" s="294" t="s">
        <v>1304</v>
      </c>
      <c r="K9" s="294" t="s">
        <v>1292</v>
      </c>
      <c r="L9" s="294" t="s">
        <v>1305</v>
      </c>
      <c r="M9" s="400"/>
    </row>
    <row r="10" spans="1:13" s="172" customFormat="1" ht="24.95" customHeight="1">
      <c r="A10" s="299">
        <v>5</v>
      </c>
      <c r="B10" s="294" t="s">
        <v>1298</v>
      </c>
      <c r="C10" s="295" t="s">
        <v>1306</v>
      </c>
      <c r="D10" s="296">
        <v>24014</v>
      </c>
      <c r="E10" s="295" t="s">
        <v>1307</v>
      </c>
      <c r="F10" s="294">
        <v>300</v>
      </c>
      <c r="G10" s="294"/>
      <c r="H10" s="294">
        <v>50</v>
      </c>
      <c r="I10" s="294">
        <v>60</v>
      </c>
      <c r="J10" s="294" t="s">
        <v>1308</v>
      </c>
      <c r="K10" s="294" t="s">
        <v>1292</v>
      </c>
      <c r="L10" s="294" t="s">
        <v>1309</v>
      </c>
      <c r="M10" s="400"/>
    </row>
    <row r="11" spans="1:13" s="172" customFormat="1" ht="24.95" customHeight="1">
      <c r="A11" s="299">
        <v>6</v>
      </c>
      <c r="B11" s="294" t="s">
        <v>1298</v>
      </c>
      <c r="C11" s="295" t="s">
        <v>1310</v>
      </c>
      <c r="D11" s="296">
        <v>26950</v>
      </c>
      <c r="E11" s="295" t="s">
        <v>1311</v>
      </c>
      <c r="F11" s="294">
        <v>400</v>
      </c>
      <c r="G11" s="294"/>
      <c r="H11" s="294">
        <v>120</v>
      </c>
      <c r="I11" s="294">
        <v>200</v>
      </c>
      <c r="J11" s="294" t="s">
        <v>1304</v>
      </c>
      <c r="K11" s="294" t="s">
        <v>1292</v>
      </c>
      <c r="L11" s="294" t="s">
        <v>1513</v>
      </c>
      <c r="M11" s="400"/>
    </row>
    <row r="12" spans="1:13" s="172" customFormat="1" ht="24.95" customHeight="1">
      <c r="A12" s="299">
        <v>7</v>
      </c>
      <c r="B12" s="294" t="s">
        <v>1312</v>
      </c>
      <c r="C12" s="295" t="s">
        <v>1313</v>
      </c>
      <c r="D12" s="296">
        <v>38285</v>
      </c>
      <c r="E12" s="295" t="s">
        <v>1314</v>
      </c>
      <c r="F12" s="294">
        <v>80</v>
      </c>
      <c r="G12" s="294"/>
      <c r="H12" s="294">
        <v>80</v>
      </c>
      <c r="I12" s="294">
        <v>135</v>
      </c>
      <c r="J12" s="294" t="s">
        <v>1315</v>
      </c>
      <c r="K12" s="294" t="s">
        <v>1316</v>
      </c>
      <c r="L12" s="294" t="s">
        <v>1317</v>
      </c>
      <c r="M12" s="294"/>
    </row>
    <row r="13" spans="1:13" s="172" customFormat="1" ht="24.95" customHeight="1">
      <c r="A13" s="299">
        <v>8</v>
      </c>
      <c r="B13" s="294" t="s">
        <v>1312</v>
      </c>
      <c r="C13" s="295" t="s">
        <v>854</v>
      </c>
      <c r="D13" s="296">
        <v>41138</v>
      </c>
      <c r="E13" s="295" t="s">
        <v>855</v>
      </c>
      <c r="F13" s="294">
        <v>200</v>
      </c>
      <c r="G13" s="294"/>
      <c r="H13" s="294">
        <v>54.5</v>
      </c>
      <c r="I13" s="294">
        <v>139.1</v>
      </c>
      <c r="J13" s="294" t="s">
        <v>1315</v>
      </c>
      <c r="K13" s="294" t="s">
        <v>1460</v>
      </c>
      <c r="L13" s="294" t="s">
        <v>1662</v>
      </c>
      <c r="M13" s="294"/>
    </row>
    <row r="14" spans="1:13" s="172" customFormat="1" ht="24.95" customHeight="1">
      <c r="A14" s="299">
        <v>9</v>
      </c>
      <c r="B14" s="294" t="s">
        <v>1318</v>
      </c>
      <c r="C14" s="295" t="s">
        <v>1319</v>
      </c>
      <c r="D14" s="296">
        <v>20758</v>
      </c>
      <c r="E14" s="295" t="s">
        <v>1320</v>
      </c>
      <c r="F14" s="326">
        <v>420</v>
      </c>
      <c r="G14" s="326"/>
      <c r="H14" s="297">
        <v>45</v>
      </c>
      <c r="I14" s="326">
        <v>80</v>
      </c>
      <c r="J14" s="294" t="s">
        <v>1321</v>
      </c>
      <c r="K14" s="294" t="s">
        <v>331</v>
      </c>
      <c r="L14" s="294" t="s">
        <v>1322</v>
      </c>
      <c r="M14" s="294"/>
    </row>
    <row r="15" spans="1:13" s="172" customFormat="1" ht="24.95" customHeight="1">
      <c r="A15" s="299">
        <v>10</v>
      </c>
      <c r="B15" s="294" t="s">
        <v>1318</v>
      </c>
      <c r="C15" s="295" t="s">
        <v>1323</v>
      </c>
      <c r="D15" s="296">
        <v>25225</v>
      </c>
      <c r="E15" s="295" t="s">
        <v>1324</v>
      </c>
      <c r="F15" s="326">
        <v>72</v>
      </c>
      <c r="G15" s="326"/>
      <c r="H15" s="297">
        <v>345</v>
      </c>
      <c r="I15" s="326">
        <v>436</v>
      </c>
      <c r="J15" s="294" t="s">
        <v>1321</v>
      </c>
      <c r="K15" s="294" t="s">
        <v>330</v>
      </c>
      <c r="L15" s="294" t="s">
        <v>1325</v>
      </c>
      <c r="M15" s="294"/>
    </row>
    <row r="16" spans="1:13" s="172" customFormat="1" ht="24.95" customHeight="1">
      <c r="A16" s="299">
        <v>11</v>
      </c>
      <c r="B16" s="294" t="s">
        <v>1318</v>
      </c>
      <c r="C16" s="295" t="s">
        <v>1326</v>
      </c>
      <c r="D16" s="296">
        <v>32777</v>
      </c>
      <c r="E16" s="295" t="s">
        <v>1320</v>
      </c>
      <c r="F16" s="326">
        <v>510</v>
      </c>
      <c r="G16" s="326"/>
      <c r="H16" s="297">
        <v>54</v>
      </c>
      <c r="I16" s="326">
        <v>68</v>
      </c>
      <c r="J16" s="294" t="s">
        <v>1321</v>
      </c>
      <c r="K16" s="294" t="s">
        <v>331</v>
      </c>
      <c r="L16" s="294" t="s">
        <v>856</v>
      </c>
      <c r="M16" s="294"/>
    </row>
    <row r="17" spans="1:13" s="172" customFormat="1" ht="24.95" customHeight="1">
      <c r="A17" s="299">
        <v>12</v>
      </c>
      <c r="B17" s="294" t="s">
        <v>1318</v>
      </c>
      <c r="C17" s="295" t="s">
        <v>1327</v>
      </c>
      <c r="D17" s="296">
        <v>32812</v>
      </c>
      <c r="E17" s="295" t="s">
        <v>1320</v>
      </c>
      <c r="F17" s="326">
        <v>240</v>
      </c>
      <c r="G17" s="326"/>
      <c r="H17" s="297">
        <v>44</v>
      </c>
      <c r="I17" s="326">
        <v>63</v>
      </c>
      <c r="J17" s="294" t="s">
        <v>1321</v>
      </c>
      <c r="K17" s="294" t="s">
        <v>331</v>
      </c>
      <c r="L17" s="294" t="s">
        <v>1328</v>
      </c>
      <c r="M17" s="294"/>
    </row>
    <row r="18" spans="1:13" s="172" customFormat="1" ht="24.95" customHeight="1">
      <c r="A18" s="299">
        <v>13</v>
      </c>
      <c r="B18" s="294" t="s">
        <v>1318</v>
      </c>
      <c r="C18" s="295" t="s">
        <v>1329</v>
      </c>
      <c r="D18" s="296">
        <v>35654</v>
      </c>
      <c r="E18" s="295" t="s">
        <v>1330</v>
      </c>
      <c r="F18" s="326">
        <v>90</v>
      </c>
      <c r="G18" s="326"/>
      <c r="H18" s="297">
        <v>24</v>
      </c>
      <c r="I18" s="326">
        <v>40</v>
      </c>
      <c r="J18" s="294" t="s">
        <v>1321</v>
      </c>
      <c r="K18" s="294" t="s">
        <v>330</v>
      </c>
      <c r="L18" s="294" t="s">
        <v>857</v>
      </c>
      <c r="M18" s="294"/>
    </row>
    <row r="19" spans="1:13" s="172" customFormat="1" ht="24.95" customHeight="1">
      <c r="A19" s="299">
        <v>14</v>
      </c>
      <c r="B19" s="294" t="s">
        <v>1331</v>
      </c>
      <c r="C19" s="295" t="s">
        <v>1332</v>
      </c>
      <c r="D19" s="296">
        <v>22813</v>
      </c>
      <c r="E19" s="295" t="s">
        <v>1320</v>
      </c>
      <c r="F19" s="326">
        <v>230</v>
      </c>
      <c r="G19" s="326"/>
      <c r="H19" s="297">
        <v>40</v>
      </c>
      <c r="I19" s="326">
        <v>55</v>
      </c>
      <c r="J19" s="294" t="s">
        <v>1333</v>
      </c>
      <c r="K19" s="294" t="s">
        <v>330</v>
      </c>
      <c r="L19" s="294" t="s">
        <v>1334</v>
      </c>
      <c r="M19" s="294"/>
    </row>
    <row r="20" spans="1:13" s="172" customFormat="1" ht="24.95" customHeight="1">
      <c r="A20" s="299">
        <v>15</v>
      </c>
      <c r="B20" s="294" t="s">
        <v>1335</v>
      </c>
      <c r="C20" s="295" t="s">
        <v>1336</v>
      </c>
      <c r="D20" s="296">
        <v>35117</v>
      </c>
      <c r="E20" s="295" t="s">
        <v>1337</v>
      </c>
      <c r="F20" s="326">
        <v>52</v>
      </c>
      <c r="G20" s="326"/>
      <c r="H20" s="297">
        <v>26</v>
      </c>
      <c r="I20" s="326">
        <v>60</v>
      </c>
      <c r="J20" s="294" t="s">
        <v>1321</v>
      </c>
      <c r="K20" s="294" t="s">
        <v>331</v>
      </c>
      <c r="L20" s="294" t="s">
        <v>1338</v>
      </c>
      <c r="M20" s="294"/>
    </row>
    <row r="21" spans="1:13" s="172" customFormat="1" ht="24.95" customHeight="1">
      <c r="A21" s="299">
        <v>16</v>
      </c>
      <c r="B21" s="294" t="s">
        <v>1568</v>
      </c>
      <c r="C21" s="295" t="s">
        <v>1339</v>
      </c>
      <c r="D21" s="296">
        <v>26635</v>
      </c>
      <c r="E21" s="295" t="s">
        <v>1340</v>
      </c>
      <c r="F21" s="326">
        <v>200</v>
      </c>
      <c r="G21" s="326">
        <v>21</v>
      </c>
      <c r="H21" s="297">
        <v>9</v>
      </c>
      <c r="I21" s="326">
        <v>18</v>
      </c>
      <c r="J21" s="294" t="s">
        <v>1341</v>
      </c>
      <c r="K21" s="294" t="s">
        <v>331</v>
      </c>
      <c r="L21" s="294" t="s">
        <v>1342</v>
      </c>
      <c r="M21" s="294"/>
    </row>
    <row r="22" spans="1:13" s="172" customFormat="1" ht="24.95" customHeight="1">
      <c r="A22" s="299">
        <v>17</v>
      </c>
      <c r="B22" s="294" t="s">
        <v>43</v>
      </c>
      <c r="C22" s="327" t="s">
        <v>1343</v>
      </c>
      <c r="D22" s="328">
        <v>31212</v>
      </c>
      <c r="E22" s="329" t="s">
        <v>1344</v>
      </c>
      <c r="F22" s="326">
        <v>386</v>
      </c>
      <c r="G22" s="326"/>
      <c r="H22" s="297">
        <v>10</v>
      </c>
      <c r="I22" s="294">
        <v>15</v>
      </c>
      <c r="J22" s="294" t="s">
        <v>1345</v>
      </c>
      <c r="K22" s="294" t="s">
        <v>1346</v>
      </c>
      <c r="L22" s="299" t="s">
        <v>1347</v>
      </c>
      <c r="M22" s="395"/>
    </row>
    <row r="23" spans="1:13" s="172" customFormat="1" ht="24.95" customHeight="1">
      <c r="A23" s="299">
        <v>18</v>
      </c>
      <c r="B23" s="300" t="s">
        <v>858</v>
      </c>
      <c r="C23" s="298" t="s">
        <v>1377</v>
      </c>
      <c r="D23" s="401">
        <v>27458</v>
      </c>
      <c r="E23" s="298" t="s">
        <v>859</v>
      </c>
      <c r="F23" s="300">
        <v>81</v>
      </c>
      <c r="G23" s="300">
        <v>32</v>
      </c>
      <c r="H23" s="300">
        <v>7</v>
      </c>
      <c r="I23" s="300">
        <v>10</v>
      </c>
      <c r="J23" s="300" t="s">
        <v>1348</v>
      </c>
      <c r="K23" s="300" t="s">
        <v>1349</v>
      </c>
      <c r="L23" s="300" t="s">
        <v>1350</v>
      </c>
      <c r="M23" s="300" t="s">
        <v>1351</v>
      </c>
    </row>
    <row r="24" spans="1:13" s="172" customFormat="1" ht="24.95" customHeight="1">
      <c r="A24" s="299">
        <v>19</v>
      </c>
      <c r="B24" s="300" t="s">
        <v>858</v>
      </c>
      <c r="C24" s="298" t="s">
        <v>1377</v>
      </c>
      <c r="D24" s="401">
        <v>30210</v>
      </c>
      <c r="E24" s="298" t="s">
        <v>860</v>
      </c>
      <c r="F24" s="300">
        <v>80</v>
      </c>
      <c r="G24" s="300"/>
      <c r="H24" s="300">
        <v>8</v>
      </c>
      <c r="I24" s="300">
        <v>36</v>
      </c>
      <c r="J24" s="300" t="s">
        <v>1352</v>
      </c>
      <c r="K24" s="300" t="s">
        <v>1349</v>
      </c>
      <c r="L24" s="300" t="s">
        <v>1353</v>
      </c>
      <c r="M24" s="300" t="s">
        <v>1351</v>
      </c>
    </row>
    <row r="25" spans="1:13" s="172" customFormat="1" ht="24.95" customHeight="1">
      <c r="A25" s="299">
        <v>20</v>
      </c>
      <c r="B25" s="300" t="s">
        <v>858</v>
      </c>
      <c r="C25" s="298" t="s">
        <v>861</v>
      </c>
      <c r="D25" s="401">
        <v>35667</v>
      </c>
      <c r="E25" s="298" t="s">
        <v>862</v>
      </c>
      <c r="F25" s="300">
        <v>300</v>
      </c>
      <c r="G25" s="300"/>
      <c r="H25" s="300">
        <v>51</v>
      </c>
      <c r="I25" s="300">
        <v>65</v>
      </c>
      <c r="J25" s="300" t="s">
        <v>1352</v>
      </c>
      <c r="K25" s="300" t="s">
        <v>1349</v>
      </c>
      <c r="L25" s="300" t="s">
        <v>1354</v>
      </c>
      <c r="M25" s="300"/>
    </row>
    <row r="26" spans="1:13" s="172" customFormat="1" ht="24.95" customHeight="1">
      <c r="A26" s="299">
        <v>21</v>
      </c>
      <c r="B26" s="294" t="s">
        <v>1355</v>
      </c>
      <c r="C26" s="295" t="s">
        <v>1378</v>
      </c>
      <c r="D26" s="296">
        <v>36096</v>
      </c>
      <c r="E26" s="295" t="s">
        <v>1379</v>
      </c>
      <c r="F26" s="294">
        <v>110</v>
      </c>
      <c r="G26" s="294"/>
      <c r="H26" s="294">
        <v>5</v>
      </c>
      <c r="I26" s="294">
        <v>7</v>
      </c>
      <c r="J26" s="294" t="s">
        <v>1348</v>
      </c>
      <c r="K26" s="294" t="s">
        <v>1460</v>
      </c>
      <c r="L26" s="294" t="s">
        <v>1380</v>
      </c>
      <c r="M26" s="294"/>
    </row>
    <row r="27" spans="1:13" s="172" customFormat="1" ht="24.95" customHeight="1">
      <c r="A27" s="299">
        <v>22</v>
      </c>
      <c r="B27" s="294" t="s">
        <v>1381</v>
      </c>
      <c r="C27" s="295" t="s">
        <v>1382</v>
      </c>
      <c r="D27" s="296">
        <v>34109</v>
      </c>
      <c r="E27" s="298" t="s">
        <v>1383</v>
      </c>
      <c r="F27" s="294">
        <v>67</v>
      </c>
      <c r="G27" s="294">
        <v>30</v>
      </c>
      <c r="H27" s="294">
        <v>13</v>
      </c>
      <c r="I27" s="294">
        <v>17</v>
      </c>
      <c r="J27" s="294" t="s">
        <v>1348</v>
      </c>
      <c r="K27" s="294" t="s">
        <v>1292</v>
      </c>
      <c r="L27" s="294" t="s">
        <v>863</v>
      </c>
      <c r="M27" s="294" t="s">
        <v>1351</v>
      </c>
    </row>
    <row r="28" spans="1:13" s="172" customFormat="1" ht="24.95" customHeight="1">
      <c r="A28" s="299">
        <v>23</v>
      </c>
      <c r="B28" s="294" t="s">
        <v>1381</v>
      </c>
      <c r="C28" s="295" t="s">
        <v>1240</v>
      </c>
      <c r="D28" s="296">
        <v>33284</v>
      </c>
      <c r="E28" s="295" t="s">
        <v>1384</v>
      </c>
      <c r="F28" s="294">
        <v>280</v>
      </c>
      <c r="G28" s="294"/>
      <c r="H28" s="294">
        <v>84</v>
      </c>
      <c r="I28" s="294">
        <v>120</v>
      </c>
      <c r="J28" s="294" t="s">
        <v>1348</v>
      </c>
      <c r="K28" s="294" t="s">
        <v>1460</v>
      </c>
      <c r="L28" s="294" t="s">
        <v>864</v>
      </c>
      <c r="M28" s="294"/>
    </row>
    <row r="29" spans="1:13" s="172" customFormat="1" ht="24.95" customHeight="1">
      <c r="A29" s="299">
        <v>24</v>
      </c>
      <c r="B29" s="294" t="s">
        <v>1099</v>
      </c>
      <c r="C29" s="295" t="s">
        <v>865</v>
      </c>
      <c r="D29" s="296">
        <v>26451</v>
      </c>
      <c r="E29" s="295" t="s">
        <v>866</v>
      </c>
      <c r="F29" s="294">
        <v>74</v>
      </c>
      <c r="G29" s="294">
        <v>27</v>
      </c>
      <c r="H29" s="294">
        <v>14</v>
      </c>
      <c r="I29" s="294">
        <v>23</v>
      </c>
      <c r="J29" s="294" t="s">
        <v>1052</v>
      </c>
      <c r="K29" s="294" t="s">
        <v>867</v>
      </c>
      <c r="L29" s="294" t="s">
        <v>868</v>
      </c>
      <c r="M29" s="294" t="s">
        <v>985</v>
      </c>
    </row>
    <row r="30" spans="1:13" s="172" customFormat="1" ht="24.95" customHeight="1">
      <c r="A30" s="299">
        <v>25</v>
      </c>
      <c r="B30" s="294" t="s">
        <v>1099</v>
      </c>
      <c r="C30" s="295" t="s">
        <v>865</v>
      </c>
      <c r="D30" s="296">
        <v>26822</v>
      </c>
      <c r="E30" s="295" t="s">
        <v>869</v>
      </c>
      <c r="F30" s="294">
        <v>90</v>
      </c>
      <c r="G30" s="294">
        <v>26</v>
      </c>
      <c r="H30" s="294">
        <v>8</v>
      </c>
      <c r="I30" s="294">
        <v>14</v>
      </c>
      <c r="J30" s="294" t="s">
        <v>1052</v>
      </c>
      <c r="K30" s="294" t="s">
        <v>867</v>
      </c>
      <c r="L30" s="294" t="s">
        <v>868</v>
      </c>
      <c r="M30" s="294" t="s">
        <v>985</v>
      </c>
    </row>
    <row r="31" spans="1:13" s="172" customFormat="1" ht="24.95" customHeight="1">
      <c r="A31" s="299">
        <v>26</v>
      </c>
      <c r="B31" s="294" t="s">
        <v>1099</v>
      </c>
      <c r="C31" s="295" t="s">
        <v>865</v>
      </c>
      <c r="D31" s="296">
        <v>29507</v>
      </c>
      <c r="E31" s="295" t="s">
        <v>870</v>
      </c>
      <c r="F31" s="294">
        <v>50</v>
      </c>
      <c r="G31" s="294">
        <v>7</v>
      </c>
      <c r="H31" s="294">
        <v>7</v>
      </c>
      <c r="I31" s="294">
        <v>14</v>
      </c>
      <c r="J31" s="294" t="s">
        <v>983</v>
      </c>
      <c r="K31" s="294" t="s">
        <v>106</v>
      </c>
      <c r="L31" s="294" t="s">
        <v>868</v>
      </c>
      <c r="M31" s="294" t="s">
        <v>985</v>
      </c>
    </row>
    <row r="32" spans="1:13" s="172" customFormat="1" ht="24.95" customHeight="1">
      <c r="A32" s="299">
        <v>27</v>
      </c>
      <c r="B32" s="294" t="s">
        <v>1099</v>
      </c>
      <c r="C32" s="295" t="s">
        <v>865</v>
      </c>
      <c r="D32" s="296">
        <v>35872</v>
      </c>
      <c r="E32" s="295" t="s">
        <v>871</v>
      </c>
      <c r="F32" s="294">
        <v>60</v>
      </c>
      <c r="G32" s="294">
        <v>9</v>
      </c>
      <c r="H32" s="294">
        <v>10</v>
      </c>
      <c r="I32" s="294">
        <v>15</v>
      </c>
      <c r="J32" s="294" t="s">
        <v>1052</v>
      </c>
      <c r="K32" s="294" t="s">
        <v>872</v>
      </c>
      <c r="L32" s="294" t="s">
        <v>868</v>
      </c>
      <c r="M32" s="294" t="s">
        <v>985</v>
      </c>
    </row>
    <row r="33" spans="1:13" s="172" customFormat="1" ht="24.95" customHeight="1">
      <c r="A33" s="299">
        <v>28</v>
      </c>
      <c r="B33" s="294" t="s">
        <v>1099</v>
      </c>
      <c r="C33" s="295" t="s">
        <v>865</v>
      </c>
      <c r="D33" s="296">
        <v>36843</v>
      </c>
      <c r="E33" s="295" t="s">
        <v>873</v>
      </c>
      <c r="F33" s="294">
        <v>60</v>
      </c>
      <c r="G33" s="294">
        <v>10</v>
      </c>
      <c r="H33" s="294">
        <v>5</v>
      </c>
      <c r="I33" s="294">
        <v>11</v>
      </c>
      <c r="J33" s="294" t="s">
        <v>1052</v>
      </c>
      <c r="K33" s="294" t="s">
        <v>874</v>
      </c>
      <c r="L33" s="294" t="s">
        <v>868</v>
      </c>
      <c r="M33" s="299" t="s">
        <v>985</v>
      </c>
    </row>
    <row r="34" spans="1:13" s="172" customFormat="1" ht="24.95" customHeight="1">
      <c r="A34" s="299">
        <v>29</v>
      </c>
      <c r="B34" s="294" t="s">
        <v>1099</v>
      </c>
      <c r="C34" s="295" t="s">
        <v>865</v>
      </c>
      <c r="D34" s="296">
        <v>39317</v>
      </c>
      <c r="E34" s="295" t="s">
        <v>875</v>
      </c>
      <c r="F34" s="294">
        <v>50</v>
      </c>
      <c r="G34" s="294">
        <v>10</v>
      </c>
      <c r="H34" s="294">
        <v>8</v>
      </c>
      <c r="I34" s="294">
        <v>10</v>
      </c>
      <c r="J34" s="294" t="s">
        <v>1052</v>
      </c>
      <c r="K34" s="294" t="s">
        <v>872</v>
      </c>
      <c r="L34" s="294" t="s">
        <v>868</v>
      </c>
      <c r="M34" s="294" t="s">
        <v>985</v>
      </c>
    </row>
    <row r="35" spans="1:13" s="172" customFormat="1" ht="24.95" customHeight="1">
      <c r="A35" s="299">
        <v>30</v>
      </c>
      <c r="B35" s="294" t="s">
        <v>1569</v>
      </c>
      <c r="C35" s="295" t="s">
        <v>1356</v>
      </c>
      <c r="D35" s="296">
        <v>34424</v>
      </c>
      <c r="E35" s="295" t="s">
        <v>1357</v>
      </c>
      <c r="F35" s="294">
        <v>50</v>
      </c>
      <c r="G35" s="294">
        <v>20</v>
      </c>
      <c r="H35" s="294">
        <v>10</v>
      </c>
      <c r="I35" s="297">
        <v>13</v>
      </c>
      <c r="J35" s="294" t="s">
        <v>986</v>
      </c>
      <c r="K35" s="294" t="s">
        <v>984</v>
      </c>
      <c r="L35" s="294" t="s">
        <v>1400</v>
      </c>
      <c r="M35" s="299" t="s">
        <v>985</v>
      </c>
    </row>
    <row r="36" spans="1:13" s="172" customFormat="1" ht="24.95" customHeight="1">
      <c r="A36" s="299">
        <v>31</v>
      </c>
      <c r="B36" s="294" t="s">
        <v>1569</v>
      </c>
      <c r="C36" s="295" t="s">
        <v>1356</v>
      </c>
      <c r="D36" s="296">
        <v>30677</v>
      </c>
      <c r="E36" s="295" t="s">
        <v>1401</v>
      </c>
      <c r="F36" s="294">
        <v>57</v>
      </c>
      <c r="G36" s="294">
        <v>14</v>
      </c>
      <c r="H36" s="294">
        <v>8</v>
      </c>
      <c r="I36" s="297">
        <v>14</v>
      </c>
      <c r="J36" s="294" t="s">
        <v>1052</v>
      </c>
      <c r="K36" s="294" t="s">
        <v>867</v>
      </c>
      <c r="L36" s="294" t="s">
        <v>1400</v>
      </c>
      <c r="M36" s="294" t="s">
        <v>985</v>
      </c>
    </row>
    <row r="37" spans="1:13" s="172" customFormat="1" ht="24.95" customHeight="1">
      <c r="A37" s="299">
        <v>32</v>
      </c>
      <c r="B37" s="294" t="s">
        <v>1569</v>
      </c>
      <c r="C37" s="295" t="s">
        <v>1356</v>
      </c>
      <c r="D37" s="296">
        <v>39185</v>
      </c>
      <c r="E37" s="295" t="s">
        <v>1402</v>
      </c>
      <c r="F37" s="294">
        <v>70</v>
      </c>
      <c r="G37" s="294">
        <v>32</v>
      </c>
      <c r="H37" s="294">
        <v>20</v>
      </c>
      <c r="I37" s="297">
        <v>28</v>
      </c>
      <c r="J37" s="294" t="s">
        <v>1052</v>
      </c>
      <c r="K37" s="294" t="s">
        <v>1403</v>
      </c>
      <c r="L37" s="294" t="s">
        <v>1400</v>
      </c>
      <c r="M37" s="294" t="s">
        <v>985</v>
      </c>
    </row>
    <row r="38" spans="1:13" s="172" customFormat="1" ht="24.95" customHeight="1">
      <c r="A38" s="299">
        <v>33</v>
      </c>
      <c r="B38" s="294" t="s">
        <v>1404</v>
      </c>
      <c r="C38" s="295" t="s">
        <v>1405</v>
      </c>
      <c r="D38" s="296">
        <v>29021</v>
      </c>
      <c r="E38" s="295" t="s">
        <v>1406</v>
      </c>
      <c r="F38" s="294">
        <v>52</v>
      </c>
      <c r="G38" s="294">
        <v>32</v>
      </c>
      <c r="H38" s="297">
        <v>6</v>
      </c>
      <c r="I38" s="326">
        <v>12</v>
      </c>
      <c r="J38" s="294" t="s">
        <v>1407</v>
      </c>
      <c r="K38" s="294" t="s">
        <v>984</v>
      </c>
      <c r="L38" s="294" t="s">
        <v>1408</v>
      </c>
      <c r="M38" s="294" t="s">
        <v>985</v>
      </c>
    </row>
    <row r="39" spans="1:13" s="172" customFormat="1" ht="24.95" customHeight="1">
      <c r="A39" s="299">
        <v>34</v>
      </c>
      <c r="B39" s="294" t="s">
        <v>1404</v>
      </c>
      <c r="C39" s="295" t="s">
        <v>1405</v>
      </c>
      <c r="D39" s="296">
        <v>29525</v>
      </c>
      <c r="E39" s="295" t="s">
        <v>1409</v>
      </c>
      <c r="F39" s="294">
        <v>56</v>
      </c>
      <c r="G39" s="294">
        <v>21</v>
      </c>
      <c r="H39" s="297">
        <v>6</v>
      </c>
      <c r="I39" s="326">
        <v>15</v>
      </c>
      <c r="J39" s="294" t="s">
        <v>1407</v>
      </c>
      <c r="K39" s="294" t="s">
        <v>984</v>
      </c>
      <c r="L39" s="294" t="s">
        <v>1408</v>
      </c>
      <c r="M39" s="294" t="s">
        <v>985</v>
      </c>
    </row>
    <row r="40" spans="1:13" s="172" customFormat="1" ht="24.95" customHeight="1">
      <c r="A40" s="299">
        <v>35</v>
      </c>
      <c r="B40" s="294" t="s">
        <v>1404</v>
      </c>
      <c r="C40" s="295" t="s">
        <v>1405</v>
      </c>
      <c r="D40" s="296">
        <v>30267</v>
      </c>
      <c r="E40" s="295" t="s">
        <v>1410</v>
      </c>
      <c r="F40" s="294">
        <v>56</v>
      </c>
      <c r="G40" s="294">
        <v>26</v>
      </c>
      <c r="H40" s="297">
        <v>6</v>
      </c>
      <c r="I40" s="326">
        <v>9</v>
      </c>
      <c r="J40" s="294" t="s">
        <v>1052</v>
      </c>
      <c r="K40" s="294" t="s">
        <v>1663</v>
      </c>
      <c r="L40" s="294" t="s">
        <v>1408</v>
      </c>
      <c r="M40" s="294" t="s">
        <v>985</v>
      </c>
    </row>
    <row r="41" spans="1:13" s="172" customFormat="1" ht="24.95" customHeight="1">
      <c r="A41" s="299">
        <v>36</v>
      </c>
      <c r="B41" s="294" t="s">
        <v>1404</v>
      </c>
      <c r="C41" s="295" t="s">
        <v>1405</v>
      </c>
      <c r="D41" s="296">
        <v>31534</v>
      </c>
      <c r="E41" s="295" t="s">
        <v>1411</v>
      </c>
      <c r="F41" s="294">
        <v>75</v>
      </c>
      <c r="G41" s="294">
        <v>43</v>
      </c>
      <c r="H41" s="297">
        <v>8</v>
      </c>
      <c r="I41" s="326">
        <v>12</v>
      </c>
      <c r="J41" s="294" t="s">
        <v>1412</v>
      </c>
      <c r="K41" s="294" t="s">
        <v>106</v>
      </c>
      <c r="L41" s="294" t="s">
        <v>1408</v>
      </c>
      <c r="M41" s="294" t="s">
        <v>985</v>
      </c>
    </row>
    <row r="42" spans="1:13" s="172" customFormat="1" ht="24.95" customHeight="1">
      <c r="A42" s="299">
        <v>37</v>
      </c>
      <c r="B42" s="294" t="s">
        <v>1404</v>
      </c>
      <c r="C42" s="295" t="s">
        <v>1405</v>
      </c>
      <c r="D42" s="296">
        <v>31898</v>
      </c>
      <c r="E42" s="295" t="s">
        <v>1413</v>
      </c>
      <c r="F42" s="294">
        <v>60</v>
      </c>
      <c r="G42" s="294">
        <v>19</v>
      </c>
      <c r="H42" s="297">
        <v>5</v>
      </c>
      <c r="I42" s="326">
        <v>8</v>
      </c>
      <c r="J42" s="294" t="s">
        <v>1052</v>
      </c>
      <c r="K42" s="294" t="s">
        <v>106</v>
      </c>
      <c r="L42" s="294" t="s">
        <v>1408</v>
      </c>
      <c r="M42" s="294" t="s">
        <v>985</v>
      </c>
    </row>
    <row r="43" spans="1:13" s="172" customFormat="1" ht="24.95" customHeight="1">
      <c r="A43" s="299">
        <v>38</v>
      </c>
      <c r="B43" s="294" t="s">
        <v>1404</v>
      </c>
      <c r="C43" s="295" t="s">
        <v>1414</v>
      </c>
      <c r="D43" s="296">
        <v>34474</v>
      </c>
      <c r="E43" s="295" t="s">
        <v>1415</v>
      </c>
      <c r="F43" s="294">
        <v>1000</v>
      </c>
      <c r="G43" s="294"/>
      <c r="H43" s="297">
        <v>200</v>
      </c>
      <c r="I43" s="326">
        <v>250</v>
      </c>
      <c r="J43" s="294" t="s">
        <v>1052</v>
      </c>
      <c r="K43" s="294" t="s">
        <v>106</v>
      </c>
      <c r="L43" s="294" t="s">
        <v>987</v>
      </c>
      <c r="M43" s="294" t="s">
        <v>985</v>
      </c>
    </row>
    <row r="44" spans="1:13" s="172" customFormat="1" ht="24.95" customHeight="1">
      <c r="A44" s="299">
        <v>39</v>
      </c>
      <c r="B44" s="294" t="s">
        <v>1416</v>
      </c>
      <c r="C44" s="295" t="s">
        <v>1417</v>
      </c>
      <c r="D44" s="296">
        <v>33095</v>
      </c>
      <c r="E44" s="295" t="s">
        <v>1418</v>
      </c>
      <c r="F44" s="294">
        <v>57</v>
      </c>
      <c r="G44" s="294">
        <v>15</v>
      </c>
      <c r="H44" s="294">
        <v>12</v>
      </c>
      <c r="I44" s="297">
        <v>15</v>
      </c>
      <c r="J44" s="294" t="s">
        <v>1052</v>
      </c>
      <c r="K44" s="294" t="s">
        <v>106</v>
      </c>
      <c r="L44" s="294" t="s">
        <v>1419</v>
      </c>
      <c r="M44" s="294" t="s">
        <v>985</v>
      </c>
    </row>
    <row r="45" spans="1:13" s="172" customFormat="1" ht="24.95" customHeight="1">
      <c r="A45" s="299">
        <v>40</v>
      </c>
      <c r="B45" s="294" t="s">
        <v>1416</v>
      </c>
      <c r="C45" s="295" t="s">
        <v>1417</v>
      </c>
      <c r="D45" s="296">
        <v>23163</v>
      </c>
      <c r="E45" s="295" t="s">
        <v>1420</v>
      </c>
      <c r="F45" s="294">
        <v>96</v>
      </c>
      <c r="G45" s="294">
        <v>35</v>
      </c>
      <c r="H45" s="294">
        <v>14</v>
      </c>
      <c r="I45" s="297">
        <v>14</v>
      </c>
      <c r="J45" s="294" t="s">
        <v>988</v>
      </c>
      <c r="K45" s="294" t="s">
        <v>984</v>
      </c>
      <c r="L45" s="294" t="s">
        <v>1419</v>
      </c>
      <c r="M45" s="294" t="s">
        <v>985</v>
      </c>
    </row>
    <row r="46" spans="1:13" s="172" customFormat="1" ht="24.95" customHeight="1">
      <c r="A46" s="299">
        <v>41</v>
      </c>
      <c r="B46" s="294" t="s">
        <v>1416</v>
      </c>
      <c r="C46" s="295" t="s">
        <v>1417</v>
      </c>
      <c r="D46" s="296">
        <v>26122</v>
      </c>
      <c r="E46" s="295" t="s">
        <v>1421</v>
      </c>
      <c r="F46" s="294">
        <v>56</v>
      </c>
      <c r="G46" s="294">
        <v>12</v>
      </c>
      <c r="H46" s="294">
        <v>6</v>
      </c>
      <c r="I46" s="297">
        <v>8</v>
      </c>
      <c r="J46" s="294" t="s">
        <v>1422</v>
      </c>
      <c r="K46" s="294" t="s">
        <v>1423</v>
      </c>
      <c r="L46" s="294" t="s">
        <v>1419</v>
      </c>
      <c r="M46" s="294" t="s">
        <v>985</v>
      </c>
    </row>
    <row r="47" spans="1:13" s="172" customFormat="1" ht="24.95" customHeight="1">
      <c r="A47" s="299">
        <v>42</v>
      </c>
      <c r="B47" s="322" t="s">
        <v>1416</v>
      </c>
      <c r="C47" s="402" t="s">
        <v>1417</v>
      </c>
      <c r="D47" s="403">
        <v>28524</v>
      </c>
      <c r="E47" s="402" t="s">
        <v>1459</v>
      </c>
      <c r="F47" s="322">
        <v>70</v>
      </c>
      <c r="G47" s="294">
        <v>25</v>
      </c>
      <c r="H47" s="322">
        <v>11</v>
      </c>
      <c r="I47" s="404">
        <v>14</v>
      </c>
      <c r="J47" s="322" t="s">
        <v>1412</v>
      </c>
      <c r="K47" s="322" t="s">
        <v>1423</v>
      </c>
      <c r="L47" s="322" t="s">
        <v>1419</v>
      </c>
      <c r="M47" s="322" t="s">
        <v>985</v>
      </c>
    </row>
    <row r="48" spans="1:13" s="172" customFormat="1" ht="24.95" customHeight="1">
      <c r="A48" s="299">
        <v>43</v>
      </c>
      <c r="B48" s="294" t="s">
        <v>1385</v>
      </c>
      <c r="C48" s="295" t="s">
        <v>1386</v>
      </c>
      <c r="D48" s="296">
        <v>35027</v>
      </c>
      <c r="E48" s="295" t="s">
        <v>1387</v>
      </c>
      <c r="F48" s="330">
        <v>330</v>
      </c>
      <c r="G48" s="330"/>
      <c r="H48" s="330">
        <v>16</v>
      </c>
      <c r="I48" s="330">
        <v>25</v>
      </c>
      <c r="J48" s="294" t="s">
        <v>1388</v>
      </c>
      <c r="K48" s="294" t="s">
        <v>1389</v>
      </c>
      <c r="L48" s="294" t="s">
        <v>876</v>
      </c>
      <c r="M48" s="294"/>
    </row>
    <row r="49" spans="1:13" s="172" customFormat="1" ht="24.95" customHeight="1">
      <c r="A49" s="299">
        <v>44</v>
      </c>
      <c r="B49" s="294" t="s">
        <v>1390</v>
      </c>
      <c r="C49" s="295" t="s">
        <v>1391</v>
      </c>
      <c r="D49" s="296">
        <v>26132</v>
      </c>
      <c r="E49" s="295" t="s">
        <v>1392</v>
      </c>
      <c r="F49" s="330">
        <v>60</v>
      </c>
      <c r="G49" s="330">
        <v>5</v>
      </c>
      <c r="H49" s="330">
        <v>6</v>
      </c>
      <c r="I49" s="330">
        <v>11</v>
      </c>
      <c r="J49" s="294" t="s">
        <v>1393</v>
      </c>
      <c r="K49" s="294" t="s">
        <v>1389</v>
      </c>
      <c r="L49" s="294" t="s">
        <v>1394</v>
      </c>
      <c r="M49" s="294" t="s">
        <v>1395</v>
      </c>
    </row>
    <row r="50" spans="1:13" s="172" customFormat="1" ht="24.95" customHeight="1">
      <c r="A50" s="299">
        <v>45</v>
      </c>
      <c r="B50" s="294" t="s">
        <v>1390</v>
      </c>
      <c r="C50" s="295" t="s">
        <v>1391</v>
      </c>
      <c r="D50" s="296">
        <v>26840</v>
      </c>
      <c r="E50" s="295" t="s">
        <v>1396</v>
      </c>
      <c r="F50" s="330">
        <v>97</v>
      </c>
      <c r="G50" s="330">
        <v>56</v>
      </c>
      <c r="H50" s="330"/>
      <c r="I50" s="330">
        <v>17</v>
      </c>
      <c r="J50" s="294" t="s">
        <v>1393</v>
      </c>
      <c r="K50" s="294" t="s">
        <v>1346</v>
      </c>
      <c r="L50" s="294" t="s">
        <v>877</v>
      </c>
      <c r="M50" s="294" t="s">
        <v>1395</v>
      </c>
    </row>
    <row r="51" spans="1:13" s="172" customFormat="1" ht="24.95" customHeight="1">
      <c r="A51" s="299">
        <v>46</v>
      </c>
      <c r="B51" s="294" t="s">
        <v>1390</v>
      </c>
      <c r="C51" s="295" t="s">
        <v>1391</v>
      </c>
      <c r="D51" s="296">
        <v>28992</v>
      </c>
      <c r="E51" s="295" t="s">
        <v>1397</v>
      </c>
      <c r="F51" s="330">
        <v>73</v>
      </c>
      <c r="G51" s="330">
        <v>38</v>
      </c>
      <c r="H51" s="330"/>
      <c r="I51" s="330">
        <v>15</v>
      </c>
      <c r="J51" s="294" t="s">
        <v>1393</v>
      </c>
      <c r="K51" s="294" t="s">
        <v>1346</v>
      </c>
      <c r="L51" s="294" t="s">
        <v>878</v>
      </c>
      <c r="M51" s="294" t="s">
        <v>1395</v>
      </c>
    </row>
    <row r="52" spans="1:13" s="172" customFormat="1" ht="24.95" customHeight="1">
      <c r="A52" s="299">
        <v>47</v>
      </c>
      <c r="B52" s="294" t="s">
        <v>1570</v>
      </c>
      <c r="C52" s="295" t="s">
        <v>441</v>
      </c>
      <c r="D52" s="296">
        <v>28678</v>
      </c>
      <c r="E52" s="295" t="s">
        <v>442</v>
      </c>
      <c r="F52" s="294">
        <v>250</v>
      </c>
      <c r="G52" s="294"/>
      <c r="H52" s="294"/>
      <c r="I52" s="294">
        <v>90</v>
      </c>
      <c r="J52" s="294" t="s">
        <v>1422</v>
      </c>
      <c r="K52" s="294" t="s">
        <v>331</v>
      </c>
      <c r="L52" s="294" t="s">
        <v>879</v>
      </c>
      <c r="M52" s="294"/>
    </row>
    <row r="53" spans="1:13" s="172" customFormat="1" ht="24.95" customHeight="1">
      <c r="A53" s="299">
        <v>48</v>
      </c>
      <c r="B53" s="294" t="s">
        <v>1570</v>
      </c>
      <c r="C53" s="295" t="s">
        <v>443</v>
      </c>
      <c r="D53" s="296">
        <v>31999</v>
      </c>
      <c r="E53" s="295" t="s">
        <v>444</v>
      </c>
      <c r="F53" s="294">
        <v>330</v>
      </c>
      <c r="G53" s="294"/>
      <c r="H53" s="294"/>
      <c r="I53" s="294">
        <v>99</v>
      </c>
      <c r="J53" s="294" t="s">
        <v>1333</v>
      </c>
      <c r="K53" s="294" t="s">
        <v>331</v>
      </c>
      <c r="L53" s="294" t="s">
        <v>880</v>
      </c>
      <c r="M53" s="294"/>
    </row>
    <row r="54" spans="1:13" s="172" customFormat="1" ht="24.95" customHeight="1">
      <c r="A54" s="299">
        <v>49</v>
      </c>
      <c r="B54" s="294" t="s">
        <v>1570</v>
      </c>
      <c r="C54" s="295" t="s">
        <v>1461</v>
      </c>
      <c r="D54" s="296">
        <v>32232</v>
      </c>
      <c r="E54" s="295" t="s">
        <v>881</v>
      </c>
      <c r="F54" s="294">
        <v>300</v>
      </c>
      <c r="G54" s="294"/>
      <c r="H54" s="294"/>
      <c r="I54" s="294">
        <v>81</v>
      </c>
      <c r="J54" s="294" t="s">
        <v>1333</v>
      </c>
      <c r="K54" s="294" t="s">
        <v>331</v>
      </c>
      <c r="L54" s="294" t="s">
        <v>882</v>
      </c>
      <c r="M54" s="294"/>
    </row>
    <row r="55" spans="1:13" s="172" customFormat="1" ht="24.95" customHeight="1">
      <c r="A55" s="299">
        <v>50</v>
      </c>
      <c r="B55" s="294" t="s">
        <v>1570</v>
      </c>
      <c r="C55" s="295" t="s">
        <v>1462</v>
      </c>
      <c r="D55" s="296">
        <v>40577</v>
      </c>
      <c r="E55" s="295" t="s">
        <v>1463</v>
      </c>
      <c r="F55" s="294">
        <v>74</v>
      </c>
      <c r="G55" s="294"/>
      <c r="H55" s="294">
        <v>15</v>
      </c>
      <c r="I55" s="294">
        <v>19</v>
      </c>
      <c r="J55" s="294" t="s">
        <v>1296</v>
      </c>
      <c r="K55" s="294" t="s">
        <v>1460</v>
      </c>
      <c r="L55" s="294" t="s">
        <v>883</v>
      </c>
      <c r="M55" s="294"/>
    </row>
    <row r="56" spans="1:13" s="172" customFormat="1" ht="24.95" customHeight="1">
      <c r="A56" s="299">
        <v>51</v>
      </c>
      <c r="B56" s="294" t="s">
        <v>961</v>
      </c>
      <c r="C56" s="295" t="s">
        <v>1464</v>
      </c>
      <c r="D56" s="296">
        <v>32594</v>
      </c>
      <c r="E56" s="295" t="s">
        <v>989</v>
      </c>
      <c r="F56" s="294">
        <v>75</v>
      </c>
      <c r="G56" s="294"/>
      <c r="H56" s="294">
        <v>70</v>
      </c>
      <c r="I56" s="294">
        <v>200</v>
      </c>
      <c r="J56" s="294" t="s">
        <v>1422</v>
      </c>
      <c r="K56" s="294" t="s">
        <v>331</v>
      </c>
      <c r="L56" s="294" t="s">
        <v>884</v>
      </c>
      <c r="M56" s="299"/>
    </row>
    <row r="57" spans="1:13" s="172" customFormat="1" ht="24.95" customHeight="1">
      <c r="A57" s="299">
        <v>52</v>
      </c>
      <c r="B57" s="294" t="s">
        <v>961</v>
      </c>
      <c r="C57" s="295" t="s">
        <v>1465</v>
      </c>
      <c r="D57" s="296">
        <v>28031</v>
      </c>
      <c r="E57" s="295" t="s">
        <v>1466</v>
      </c>
      <c r="F57" s="294">
        <v>65</v>
      </c>
      <c r="G57" s="294"/>
      <c r="H57" s="294">
        <v>0</v>
      </c>
      <c r="I57" s="294">
        <v>0</v>
      </c>
      <c r="J57" s="294" t="s">
        <v>1333</v>
      </c>
      <c r="K57" s="294" t="s">
        <v>331</v>
      </c>
      <c r="L57" s="294" t="s">
        <v>885</v>
      </c>
      <c r="M57" s="294" t="s">
        <v>1467</v>
      </c>
    </row>
    <row r="58" spans="1:13" s="172" customFormat="1" ht="24.95" customHeight="1">
      <c r="A58" s="299">
        <v>53</v>
      </c>
      <c r="B58" s="294" t="s">
        <v>961</v>
      </c>
      <c r="C58" s="295" t="s">
        <v>1468</v>
      </c>
      <c r="D58" s="296">
        <v>40494</v>
      </c>
      <c r="E58" s="295" t="s">
        <v>1469</v>
      </c>
      <c r="F58" s="294">
        <v>150</v>
      </c>
      <c r="G58" s="294"/>
      <c r="H58" s="294">
        <v>192</v>
      </c>
      <c r="I58" s="294">
        <v>216</v>
      </c>
      <c r="J58" s="294" t="s">
        <v>1348</v>
      </c>
      <c r="K58" s="294" t="s">
        <v>1480</v>
      </c>
      <c r="L58" s="294" t="s">
        <v>886</v>
      </c>
      <c r="M58" s="294"/>
    </row>
    <row r="59" spans="1:13" s="172" customFormat="1" ht="24.95" customHeight="1">
      <c r="A59" s="299">
        <v>54</v>
      </c>
      <c r="B59" s="294" t="s">
        <v>1481</v>
      </c>
      <c r="C59" s="295" t="s">
        <v>1482</v>
      </c>
      <c r="D59" s="296">
        <v>33547</v>
      </c>
      <c r="E59" s="295" t="s">
        <v>1483</v>
      </c>
      <c r="F59" s="294">
        <v>200</v>
      </c>
      <c r="G59" s="294"/>
      <c r="H59" s="294">
        <v>40</v>
      </c>
      <c r="I59" s="294">
        <v>60</v>
      </c>
      <c r="J59" s="294" t="s">
        <v>1304</v>
      </c>
      <c r="K59" s="294" t="s">
        <v>1484</v>
      </c>
      <c r="L59" s="294" t="s">
        <v>1485</v>
      </c>
      <c r="M59" s="294"/>
    </row>
    <row r="60" spans="1:13" s="172" customFormat="1" ht="24.95" customHeight="1">
      <c r="A60" s="299">
        <v>55</v>
      </c>
      <c r="B60" s="294" t="s">
        <v>1486</v>
      </c>
      <c r="C60" s="295" t="s">
        <v>1487</v>
      </c>
      <c r="D60" s="296">
        <v>36095</v>
      </c>
      <c r="E60" s="295" t="s">
        <v>1488</v>
      </c>
      <c r="F60" s="294">
        <v>80</v>
      </c>
      <c r="G60" s="294"/>
      <c r="H60" s="294">
        <v>500</v>
      </c>
      <c r="I60" s="294">
        <v>600</v>
      </c>
      <c r="J60" s="294" t="s">
        <v>1296</v>
      </c>
      <c r="K60" s="294" t="s">
        <v>1484</v>
      </c>
      <c r="L60" s="294" t="s">
        <v>1489</v>
      </c>
      <c r="M60" s="294"/>
    </row>
    <row r="61" spans="1:13" s="172" customFormat="1" ht="24.95" customHeight="1">
      <c r="A61" s="299">
        <v>56</v>
      </c>
      <c r="B61" s="294" t="s">
        <v>1266</v>
      </c>
      <c r="C61" s="295" t="s">
        <v>1190</v>
      </c>
      <c r="D61" s="296">
        <v>39750</v>
      </c>
      <c r="E61" s="295" t="s">
        <v>1191</v>
      </c>
      <c r="F61" s="297">
        <v>172</v>
      </c>
      <c r="G61" s="297"/>
      <c r="H61" s="297">
        <v>68</v>
      </c>
      <c r="I61" s="297">
        <v>90</v>
      </c>
      <c r="J61" s="294" t="s">
        <v>988</v>
      </c>
      <c r="K61" s="294" t="s">
        <v>963</v>
      </c>
      <c r="L61" s="294" t="s">
        <v>964</v>
      </c>
      <c r="M61" s="294"/>
    </row>
    <row r="62" spans="1:13" s="172" customFormat="1" ht="24.95" customHeight="1">
      <c r="A62" s="299">
        <v>57</v>
      </c>
      <c r="B62" s="294" t="s">
        <v>1266</v>
      </c>
      <c r="C62" s="295" t="s">
        <v>990</v>
      </c>
      <c r="D62" s="296">
        <v>32168</v>
      </c>
      <c r="E62" s="295" t="s">
        <v>1192</v>
      </c>
      <c r="F62" s="297">
        <v>98</v>
      </c>
      <c r="G62" s="297"/>
      <c r="H62" s="297">
        <v>245</v>
      </c>
      <c r="I62" s="297">
        <v>290</v>
      </c>
      <c r="J62" s="294" t="s">
        <v>986</v>
      </c>
      <c r="K62" s="294" t="s">
        <v>984</v>
      </c>
      <c r="L62" s="294" t="s">
        <v>1193</v>
      </c>
      <c r="M62" s="294"/>
    </row>
    <row r="63" spans="1:13" s="172" customFormat="1" ht="24.95" customHeight="1">
      <c r="A63" s="299">
        <v>58</v>
      </c>
      <c r="B63" s="294" t="s">
        <v>1266</v>
      </c>
      <c r="C63" s="295" t="s">
        <v>992</v>
      </c>
      <c r="D63" s="296">
        <v>36091</v>
      </c>
      <c r="E63" s="295" t="s">
        <v>982</v>
      </c>
      <c r="F63" s="297">
        <v>215</v>
      </c>
      <c r="G63" s="297"/>
      <c r="H63" s="297">
        <v>480</v>
      </c>
      <c r="I63" s="297">
        <v>480</v>
      </c>
      <c r="J63" s="294" t="s">
        <v>986</v>
      </c>
      <c r="K63" s="294" t="s">
        <v>991</v>
      </c>
      <c r="L63" s="294" t="s">
        <v>1194</v>
      </c>
      <c r="M63" s="294"/>
    </row>
    <row r="64" spans="1:13" s="172" customFormat="1" ht="24.95" customHeight="1">
      <c r="A64" s="299">
        <v>59</v>
      </c>
      <c r="B64" s="294" t="s">
        <v>1266</v>
      </c>
      <c r="C64" s="295" t="s">
        <v>1195</v>
      </c>
      <c r="D64" s="296">
        <v>39169</v>
      </c>
      <c r="E64" s="295" t="s">
        <v>982</v>
      </c>
      <c r="F64" s="297">
        <v>450</v>
      </c>
      <c r="G64" s="297"/>
      <c r="H64" s="297">
        <v>890</v>
      </c>
      <c r="I64" s="297">
        <v>1080</v>
      </c>
      <c r="J64" s="294" t="s">
        <v>1196</v>
      </c>
      <c r="K64" s="294" t="s">
        <v>1197</v>
      </c>
      <c r="L64" s="294" t="s">
        <v>993</v>
      </c>
      <c r="M64" s="294"/>
    </row>
    <row r="65" spans="1:27" s="172" customFormat="1" ht="24.95" customHeight="1">
      <c r="A65" s="299">
        <v>60</v>
      </c>
      <c r="B65" s="294" t="s">
        <v>1266</v>
      </c>
      <c r="C65" s="295" t="s">
        <v>994</v>
      </c>
      <c r="D65" s="296">
        <v>38261</v>
      </c>
      <c r="E65" s="295" t="s">
        <v>982</v>
      </c>
      <c r="F65" s="297">
        <v>590</v>
      </c>
      <c r="G65" s="297"/>
      <c r="H65" s="297">
        <v>420</v>
      </c>
      <c r="I65" s="297">
        <v>420</v>
      </c>
      <c r="J65" s="294" t="s">
        <v>986</v>
      </c>
      <c r="K65" s="294" t="s">
        <v>1198</v>
      </c>
      <c r="L65" s="294" t="s">
        <v>1199</v>
      </c>
      <c r="M65" s="299"/>
    </row>
    <row r="66" spans="1:27" s="172" customFormat="1" ht="24.95" customHeight="1">
      <c r="A66" s="299">
        <v>61</v>
      </c>
      <c r="B66" s="294" t="s">
        <v>1266</v>
      </c>
      <c r="C66" s="295" t="s">
        <v>1200</v>
      </c>
      <c r="D66" s="296">
        <v>38385</v>
      </c>
      <c r="E66" s="295" t="s">
        <v>982</v>
      </c>
      <c r="F66" s="297">
        <v>100</v>
      </c>
      <c r="G66" s="297"/>
      <c r="H66" s="297">
        <v>350</v>
      </c>
      <c r="I66" s="297">
        <v>400</v>
      </c>
      <c r="J66" s="294" t="s">
        <v>1196</v>
      </c>
      <c r="K66" s="294" t="s">
        <v>1197</v>
      </c>
      <c r="L66" s="294" t="s">
        <v>1201</v>
      </c>
      <c r="M66" s="294"/>
    </row>
    <row r="67" spans="1:27" s="172" customFormat="1" ht="24.95" customHeight="1">
      <c r="A67" s="299">
        <v>62</v>
      </c>
      <c r="B67" s="294" t="s">
        <v>1266</v>
      </c>
      <c r="C67" s="295" t="s">
        <v>1203</v>
      </c>
      <c r="D67" s="296">
        <v>40360</v>
      </c>
      <c r="E67" s="295" t="s">
        <v>982</v>
      </c>
      <c r="F67" s="297">
        <v>365</v>
      </c>
      <c r="G67" s="297"/>
      <c r="H67" s="297">
        <v>625</v>
      </c>
      <c r="I67" s="297">
        <v>765</v>
      </c>
      <c r="J67" s="294" t="s">
        <v>986</v>
      </c>
      <c r="K67" s="294" t="s">
        <v>991</v>
      </c>
      <c r="L67" s="294" t="s">
        <v>1204</v>
      </c>
      <c r="M67" s="294"/>
    </row>
    <row r="68" spans="1:27" s="172" customFormat="1" ht="24.95" customHeight="1">
      <c r="A68" s="299">
        <v>63</v>
      </c>
      <c r="B68" s="294" t="s">
        <v>1266</v>
      </c>
      <c r="C68" s="295" t="s">
        <v>19</v>
      </c>
      <c r="D68" s="296">
        <v>34400</v>
      </c>
      <c r="E68" s="295" t="s">
        <v>1205</v>
      </c>
      <c r="F68" s="297">
        <v>50</v>
      </c>
      <c r="G68" s="297"/>
      <c r="H68" s="297">
        <v>3</v>
      </c>
      <c r="I68" s="297">
        <v>11</v>
      </c>
      <c r="J68" s="294" t="s">
        <v>1206</v>
      </c>
      <c r="K68" s="294" t="s">
        <v>1207</v>
      </c>
      <c r="L68" s="294" t="s">
        <v>1216</v>
      </c>
      <c r="M68" s="294"/>
    </row>
    <row r="69" spans="1:27" s="172" customFormat="1" ht="24.95" customHeight="1">
      <c r="A69" s="299">
        <v>64</v>
      </c>
      <c r="B69" s="294" t="s">
        <v>1266</v>
      </c>
      <c r="C69" s="295" t="s">
        <v>887</v>
      </c>
      <c r="D69" s="296">
        <v>41268</v>
      </c>
      <c r="E69" s="295" t="s">
        <v>1664</v>
      </c>
      <c r="F69" s="297">
        <v>255</v>
      </c>
      <c r="G69" s="297"/>
      <c r="H69" s="297">
        <v>120</v>
      </c>
      <c r="I69" s="297">
        <v>200</v>
      </c>
      <c r="J69" s="294" t="s">
        <v>1217</v>
      </c>
      <c r="K69" s="300" t="s">
        <v>1470</v>
      </c>
      <c r="L69" s="294" t="s">
        <v>995</v>
      </c>
      <c r="M69" s="294" t="s">
        <v>888</v>
      </c>
    </row>
    <row r="70" spans="1:27" s="172" customFormat="1" ht="24.95" customHeight="1">
      <c r="A70" s="299">
        <v>65</v>
      </c>
      <c r="B70" s="294" t="s">
        <v>1266</v>
      </c>
      <c r="C70" s="295" t="s">
        <v>996</v>
      </c>
      <c r="D70" s="296">
        <v>33906</v>
      </c>
      <c r="E70" s="295" t="s">
        <v>997</v>
      </c>
      <c r="F70" s="297">
        <v>200</v>
      </c>
      <c r="G70" s="297"/>
      <c r="H70" s="297">
        <v>30</v>
      </c>
      <c r="I70" s="297">
        <v>40</v>
      </c>
      <c r="J70" s="294" t="s">
        <v>986</v>
      </c>
      <c r="K70" s="294" t="s">
        <v>998</v>
      </c>
      <c r="L70" s="294" t="s">
        <v>965</v>
      </c>
      <c r="M70" s="294"/>
    </row>
    <row r="71" spans="1:27" s="172" customFormat="1" ht="24.95" customHeight="1">
      <c r="A71" s="299">
        <v>66</v>
      </c>
      <c r="B71" s="294" t="s">
        <v>1266</v>
      </c>
      <c r="C71" s="295" t="s">
        <v>20</v>
      </c>
      <c r="D71" s="296">
        <v>34017</v>
      </c>
      <c r="E71" s="295" t="s">
        <v>999</v>
      </c>
      <c r="F71" s="297">
        <v>700</v>
      </c>
      <c r="G71" s="297"/>
      <c r="H71" s="297">
        <v>30</v>
      </c>
      <c r="I71" s="297">
        <v>48</v>
      </c>
      <c r="J71" s="294" t="s">
        <v>986</v>
      </c>
      <c r="K71" s="294" t="s">
        <v>1218</v>
      </c>
      <c r="L71" s="294" t="s">
        <v>1000</v>
      </c>
      <c r="M71" s="294"/>
    </row>
    <row r="72" spans="1:27" s="172" customFormat="1" ht="24.95" customHeight="1">
      <c r="A72" s="299">
        <v>67</v>
      </c>
      <c r="B72" s="294" t="s">
        <v>1266</v>
      </c>
      <c r="C72" s="295" t="s">
        <v>21</v>
      </c>
      <c r="D72" s="296">
        <v>38531</v>
      </c>
      <c r="E72" s="295" t="s">
        <v>1219</v>
      </c>
      <c r="F72" s="297">
        <v>180</v>
      </c>
      <c r="G72" s="297"/>
      <c r="H72" s="297">
        <v>40</v>
      </c>
      <c r="I72" s="297">
        <v>118</v>
      </c>
      <c r="J72" s="294" t="s">
        <v>1220</v>
      </c>
      <c r="K72" s="294" t="s">
        <v>1221</v>
      </c>
      <c r="L72" s="294" t="s">
        <v>1222</v>
      </c>
      <c r="M72" s="294"/>
      <c r="AA72" s="174"/>
    </row>
    <row r="73" spans="1:27" s="172" customFormat="1" ht="24.95" customHeight="1">
      <c r="A73" s="299">
        <v>68</v>
      </c>
      <c r="B73" s="294" t="s">
        <v>1266</v>
      </c>
      <c r="C73" s="295" t="s">
        <v>22</v>
      </c>
      <c r="D73" s="296">
        <v>32924</v>
      </c>
      <c r="E73" s="295" t="s">
        <v>1223</v>
      </c>
      <c r="F73" s="297">
        <v>100</v>
      </c>
      <c r="G73" s="297"/>
      <c r="H73" s="297">
        <v>7</v>
      </c>
      <c r="I73" s="297">
        <v>9</v>
      </c>
      <c r="J73" s="294" t="s">
        <v>1224</v>
      </c>
      <c r="K73" s="294" t="s">
        <v>1471</v>
      </c>
      <c r="L73" s="294" t="s">
        <v>1225</v>
      </c>
      <c r="M73" s="294"/>
    </row>
    <row r="74" spans="1:27" s="172" customFormat="1" ht="24.95" customHeight="1">
      <c r="A74" s="299">
        <v>69</v>
      </c>
      <c r="B74" s="294" t="s">
        <v>1266</v>
      </c>
      <c r="C74" s="295" t="s">
        <v>1490</v>
      </c>
      <c r="D74" s="296">
        <v>39860</v>
      </c>
      <c r="E74" s="295" t="s">
        <v>1229</v>
      </c>
      <c r="F74" s="297">
        <v>500</v>
      </c>
      <c r="G74" s="297"/>
      <c r="H74" s="297">
        <v>700</v>
      </c>
      <c r="I74" s="297">
        <v>700</v>
      </c>
      <c r="J74" s="294" t="s">
        <v>986</v>
      </c>
      <c r="K74" s="294" t="s">
        <v>998</v>
      </c>
      <c r="L74" s="294" t="s">
        <v>1226</v>
      </c>
      <c r="M74" s="294"/>
    </row>
    <row r="75" spans="1:27" s="172" customFormat="1" ht="24.95" customHeight="1">
      <c r="A75" s="299">
        <v>70</v>
      </c>
      <c r="B75" s="294" t="s">
        <v>1266</v>
      </c>
      <c r="C75" s="295" t="s">
        <v>1001</v>
      </c>
      <c r="D75" s="296">
        <v>27794</v>
      </c>
      <c r="E75" s="295" t="s">
        <v>1002</v>
      </c>
      <c r="F75" s="297">
        <v>90</v>
      </c>
      <c r="G75" s="297"/>
      <c r="H75" s="297">
        <v>23</v>
      </c>
      <c r="I75" s="297">
        <v>45</v>
      </c>
      <c r="J75" s="294" t="s">
        <v>986</v>
      </c>
      <c r="K75" s="294" t="s">
        <v>984</v>
      </c>
      <c r="L75" s="294" t="s">
        <v>1003</v>
      </c>
      <c r="M75" s="299"/>
    </row>
    <row r="76" spans="1:27" s="172" customFormat="1" ht="24.95" customHeight="1">
      <c r="A76" s="299">
        <v>71</v>
      </c>
      <c r="B76" s="294" t="s">
        <v>1266</v>
      </c>
      <c r="C76" s="295" t="s">
        <v>1004</v>
      </c>
      <c r="D76" s="296">
        <v>39864</v>
      </c>
      <c r="E76" s="295" t="s">
        <v>1005</v>
      </c>
      <c r="F76" s="297">
        <v>400</v>
      </c>
      <c r="G76" s="297"/>
      <c r="H76" s="297">
        <v>220</v>
      </c>
      <c r="I76" s="297">
        <v>300</v>
      </c>
      <c r="J76" s="294" t="s">
        <v>986</v>
      </c>
      <c r="K76" s="300" t="s">
        <v>998</v>
      </c>
      <c r="L76" s="294" t="s">
        <v>1227</v>
      </c>
      <c r="M76" s="299"/>
    </row>
    <row r="77" spans="1:27" s="172" customFormat="1" ht="24.95" customHeight="1">
      <c r="A77" s="299">
        <v>72</v>
      </c>
      <c r="B77" s="294" t="s">
        <v>1266</v>
      </c>
      <c r="C77" s="295" t="s">
        <v>1004</v>
      </c>
      <c r="D77" s="296">
        <v>39884</v>
      </c>
      <c r="E77" s="295" t="s">
        <v>1006</v>
      </c>
      <c r="F77" s="297">
        <v>253</v>
      </c>
      <c r="G77" s="297"/>
      <c r="H77" s="297">
        <v>100</v>
      </c>
      <c r="I77" s="297">
        <v>150</v>
      </c>
      <c r="J77" s="294" t="s">
        <v>986</v>
      </c>
      <c r="K77" s="294" t="s">
        <v>998</v>
      </c>
      <c r="L77" s="294" t="s">
        <v>1228</v>
      </c>
      <c r="M77" s="299"/>
    </row>
    <row r="78" spans="1:27" s="172" customFormat="1" ht="24.95" customHeight="1">
      <c r="A78" s="299">
        <v>73</v>
      </c>
      <c r="B78" s="294" t="s">
        <v>1266</v>
      </c>
      <c r="C78" s="295" t="s">
        <v>1472</v>
      </c>
      <c r="D78" s="296">
        <v>39860</v>
      </c>
      <c r="E78" s="295" t="s">
        <v>1229</v>
      </c>
      <c r="F78" s="297">
        <v>62</v>
      </c>
      <c r="G78" s="297"/>
      <c r="H78" s="297">
        <v>130</v>
      </c>
      <c r="I78" s="297">
        <v>500</v>
      </c>
      <c r="J78" s="294" t="s">
        <v>986</v>
      </c>
      <c r="K78" s="294" t="s">
        <v>1230</v>
      </c>
      <c r="L78" s="294" t="s">
        <v>1473</v>
      </c>
      <c r="M78" s="294"/>
    </row>
    <row r="79" spans="1:27" s="172" customFormat="1" ht="24.95" customHeight="1">
      <c r="A79" s="299">
        <v>74</v>
      </c>
      <c r="B79" s="294" t="s">
        <v>1266</v>
      </c>
      <c r="C79" s="295" t="s">
        <v>1474</v>
      </c>
      <c r="D79" s="296">
        <v>39860</v>
      </c>
      <c r="E79" s="295" t="s">
        <v>1229</v>
      </c>
      <c r="F79" s="297">
        <v>60</v>
      </c>
      <c r="G79" s="297"/>
      <c r="H79" s="297">
        <v>59</v>
      </c>
      <c r="I79" s="297">
        <v>72</v>
      </c>
      <c r="J79" s="294" t="s">
        <v>986</v>
      </c>
      <c r="K79" s="294" t="s">
        <v>998</v>
      </c>
      <c r="L79" s="294" t="s">
        <v>966</v>
      </c>
      <c r="M79" s="294"/>
    </row>
    <row r="80" spans="1:27" s="172" customFormat="1" ht="24.95" customHeight="1">
      <c r="A80" s="299">
        <v>75</v>
      </c>
      <c r="B80" s="294" t="s">
        <v>1266</v>
      </c>
      <c r="C80" s="295" t="s">
        <v>1475</v>
      </c>
      <c r="D80" s="296">
        <v>40788</v>
      </c>
      <c r="E80" s="295" t="s">
        <v>1229</v>
      </c>
      <c r="F80" s="297">
        <v>215</v>
      </c>
      <c r="G80" s="297"/>
      <c r="H80" s="297">
        <v>64</v>
      </c>
      <c r="I80" s="297">
        <v>121</v>
      </c>
      <c r="J80" s="294" t="s">
        <v>1476</v>
      </c>
      <c r="K80" s="294" t="s">
        <v>1477</v>
      </c>
      <c r="L80" s="294" t="s">
        <v>1478</v>
      </c>
      <c r="M80" s="294"/>
    </row>
    <row r="81" spans="1:13" s="172" customFormat="1" ht="24.95" customHeight="1">
      <c r="A81" s="299">
        <v>76</v>
      </c>
      <c r="B81" s="294" t="s">
        <v>1571</v>
      </c>
      <c r="C81" s="295" t="s">
        <v>28</v>
      </c>
      <c r="D81" s="296">
        <v>26975</v>
      </c>
      <c r="E81" s="295" t="s">
        <v>1646</v>
      </c>
      <c r="F81" s="297">
        <v>2000</v>
      </c>
      <c r="G81" s="297"/>
      <c r="H81" s="297">
        <v>515</v>
      </c>
      <c r="I81" s="297">
        <v>562</v>
      </c>
      <c r="J81" s="294" t="s">
        <v>983</v>
      </c>
      <c r="K81" s="294" t="s">
        <v>1503</v>
      </c>
      <c r="L81" s="294" t="s">
        <v>1647</v>
      </c>
      <c r="M81" s="294" t="s">
        <v>985</v>
      </c>
    </row>
    <row r="82" spans="1:13" s="172" customFormat="1" ht="24.95" customHeight="1">
      <c r="A82" s="299">
        <v>77</v>
      </c>
      <c r="B82" s="294" t="s">
        <v>1571</v>
      </c>
      <c r="C82" s="295" t="s">
        <v>29</v>
      </c>
      <c r="D82" s="296">
        <v>34318</v>
      </c>
      <c r="E82" s="295" t="s">
        <v>1648</v>
      </c>
      <c r="F82" s="297">
        <v>85</v>
      </c>
      <c r="G82" s="297"/>
      <c r="H82" s="297">
        <v>190</v>
      </c>
      <c r="I82" s="297">
        <v>270</v>
      </c>
      <c r="J82" s="294" t="s">
        <v>983</v>
      </c>
      <c r="K82" s="294" t="s">
        <v>1665</v>
      </c>
      <c r="L82" s="294" t="s">
        <v>30</v>
      </c>
      <c r="M82" s="294"/>
    </row>
    <row r="83" spans="1:13" s="172" customFormat="1" ht="24.95" customHeight="1">
      <c r="A83" s="299">
        <v>78</v>
      </c>
      <c r="B83" s="294" t="s">
        <v>1571</v>
      </c>
      <c r="C83" s="295" t="s">
        <v>31</v>
      </c>
      <c r="D83" s="296">
        <v>38160</v>
      </c>
      <c r="E83" s="295" t="s">
        <v>32</v>
      </c>
      <c r="F83" s="297">
        <v>829</v>
      </c>
      <c r="G83" s="297">
        <v>63</v>
      </c>
      <c r="H83" s="297">
        <v>369</v>
      </c>
      <c r="I83" s="297">
        <v>542</v>
      </c>
      <c r="J83" s="294" t="s">
        <v>983</v>
      </c>
      <c r="K83" s="294" t="s">
        <v>106</v>
      </c>
      <c r="L83" s="294" t="s">
        <v>33</v>
      </c>
      <c r="M83" s="294"/>
    </row>
    <row r="84" spans="1:13" s="172" customFormat="1" ht="24.95" customHeight="1">
      <c r="A84" s="299">
        <v>79</v>
      </c>
      <c r="B84" s="294" t="s">
        <v>1571</v>
      </c>
      <c r="C84" s="295" t="s">
        <v>34</v>
      </c>
      <c r="D84" s="296">
        <v>36522</v>
      </c>
      <c r="E84" s="295" t="s">
        <v>1649</v>
      </c>
      <c r="F84" s="297">
        <v>130</v>
      </c>
      <c r="G84" s="297"/>
      <c r="H84" s="297">
        <v>25</v>
      </c>
      <c r="I84" s="297">
        <v>35</v>
      </c>
      <c r="J84" s="294" t="s">
        <v>986</v>
      </c>
      <c r="K84" s="294" t="s">
        <v>984</v>
      </c>
      <c r="L84" s="294" t="s">
        <v>35</v>
      </c>
      <c r="M84" s="294"/>
    </row>
    <row r="85" spans="1:13" s="172" customFormat="1" ht="24.95" customHeight="1">
      <c r="A85" s="299">
        <v>80</v>
      </c>
      <c r="B85" s="294" t="s">
        <v>1571</v>
      </c>
      <c r="C85" s="295" t="s">
        <v>36</v>
      </c>
      <c r="D85" s="296">
        <v>37610</v>
      </c>
      <c r="E85" s="295" t="s">
        <v>1653</v>
      </c>
      <c r="F85" s="297">
        <v>450</v>
      </c>
      <c r="G85" s="297"/>
      <c r="H85" s="297">
        <v>363</v>
      </c>
      <c r="I85" s="297">
        <v>600</v>
      </c>
      <c r="J85" s="294" t="s">
        <v>1052</v>
      </c>
      <c r="K85" s="294" t="s">
        <v>37</v>
      </c>
      <c r="L85" s="294" t="s">
        <v>1654</v>
      </c>
      <c r="M85" s="294"/>
    </row>
    <row r="86" spans="1:13" s="172" customFormat="1" ht="24.95" customHeight="1">
      <c r="A86" s="299">
        <v>81</v>
      </c>
      <c r="B86" s="294" t="s">
        <v>1571</v>
      </c>
      <c r="C86" s="295" t="s">
        <v>1491</v>
      </c>
      <c r="D86" s="296">
        <v>37643</v>
      </c>
      <c r="E86" s="295" t="s">
        <v>1512</v>
      </c>
      <c r="F86" s="297">
        <v>76</v>
      </c>
      <c r="G86" s="297"/>
      <c r="H86" s="297">
        <v>60</v>
      </c>
      <c r="I86" s="297">
        <v>105</v>
      </c>
      <c r="J86" s="294" t="s">
        <v>983</v>
      </c>
      <c r="K86" s="294" t="s">
        <v>38</v>
      </c>
      <c r="L86" s="294" t="s">
        <v>1655</v>
      </c>
      <c r="M86" s="294"/>
    </row>
    <row r="87" spans="1:13" s="172" customFormat="1" ht="24.95" customHeight="1">
      <c r="A87" s="299">
        <v>82</v>
      </c>
      <c r="B87" s="294" t="s">
        <v>1571</v>
      </c>
      <c r="C87" s="295" t="s">
        <v>39</v>
      </c>
      <c r="D87" s="296">
        <v>35523</v>
      </c>
      <c r="E87" s="295" t="s">
        <v>1656</v>
      </c>
      <c r="F87" s="297">
        <v>274</v>
      </c>
      <c r="G87" s="297"/>
      <c r="H87" s="297">
        <v>760</v>
      </c>
      <c r="I87" s="297">
        <v>950</v>
      </c>
      <c r="J87" s="294" t="s">
        <v>983</v>
      </c>
      <c r="K87" s="294" t="s">
        <v>1166</v>
      </c>
      <c r="L87" s="294" t="s">
        <v>40</v>
      </c>
      <c r="M87" s="294"/>
    </row>
    <row r="88" spans="1:13" s="172" customFormat="1" ht="24.95" customHeight="1">
      <c r="A88" s="299">
        <v>83</v>
      </c>
      <c r="B88" s="294" t="s">
        <v>1571</v>
      </c>
      <c r="C88" s="295" t="s">
        <v>1007</v>
      </c>
      <c r="D88" s="296">
        <v>34323</v>
      </c>
      <c r="E88" s="295" t="s">
        <v>1657</v>
      </c>
      <c r="F88" s="297">
        <v>480</v>
      </c>
      <c r="G88" s="297"/>
      <c r="H88" s="297">
        <v>180</v>
      </c>
      <c r="I88" s="297">
        <v>250</v>
      </c>
      <c r="J88" s="294" t="s">
        <v>983</v>
      </c>
      <c r="K88" s="294" t="s">
        <v>984</v>
      </c>
      <c r="L88" s="294" t="s">
        <v>41</v>
      </c>
      <c r="M88" s="294"/>
    </row>
    <row r="89" spans="1:13" s="172" customFormat="1" ht="24.95" customHeight="1">
      <c r="A89" s="299">
        <v>84</v>
      </c>
      <c r="B89" s="294" t="s">
        <v>1571</v>
      </c>
      <c r="C89" s="295" t="s">
        <v>1658</v>
      </c>
      <c r="D89" s="296">
        <v>41278</v>
      </c>
      <c r="E89" s="295" t="s">
        <v>1659</v>
      </c>
      <c r="F89" s="297">
        <v>382</v>
      </c>
      <c r="G89" s="297">
        <v>87</v>
      </c>
      <c r="H89" s="297">
        <v>8.6999999999999993</v>
      </c>
      <c r="I89" s="297">
        <v>19.7</v>
      </c>
      <c r="J89" s="294" t="s">
        <v>983</v>
      </c>
      <c r="K89" s="294" t="s">
        <v>1660</v>
      </c>
      <c r="L89" s="294" t="s">
        <v>1661</v>
      </c>
      <c r="M89" s="294"/>
    </row>
    <row r="90" spans="1:13" s="301" customFormat="1" ht="24.95" customHeight="1">
      <c r="A90" s="299">
        <v>85</v>
      </c>
      <c r="B90" s="396" t="s">
        <v>1492</v>
      </c>
      <c r="C90" s="397" t="s">
        <v>1493</v>
      </c>
      <c r="D90" s="398">
        <v>40443</v>
      </c>
      <c r="E90" s="397" t="s">
        <v>1494</v>
      </c>
      <c r="F90" s="399">
        <v>153</v>
      </c>
      <c r="G90" s="399"/>
      <c r="H90" s="399">
        <v>7</v>
      </c>
      <c r="I90" s="399">
        <v>15</v>
      </c>
      <c r="J90" s="396" t="s">
        <v>1495</v>
      </c>
      <c r="K90" s="396" t="s">
        <v>1496</v>
      </c>
      <c r="L90" s="396" t="s">
        <v>1497</v>
      </c>
      <c r="M90" s="396"/>
    </row>
    <row r="91" spans="1:13" s="301" customFormat="1" ht="24.95" customHeight="1">
      <c r="A91" s="299">
        <v>86</v>
      </c>
      <c r="B91" s="396" t="s">
        <v>1572</v>
      </c>
      <c r="C91" s="397" t="s">
        <v>23</v>
      </c>
      <c r="D91" s="398">
        <v>38040</v>
      </c>
      <c r="E91" s="397" t="s">
        <v>24</v>
      </c>
      <c r="F91" s="399">
        <v>50</v>
      </c>
      <c r="G91" s="399"/>
      <c r="H91" s="399">
        <v>280</v>
      </c>
      <c r="I91" s="399">
        <v>750</v>
      </c>
      <c r="J91" s="396" t="s">
        <v>1498</v>
      </c>
      <c r="K91" s="396" t="s">
        <v>1499</v>
      </c>
      <c r="L91" s="396" t="s">
        <v>25</v>
      </c>
      <c r="M91" s="396"/>
    </row>
    <row r="92" spans="1:13" s="301" customFormat="1" ht="24.95" customHeight="1">
      <c r="A92" s="299">
        <v>87</v>
      </c>
      <c r="B92" s="396" t="s">
        <v>1500</v>
      </c>
      <c r="C92" s="397" t="s">
        <v>1167</v>
      </c>
      <c r="D92" s="398">
        <v>40429</v>
      </c>
      <c r="E92" s="397" t="s">
        <v>1501</v>
      </c>
      <c r="F92" s="399">
        <v>52</v>
      </c>
      <c r="G92" s="399"/>
      <c r="H92" s="399">
        <v>116</v>
      </c>
      <c r="I92" s="399">
        <v>154</v>
      </c>
      <c r="J92" s="396" t="s">
        <v>1498</v>
      </c>
      <c r="K92" s="396" t="s">
        <v>1168</v>
      </c>
      <c r="L92" s="396" t="s">
        <v>1502</v>
      </c>
      <c r="M92" s="396"/>
    </row>
    <row r="93" spans="1:13" s="301" customFormat="1" ht="24.95" customHeight="1" thickBot="1">
      <c r="A93" s="299">
        <v>88</v>
      </c>
      <c r="B93" s="396" t="s">
        <v>1572</v>
      </c>
      <c r="C93" s="397" t="s">
        <v>26</v>
      </c>
      <c r="D93" s="398">
        <v>34185</v>
      </c>
      <c r="E93" s="397" t="s">
        <v>27</v>
      </c>
      <c r="F93" s="399">
        <v>52</v>
      </c>
      <c r="G93" s="399"/>
      <c r="H93" s="399"/>
      <c r="I93" s="399"/>
      <c r="J93" s="396" t="s">
        <v>1231</v>
      </c>
      <c r="K93" s="396" t="s">
        <v>106</v>
      </c>
      <c r="L93" s="396"/>
      <c r="M93" s="396" t="s">
        <v>1232</v>
      </c>
    </row>
    <row r="94" spans="1:13" ht="24.75" customHeight="1" thickTop="1">
      <c r="A94" s="756" t="s">
        <v>1030</v>
      </c>
      <c r="B94" s="757"/>
      <c r="C94" s="180">
        <f>COUNTA(B6:B93)</f>
        <v>88</v>
      </c>
      <c r="D94" s="181"/>
      <c r="E94" s="180"/>
      <c r="F94" s="182">
        <f>SUM(F6:F93)</f>
        <v>19549</v>
      </c>
      <c r="G94" s="182">
        <f>SUM(G6:G93)</f>
        <v>715</v>
      </c>
      <c r="H94" s="182">
        <f>SUM(H6:H93)</f>
        <v>10013.200000000001</v>
      </c>
      <c r="I94" s="182">
        <f>SUM(I6:I93)</f>
        <v>14084.800000000001</v>
      </c>
      <c r="J94" s="183"/>
      <c r="K94" s="183"/>
      <c r="L94" s="179"/>
      <c r="M94" s="183"/>
    </row>
    <row r="95" spans="1:13" ht="19.5" customHeight="1">
      <c r="F95" s="178"/>
      <c r="G95" s="178"/>
      <c r="H95" s="178"/>
      <c r="I95" s="178"/>
      <c r="J95" s="175"/>
      <c r="K95" s="175"/>
      <c r="L95" s="175"/>
      <c r="M95" s="175"/>
    </row>
  </sheetData>
  <mergeCells count="10">
    <mergeCell ref="A94:B94"/>
    <mergeCell ref="A2:A5"/>
    <mergeCell ref="B2:B5"/>
    <mergeCell ref="C2:C5"/>
    <mergeCell ref="H2:I3"/>
    <mergeCell ref="M2:M5"/>
    <mergeCell ref="D2:D5"/>
    <mergeCell ref="E2:E5"/>
    <mergeCell ref="F2:F5"/>
    <mergeCell ref="G2:G5"/>
  </mergeCells>
  <phoneticPr fontId="12"/>
  <printOptions horizontalCentered="1"/>
  <pageMargins left="0.46" right="0.44" top="0.78740157480314965" bottom="0.78740157480314965" header="0.51181102362204722" footer="0.51181102362204722"/>
  <pageSetup paperSize="9" scale="53" fitToHeight="0" orientation="landscape" r:id="rId1"/>
  <headerFooter alignWithMargins="0">
    <oddFooter>&amp;C- &amp;P+27 -</oddFooter>
  </headerFooter>
  <rowBreaks count="2" manualBreakCount="2">
    <brk id="34" max="12" man="1"/>
    <brk id="60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zoomScale="60" zoomScaleNormal="75" workbookViewId="0">
      <pane xSplit="1" ySplit="3" topLeftCell="B4" activePane="bottomRight" state="frozen"/>
      <selection activeCell="M54" sqref="M54"/>
      <selection pane="topRight" activeCell="M54" sqref="M54"/>
      <selection pane="bottomLeft" activeCell="M54" sqref="M54"/>
      <selection pane="bottomRight" sqref="A1:I1"/>
    </sheetView>
  </sheetViews>
  <sheetFormatPr defaultColWidth="5.875" defaultRowHeight="18.95" customHeight="1"/>
  <cols>
    <col min="1" max="1" width="11.25" style="198" customWidth="1"/>
    <col min="2" max="2" width="8.25" style="576" customWidth="1"/>
    <col min="3" max="4" width="8.375" style="574" customWidth="1"/>
    <col min="5" max="35" width="5.625" style="574" customWidth="1"/>
    <col min="36" max="16384" width="5.875" style="198"/>
  </cols>
  <sheetData>
    <row r="1" spans="1:35" s="561" customFormat="1" ht="22.5" customHeight="1">
      <c r="A1" s="770" t="s">
        <v>599</v>
      </c>
      <c r="B1" s="770"/>
      <c r="C1" s="770"/>
      <c r="D1" s="770"/>
      <c r="E1" s="770"/>
      <c r="F1" s="770"/>
      <c r="G1" s="770"/>
      <c r="H1" s="770"/>
      <c r="I1" s="77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</row>
    <row r="2" spans="1:35" ht="24" customHeight="1">
      <c r="A2" s="771" t="s">
        <v>1680</v>
      </c>
      <c r="B2" s="773" t="s">
        <v>1681</v>
      </c>
      <c r="C2" s="775" t="s">
        <v>1682</v>
      </c>
      <c r="D2" s="775" t="s">
        <v>1683</v>
      </c>
      <c r="E2" s="779" t="s">
        <v>600</v>
      </c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1"/>
      <c r="AE2" s="782" t="s">
        <v>1684</v>
      </c>
      <c r="AF2" s="782" t="s">
        <v>1685</v>
      </c>
      <c r="AG2" s="776" t="s">
        <v>1686</v>
      </c>
      <c r="AH2" s="777"/>
      <c r="AI2" s="778"/>
    </row>
    <row r="3" spans="1:35" ht="24" customHeight="1">
      <c r="A3" s="772"/>
      <c r="B3" s="774"/>
      <c r="C3" s="774"/>
      <c r="D3" s="774"/>
      <c r="E3" s="134">
        <v>1</v>
      </c>
      <c r="F3" s="134">
        <v>2</v>
      </c>
      <c r="G3" s="134">
        <v>3</v>
      </c>
      <c r="H3" s="134">
        <v>4</v>
      </c>
      <c r="I3" s="134">
        <v>5</v>
      </c>
      <c r="J3" s="134">
        <v>6</v>
      </c>
      <c r="K3" s="134">
        <v>7</v>
      </c>
      <c r="L3" s="134">
        <v>8</v>
      </c>
      <c r="M3" s="134">
        <v>9</v>
      </c>
      <c r="N3" s="134">
        <v>10</v>
      </c>
      <c r="O3" s="134">
        <v>11</v>
      </c>
      <c r="P3" s="134">
        <v>12</v>
      </c>
      <c r="Q3" s="134">
        <v>13</v>
      </c>
      <c r="R3" s="134">
        <v>14</v>
      </c>
      <c r="S3" s="134">
        <v>15</v>
      </c>
      <c r="T3" s="134">
        <v>16</v>
      </c>
      <c r="U3" s="134">
        <v>17</v>
      </c>
      <c r="V3" s="134">
        <v>18</v>
      </c>
      <c r="W3" s="134">
        <v>19</v>
      </c>
      <c r="X3" s="134">
        <v>20</v>
      </c>
      <c r="Y3" s="134">
        <v>21</v>
      </c>
      <c r="Z3" s="134">
        <v>22</v>
      </c>
      <c r="AA3" s="134">
        <v>23</v>
      </c>
      <c r="AB3" s="134">
        <v>24</v>
      </c>
      <c r="AC3" s="134">
        <v>25</v>
      </c>
      <c r="AD3" s="135" t="s">
        <v>1034</v>
      </c>
      <c r="AE3" s="783"/>
      <c r="AF3" s="783"/>
      <c r="AG3" s="354" t="s">
        <v>1687</v>
      </c>
      <c r="AH3" s="354" t="s">
        <v>1688</v>
      </c>
      <c r="AI3" s="354" t="s">
        <v>1689</v>
      </c>
    </row>
    <row r="4" spans="1:35" ht="27" customHeight="1">
      <c r="A4" s="562" t="s">
        <v>1690</v>
      </c>
      <c r="B4" s="563">
        <v>426</v>
      </c>
      <c r="C4" s="355">
        <v>396</v>
      </c>
      <c r="D4" s="355">
        <v>87</v>
      </c>
      <c r="E4" s="355">
        <v>9</v>
      </c>
      <c r="F4" s="355">
        <v>24</v>
      </c>
      <c r="G4" s="355">
        <v>6</v>
      </c>
      <c r="H4" s="355">
        <v>0</v>
      </c>
      <c r="I4" s="355">
        <v>28</v>
      </c>
      <c r="J4" s="355">
        <v>5</v>
      </c>
      <c r="K4" s="355">
        <v>14</v>
      </c>
      <c r="L4" s="355">
        <v>12</v>
      </c>
      <c r="M4" s="355">
        <v>0</v>
      </c>
      <c r="N4" s="355">
        <v>10</v>
      </c>
      <c r="O4" s="355">
        <v>1</v>
      </c>
      <c r="P4" s="355">
        <v>2</v>
      </c>
      <c r="Q4" s="355">
        <v>13</v>
      </c>
      <c r="R4" s="355">
        <v>3</v>
      </c>
      <c r="S4" s="355">
        <v>12</v>
      </c>
      <c r="T4" s="355">
        <v>0</v>
      </c>
      <c r="U4" s="355">
        <v>0</v>
      </c>
      <c r="V4" s="355">
        <v>0</v>
      </c>
      <c r="W4" s="355">
        <v>0</v>
      </c>
      <c r="X4" s="355">
        <v>0</v>
      </c>
      <c r="Y4" s="355">
        <v>0</v>
      </c>
      <c r="Z4" s="355">
        <v>0</v>
      </c>
      <c r="AA4" s="355">
        <v>0</v>
      </c>
      <c r="AB4" s="355">
        <v>12</v>
      </c>
      <c r="AC4" s="355">
        <v>0</v>
      </c>
      <c r="AD4" s="355">
        <f t="shared" ref="AD4:AD40" si="0">SUM(E4:AC4)</f>
        <v>151</v>
      </c>
      <c r="AE4" s="355">
        <v>0</v>
      </c>
      <c r="AF4" s="355">
        <v>0</v>
      </c>
      <c r="AG4" s="355">
        <v>0</v>
      </c>
      <c r="AH4" s="355">
        <v>0</v>
      </c>
      <c r="AI4" s="355">
        <v>0</v>
      </c>
    </row>
    <row r="5" spans="1:35" ht="27" customHeight="1">
      <c r="A5" s="352" t="s">
        <v>1691</v>
      </c>
      <c r="B5" s="353">
        <v>382</v>
      </c>
      <c r="C5" s="355">
        <v>335</v>
      </c>
      <c r="D5" s="354">
        <v>46</v>
      </c>
      <c r="E5" s="354">
        <v>1</v>
      </c>
      <c r="F5" s="354">
        <v>9</v>
      </c>
      <c r="G5" s="354">
        <v>3</v>
      </c>
      <c r="H5" s="354">
        <v>1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  <c r="N5" s="354">
        <v>0</v>
      </c>
      <c r="O5" s="354">
        <v>0</v>
      </c>
      <c r="P5" s="354">
        <v>0</v>
      </c>
      <c r="Q5" s="354">
        <v>0</v>
      </c>
      <c r="R5" s="354">
        <v>0</v>
      </c>
      <c r="S5" s="354">
        <v>0</v>
      </c>
      <c r="T5" s="354">
        <v>0</v>
      </c>
      <c r="U5" s="354">
        <v>2</v>
      </c>
      <c r="V5" s="354">
        <v>0</v>
      </c>
      <c r="W5" s="354">
        <v>0</v>
      </c>
      <c r="X5" s="354">
        <v>0</v>
      </c>
      <c r="Y5" s="354">
        <v>2</v>
      </c>
      <c r="Z5" s="354">
        <v>3</v>
      </c>
      <c r="AA5" s="354">
        <v>33</v>
      </c>
      <c r="AB5" s="354">
        <v>0</v>
      </c>
      <c r="AC5" s="354">
        <v>0</v>
      </c>
      <c r="AD5" s="355">
        <f t="shared" si="0"/>
        <v>54</v>
      </c>
      <c r="AE5" s="354">
        <v>0</v>
      </c>
      <c r="AF5" s="354">
        <v>0</v>
      </c>
      <c r="AG5" s="354">
        <v>0</v>
      </c>
      <c r="AH5" s="354">
        <v>0</v>
      </c>
      <c r="AI5" s="354">
        <v>0</v>
      </c>
    </row>
    <row r="6" spans="1:35" ht="27" customHeight="1">
      <c r="A6" s="352" t="s">
        <v>1692</v>
      </c>
      <c r="B6" s="353">
        <v>464</v>
      </c>
      <c r="C6" s="354">
        <v>443</v>
      </c>
      <c r="D6" s="354">
        <v>100</v>
      </c>
      <c r="E6" s="354">
        <v>7</v>
      </c>
      <c r="F6" s="354">
        <v>26</v>
      </c>
      <c r="G6" s="354">
        <v>3</v>
      </c>
      <c r="H6" s="354">
        <v>7</v>
      </c>
      <c r="I6" s="354">
        <v>34</v>
      </c>
      <c r="J6" s="354">
        <v>8</v>
      </c>
      <c r="K6" s="354">
        <v>7</v>
      </c>
      <c r="L6" s="354">
        <v>4</v>
      </c>
      <c r="M6" s="354">
        <v>1</v>
      </c>
      <c r="N6" s="354">
        <v>14</v>
      </c>
      <c r="O6" s="354">
        <v>0</v>
      </c>
      <c r="P6" s="354">
        <v>6</v>
      </c>
      <c r="Q6" s="354">
        <v>13</v>
      </c>
      <c r="R6" s="354">
        <v>9</v>
      </c>
      <c r="S6" s="354">
        <v>21</v>
      </c>
      <c r="T6" s="354">
        <v>1</v>
      </c>
      <c r="U6" s="354">
        <v>0</v>
      </c>
      <c r="V6" s="354">
        <v>0</v>
      </c>
      <c r="W6" s="354">
        <v>0</v>
      </c>
      <c r="X6" s="354">
        <v>0</v>
      </c>
      <c r="Y6" s="354">
        <v>0</v>
      </c>
      <c r="Z6" s="354">
        <v>0</v>
      </c>
      <c r="AA6" s="354">
        <v>0</v>
      </c>
      <c r="AB6" s="354">
        <v>7</v>
      </c>
      <c r="AC6" s="354">
        <v>0</v>
      </c>
      <c r="AD6" s="355">
        <f t="shared" si="0"/>
        <v>168</v>
      </c>
      <c r="AE6" s="354">
        <v>0</v>
      </c>
      <c r="AF6" s="354">
        <v>0</v>
      </c>
      <c r="AG6" s="354">
        <v>0</v>
      </c>
      <c r="AH6" s="354">
        <v>0</v>
      </c>
      <c r="AI6" s="354">
        <v>0</v>
      </c>
    </row>
    <row r="7" spans="1:35" ht="27" customHeight="1">
      <c r="A7" s="352" t="s">
        <v>1693</v>
      </c>
      <c r="B7" s="353">
        <v>276</v>
      </c>
      <c r="C7" s="354">
        <v>263</v>
      </c>
      <c r="D7" s="354">
        <v>61</v>
      </c>
      <c r="E7" s="354">
        <v>2</v>
      </c>
      <c r="F7" s="354">
        <v>6</v>
      </c>
      <c r="G7" s="354">
        <v>1</v>
      </c>
      <c r="H7" s="354">
        <v>3</v>
      </c>
      <c r="I7" s="354">
        <v>10</v>
      </c>
      <c r="J7" s="354">
        <v>5</v>
      </c>
      <c r="K7" s="354">
        <v>3</v>
      </c>
      <c r="L7" s="354">
        <v>7</v>
      </c>
      <c r="M7" s="354"/>
      <c r="N7" s="354">
        <v>6</v>
      </c>
      <c r="O7" s="354"/>
      <c r="P7" s="354">
        <v>1</v>
      </c>
      <c r="Q7" s="354">
        <v>9</v>
      </c>
      <c r="R7" s="354"/>
      <c r="S7" s="354">
        <v>5</v>
      </c>
      <c r="T7" s="354"/>
      <c r="U7" s="354"/>
      <c r="V7" s="354"/>
      <c r="W7" s="354"/>
      <c r="X7" s="354"/>
      <c r="Y7" s="354"/>
      <c r="Z7" s="354"/>
      <c r="AA7" s="354"/>
      <c r="AB7" s="354">
        <v>3</v>
      </c>
      <c r="AC7" s="354"/>
      <c r="AD7" s="355">
        <f t="shared" si="0"/>
        <v>61</v>
      </c>
      <c r="AE7" s="354">
        <v>0</v>
      </c>
      <c r="AF7" s="354">
        <v>0</v>
      </c>
      <c r="AG7" s="354">
        <v>0</v>
      </c>
      <c r="AH7" s="354">
        <v>12</v>
      </c>
      <c r="AI7" s="354">
        <v>0</v>
      </c>
    </row>
    <row r="8" spans="1:35" ht="27" customHeight="1">
      <c r="A8" s="352" t="s">
        <v>1694</v>
      </c>
      <c r="B8" s="353">
        <v>235</v>
      </c>
      <c r="C8" s="354">
        <v>223</v>
      </c>
      <c r="D8" s="354">
        <v>47</v>
      </c>
      <c r="E8" s="354">
        <v>5</v>
      </c>
      <c r="F8" s="354">
        <v>15</v>
      </c>
      <c r="G8" s="354">
        <v>3</v>
      </c>
      <c r="H8" s="354">
        <v>2</v>
      </c>
      <c r="I8" s="354">
        <v>18</v>
      </c>
      <c r="J8" s="354">
        <v>3</v>
      </c>
      <c r="K8" s="354">
        <v>6</v>
      </c>
      <c r="L8" s="354">
        <v>4</v>
      </c>
      <c r="M8" s="354"/>
      <c r="N8" s="354">
        <v>5</v>
      </c>
      <c r="O8" s="354">
        <v>2</v>
      </c>
      <c r="P8" s="354">
        <v>2</v>
      </c>
      <c r="Q8" s="354">
        <v>9</v>
      </c>
      <c r="R8" s="354">
        <v>1</v>
      </c>
      <c r="S8" s="354">
        <v>3</v>
      </c>
      <c r="T8" s="354">
        <v>1</v>
      </c>
      <c r="U8" s="354"/>
      <c r="V8" s="354"/>
      <c r="W8" s="354"/>
      <c r="X8" s="354"/>
      <c r="Y8" s="354">
        <v>9</v>
      </c>
      <c r="Z8" s="354">
        <v>9</v>
      </c>
      <c r="AA8" s="354"/>
      <c r="AB8" s="354">
        <v>2</v>
      </c>
      <c r="AC8" s="354"/>
      <c r="AD8" s="355">
        <f t="shared" si="0"/>
        <v>99</v>
      </c>
      <c r="AE8" s="354">
        <v>0</v>
      </c>
      <c r="AF8" s="354">
        <v>0</v>
      </c>
      <c r="AG8" s="354">
        <v>0</v>
      </c>
      <c r="AH8" s="354">
        <v>0</v>
      </c>
      <c r="AI8" s="354">
        <v>0</v>
      </c>
    </row>
    <row r="9" spans="1:35" ht="27" customHeight="1">
      <c r="A9" s="352" t="s">
        <v>1695</v>
      </c>
      <c r="B9" s="353">
        <v>41</v>
      </c>
      <c r="C9" s="354">
        <v>41</v>
      </c>
      <c r="D9" s="354">
        <v>3</v>
      </c>
      <c r="E9" s="354"/>
      <c r="F9" s="354">
        <v>1</v>
      </c>
      <c r="G9" s="354"/>
      <c r="H9" s="354"/>
      <c r="I9" s="354">
        <v>2</v>
      </c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5">
        <f t="shared" si="0"/>
        <v>3</v>
      </c>
      <c r="AE9" s="354">
        <v>0</v>
      </c>
      <c r="AF9" s="354">
        <v>0</v>
      </c>
      <c r="AG9" s="354">
        <v>0</v>
      </c>
      <c r="AH9" s="354">
        <v>0</v>
      </c>
      <c r="AI9" s="354">
        <v>0</v>
      </c>
    </row>
    <row r="10" spans="1:35" ht="27" customHeight="1">
      <c r="A10" s="352" t="s">
        <v>1696</v>
      </c>
      <c r="B10" s="353">
        <v>745</v>
      </c>
      <c r="C10" s="354">
        <v>596</v>
      </c>
      <c r="D10" s="354">
        <v>172</v>
      </c>
      <c r="E10" s="354">
        <v>22</v>
      </c>
      <c r="F10" s="354">
        <v>31</v>
      </c>
      <c r="G10" s="354">
        <v>7</v>
      </c>
      <c r="H10" s="354">
        <v>13</v>
      </c>
      <c r="I10" s="354">
        <v>55</v>
      </c>
      <c r="J10" s="354">
        <v>6</v>
      </c>
      <c r="K10" s="354">
        <v>18</v>
      </c>
      <c r="L10" s="354">
        <v>16</v>
      </c>
      <c r="M10" s="354">
        <v>2</v>
      </c>
      <c r="N10" s="354">
        <v>9</v>
      </c>
      <c r="O10" s="354">
        <v>3</v>
      </c>
      <c r="P10" s="354">
        <v>21</v>
      </c>
      <c r="Q10" s="354">
        <v>29</v>
      </c>
      <c r="R10" s="354">
        <v>12</v>
      </c>
      <c r="S10" s="354">
        <v>22</v>
      </c>
      <c r="T10" s="354">
        <v>5</v>
      </c>
      <c r="U10" s="354">
        <v>1</v>
      </c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v>0</v>
      </c>
      <c r="AB10" s="354">
        <v>20</v>
      </c>
      <c r="AC10" s="354">
        <v>0</v>
      </c>
      <c r="AD10" s="355">
        <f t="shared" si="0"/>
        <v>292</v>
      </c>
      <c r="AE10" s="354"/>
      <c r="AF10" s="354"/>
      <c r="AG10" s="354"/>
      <c r="AH10" s="354"/>
      <c r="AI10" s="354"/>
    </row>
    <row r="11" spans="1:35" ht="27" customHeight="1">
      <c r="A11" s="352" t="s">
        <v>1697</v>
      </c>
      <c r="B11" s="353">
        <v>305</v>
      </c>
      <c r="C11" s="354">
        <v>297</v>
      </c>
      <c r="D11" s="354">
        <v>64</v>
      </c>
      <c r="E11" s="354">
        <v>5</v>
      </c>
      <c r="F11" s="354">
        <v>8</v>
      </c>
      <c r="G11" s="354">
        <v>7</v>
      </c>
      <c r="H11" s="354">
        <v>1</v>
      </c>
      <c r="I11" s="354">
        <v>13</v>
      </c>
      <c r="J11" s="354">
        <v>2</v>
      </c>
      <c r="K11" s="354">
        <v>16</v>
      </c>
      <c r="L11" s="354">
        <v>3</v>
      </c>
      <c r="M11" s="354">
        <v>0</v>
      </c>
      <c r="N11" s="354">
        <v>2</v>
      </c>
      <c r="O11" s="354">
        <v>0</v>
      </c>
      <c r="P11" s="354">
        <v>3</v>
      </c>
      <c r="Q11" s="354">
        <v>11</v>
      </c>
      <c r="R11" s="354">
        <v>2</v>
      </c>
      <c r="S11" s="354">
        <v>6</v>
      </c>
      <c r="T11" s="354">
        <v>0</v>
      </c>
      <c r="U11" s="354">
        <v>0</v>
      </c>
      <c r="V11" s="354">
        <v>0</v>
      </c>
      <c r="W11" s="354">
        <v>0</v>
      </c>
      <c r="X11" s="354">
        <v>0</v>
      </c>
      <c r="Y11" s="354">
        <v>0</v>
      </c>
      <c r="Z11" s="354">
        <v>0</v>
      </c>
      <c r="AA11" s="354">
        <v>0</v>
      </c>
      <c r="AB11" s="354">
        <v>4</v>
      </c>
      <c r="AC11" s="354">
        <v>0</v>
      </c>
      <c r="AD11" s="355">
        <f t="shared" si="0"/>
        <v>83</v>
      </c>
      <c r="AE11" s="354">
        <v>1</v>
      </c>
      <c r="AF11" s="354">
        <v>0</v>
      </c>
      <c r="AG11" s="354">
        <v>0</v>
      </c>
      <c r="AH11" s="354">
        <v>0</v>
      </c>
      <c r="AI11" s="354">
        <v>0</v>
      </c>
    </row>
    <row r="12" spans="1:35" ht="27" customHeight="1">
      <c r="A12" s="352" t="s">
        <v>1698</v>
      </c>
      <c r="B12" s="353">
        <v>148</v>
      </c>
      <c r="C12" s="354">
        <v>85</v>
      </c>
      <c r="D12" s="354">
        <v>17</v>
      </c>
      <c r="E12" s="354">
        <v>1</v>
      </c>
      <c r="F12" s="354">
        <v>3</v>
      </c>
      <c r="G12" s="354">
        <v>1</v>
      </c>
      <c r="H12" s="354">
        <v>2</v>
      </c>
      <c r="I12" s="354">
        <v>2</v>
      </c>
      <c r="J12" s="354"/>
      <c r="K12" s="354">
        <v>2</v>
      </c>
      <c r="L12" s="354">
        <v>1</v>
      </c>
      <c r="M12" s="354">
        <v>1</v>
      </c>
      <c r="N12" s="354">
        <v>3</v>
      </c>
      <c r="O12" s="354">
        <v>1</v>
      </c>
      <c r="P12" s="354"/>
      <c r="Q12" s="354">
        <v>1</v>
      </c>
      <c r="R12" s="354">
        <v>4</v>
      </c>
      <c r="S12" s="354">
        <v>2</v>
      </c>
      <c r="T12" s="354"/>
      <c r="U12" s="354"/>
      <c r="V12" s="354"/>
      <c r="W12" s="354"/>
      <c r="X12" s="354"/>
      <c r="Y12" s="354"/>
      <c r="Z12" s="354"/>
      <c r="AA12" s="354"/>
      <c r="AB12" s="354">
        <v>2</v>
      </c>
      <c r="AC12" s="354"/>
      <c r="AD12" s="355">
        <f t="shared" si="0"/>
        <v>26</v>
      </c>
      <c r="AE12" s="354">
        <v>0</v>
      </c>
      <c r="AF12" s="354"/>
      <c r="AG12" s="354"/>
      <c r="AH12" s="354">
        <v>0</v>
      </c>
      <c r="AI12" s="354">
        <v>0</v>
      </c>
    </row>
    <row r="13" spans="1:35" ht="27" customHeight="1">
      <c r="A13" s="352" t="s">
        <v>1699</v>
      </c>
      <c r="B13" s="353">
        <v>21</v>
      </c>
      <c r="C13" s="354">
        <v>19</v>
      </c>
      <c r="D13" s="354">
        <v>2</v>
      </c>
      <c r="E13" s="354"/>
      <c r="F13" s="354"/>
      <c r="G13" s="354"/>
      <c r="H13" s="354"/>
      <c r="I13" s="354"/>
      <c r="J13" s="354"/>
      <c r="K13" s="354"/>
      <c r="L13" s="354"/>
      <c r="M13" s="354">
        <v>1</v>
      </c>
      <c r="N13" s="354"/>
      <c r="O13" s="354"/>
      <c r="P13" s="354"/>
      <c r="Q13" s="354">
        <v>1</v>
      </c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5">
        <f t="shared" si="0"/>
        <v>2</v>
      </c>
      <c r="AE13" s="354">
        <v>0</v>
      </c>
      <c r="AF13" s="354">
        <v>0</v>
      </c>
      <c r="AG13" s="354">
        <v>0</v>
      </c>
      <c r="AH13" s="354">
        <v>0</v>
      </c>
      <c r="AI13" s="354">
        <v>0</v>
      </c>
    </row>
    <row r="14" spans="1:35" ht="27" customHeight="1">
      <c r="A14" s="352" t="s">
        <v>1700</v>
      </c>
      <c r="B14" s="353">
        <v>45</v>
      </c>
      <c r="C14" s="354">
        <v>43</v>
      </c>
      <c r="D14" s="354">
        <v>8</v>
      </c>
      <c r="E14" s="354"/>
      <c r="F14" s="354">
        <v>2</v>
      </c>
      <c r="G14" s="354"/>
      <c r="H14" s="354"/>
      <c r="I14" s="354">
        <v>1</v>
      </c>
      <c r="J14" s="354">
        <v>2</v>
      </c>
      <c r="K14" s="354">
        <v>2</v>
      </c>
      <c r="L14" s="354">
        <v>1</v>
      </c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5">
        <f t="shared" si="0"/>
        <v>8</v>
      </c>
      <c r="AE14" s="354">
        <v>0</v>
      </c>
      <c r="AF14" s="354">
        <v>0</v>
      </c>
      <c r="AG14" s="354">
        <v>0</v>
      </c>
      <c r="AH14" s="354">
        <v>0</v>
      </c>
      <c r="AI14" s="354">
        <v>0</v>
      </c>
    </row>
    <row r="15" spans="1:35" ht="27" customHeight="1">
      <c r="A15" s="352" t="s">
        <v>1701</v>
      </c>
      <c r="B15" s="353">
        <v>49</v>
      </c>
      <c r="C15" s="354">
        <v>47</v>
      </c>
      <c r="D15" s="354">
        <v>5</v>
      </c>
      <c r="E15" s="354">
        <v>1</v>
      </c>
      <c r="F15" s="354"/>
      <c r="G15" s="354"/>
      <c r="H15" s="354"/>
      <c r="I15" s="354">
        <v>1</v>
      </c>
      <c r="J15" s="354"/>
      <c r="K15" s="354">
        <v>1</v>
      </c>
      <c r="L15" s="354"/>
      <c r="M15" s="354"/>
      <c r="N15" s="354"/>
      <c r="O15" s="354"/>
      <c r="P15" s="354"/>
      <c r="Q15" s="354">
        <v>1</v>
      </c>
      <c r="R15" s="354"/>
      <c r="S15" s="354">
        <v>1</v>
      </c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5">
        <f t="shared" si="0"/>
        <v>5</v>
      </c>
      <c r="AE15" s="354">
        <v>0</v>
      </c>
      <c r="AF15" s="354">
        <v>0</v>
      </c>
      <c r="AG15" s="354">
        <v>0</v>
      </c>
      <c r="AH15" s="354">
        <v>0</v>
      </c>
      <c r="AI15" s="354">
        <v>0</v>
      </c>
    </row>
    <row r="16" spans="1:35" ht="27" customHeight="1">
      <c r="A16" s="352" t="s">
        <v>1702</v>
      </c>
      <c r="B16" s="353">
        <v>114</v>
      </c>
      <c r="C16" s="354">
        <v>114</v>
      </c>
      <c r="D16" s="354">
        <v>18</v>
      </c>
      <c r="E16" s="354">
        <v>1</v>
      </c>
      <c r="F16" s="354">
        <v>3</v>
      </c>
      <c r="G16" s="354">
        <v>1</v>
      </c>
      <c r="H16" s="354">
        <v>1</v>
      </c>
      <c r="I16" s="354">
        <v>6</v>
      </c>
      <c r="J16" s="354">
        <v>3</v>
      </c>
      <c r="K16" s="354">
        <v>3</v>
      </c>
      <c r="L16" s="354">
        <v>0</v>
      </c>
      <c r="M16" s="354">
        <v>0</v>
      </c>
      <c r="N16" s="354">
        <v>2</v>
      </c>
      <c r="O16" s="354">
        <v>0</v>
      </c>
      <c r="P16" s="354">
        <v>0</v>
      </c>
      <c r="Q16" s="354">
        <v>4</v>
      </c>
      <c r="R16" s="354">
        <v>1</v>
      </c>
      <c r="S16" s="354">
        <v>1</v>
      </c>
      <c r="T16" s="354">
        <v>0</v>
      </c>
      <c r="U16" s="354">
        <v>0</v>
      </c>
      <c r="V16" s="354">
        <v>0</v>
      </c>
      <c r="W16" s="354">
        <v>0</v>
      </c>
      <c r="X16" s="354">
        <v>0</v>
      </c>
      <c r="Y16" s="354">
        <v>0</v>
      </c>
      <c r="Z16" s="354">
        <v>0</v>
      </c>
      <c r="AA16" s="354">
        <v>0</v>
      </c>
      <c r="AB16" s="354">
        <v>0</v>
      </c>
      <c r="AC16" s="354">
        <v>0</v>
      </c>
      <c r="AD16" s="355">
        <f t="shared" si="0"/>
        <v>26</v>
      </c>
      <c r="AE16" s="354">
        <v>0</v>
      </c>
      <c r="AF16" s="354">
        <v>0</v>
      </c>
      <c r="AG16" s="354">
        <v>0</v>
      </c>
      <c r="AH16" s="354">
        <v>0</v>
      </c>
      <c r="AI16" s="354">
        <v>0</v>
      </c>
    </row>
    <row r="17" spans="1:35" ht="27" customHeight="1">
      <c r="A17" s="352" t="s">
        <v>1703</v>
      </c>
      <c r="B17" s="353">
        <v>62</v>
      </c>
      <c r="C17" s="354">
        <v>62</v>
      </c>
      <c r="D17" s="354">
        <v>7</v>
      </c>
      <c r="E17" s="354"/>
      <c r="F17" s="354">
        <v>2</v>
      </c>
      <c r="G17" s="354"/>
      <c r="H17" s="354"/>
      <c r="I17" s="354">
        <v>2</v>
      </c>
      <c r="J17" s="354">
        <v>1</v>
      </c>
      <c r="K17" s="354">
        <v>2</v>
      </c>
      <c r="L17" s="354"/>
      <c r="M17" s="354"/>
      <c r="N17" s="354"/>
      <c r="O17" s="354"/>
      <c r="P17" s="354"/>
      <c r="Q17" s="354"/>
      <c r="R17" s="354">
        <v>1</v>
      </c>
      <c r="S17" s="354">
        <v>1</v>
      </c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5">
        <f t="shared" si="0"/>
        <v>9</v>
      </c>
      <c r="AE17" s="354">
        <v>0</v>
      </c>
      <c r="AF17" s="354">
        <v>0</v>
      </c>
      <c r="AG17" s="354">
        <v>0</v>
      </c>
      <c r="AH17" s="354">
        <v>0</v>
      </c>
      <c r="AI17" s="354">
        <v>0</v>
      </c>
    </row>
    <row r="18" spans="1:35" ht="27" customHeight="1">
      <c r="A18" s="352" t="s">
        <v>1704</v>
      </c>
      <c r="B18" s="353">
        <v>68</v>
      </c>
      <c r="C18" s="354">
        <v>58</v>
      </c>
      <c r="D18" s="354">
        <v>2</v>
      </c>
      <c r="E18" s="354"/>
      <c r="F18" s="354"/>
      <c r="G18" s="354"/>
      <c r="H18" s="354"/>
      <c r="I18" s="354">
        <v>1</v>
      </c>
      <c r="J18" s="354"/>
      <c r="K18" s="354"/>
      <c r="L18" s="354"/>
      <c r="M18" s="354"/>
      <c r="N18" s="354"/>
      <c r="O18" s="354"/>
      <c r="P18" s="354"/>
      <c r="Q18" s="354"/>
      <c r="R18" s="354"/>
      <c r="S18" s="354">
        <v>1</v>
      </c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5">
        <f t="shared" si="0"/>
        <v>2</v>
      </c>
      <c r="AE18" s="354">
        <v>0</v>
      </c>
      <c r="AF18" s="354">
        <v>0</v>
      </c>
      <c r="AG18" s="354">
        <v>0</v>
      </c>
      <c r="AH18" s="354">
        <v>0</v>
      </c>
      <c r="AI18" s="354">
        <v>0</v>
      </c>
    </row>
    <row r="19" spans="1:35" ht="27" customHeight="1">
      <c r="A19" s="352" t="s">
        <v>1594</v>
      </c>
      <c r="B19" s="353">
        <v>93</v>
      </c>
      <c r="C19" s="354">
        <v>58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>
        <v>0</v>
      </c>
      <c r="AD19" s="355">
        <f t="shared" si="0"/>
        <v>0</v>
      </c>
      <c r="AE19" s="354"/>
      <c r="AF19" s="354"/>
      <c r="AG19" s="354"/>
      <c r="AH19" s="354">
        <v>0</v>
      </c>
      <c r="AI19" s="354">
        <v>0</v>
      </c>
    </row>
    <row r="20" spans="1:35" ht="27" customHeight="1">
      <c r="A20" s="352" t="s">
        <v>1705</v>
      </c>
      <c r="B20" s="353">
        <v>17</v>
      </c>
      <c r="C20" s="354">
        <v>15</v>
      </c>
      <c r="D20" s="354">
        <v>3</v>
      </c>
      <c r="E20" s="354"/>
      <c r="F20" s="354">
        <v>3</v>
      </c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5">
        <f t="shared" si="0"/>
        <v>3</v>
      </c>
      <c r="AE20" s="354">
        <v>0</v>
      </c>
      <c r="AF20" s="354">
        <v>0</v>
      </c>
      <c r="AG20" s="354">
        <v>0</v>
      </c>
      <c r="AH20" s="354">
        <v>0</v>
      </c>
      <c r="AI20" s="354">
        <v>0</v>
      </c>
    </row>
    <row r="21" spans="1:35" ht="27" customHeight="1">
      <c r="A21" s="352" t="s">
        <v>1706</v>
      </c>
      <c r="B21" s="353">
        <v>12</v>
      </c>
      <c r="C21" s="354">
        <v>11</v>
      </c>
      <c r="D21" s="354">
        <v>1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4">
        <v>0</v>
      </c>
      <c r="P21" s="354">
        <v>0</v>
      </c>
      <c r="Q21" s="354">
        <v>0</v>
      </c>
      <c r="R21" s="354">
        <v>1</v>
      </c>
      <c r="S21" s="354">
        <v>0</v>
      </c>
      <c r="T21" s="354">
        <v>0</v>
      </c>
      <c r="U21" s="354">
        <v>0</v>
      </c>
      <c r="V21" s="354">
        <v>0</v>
      </c>
      <c r="W21" s="354">
        <v>0</v>
      </c>
      <c r="X21" s="354">
        <v>0</v>
      </c>
      <c r="Y21" s="354">
        <v>0</v>
      </c>
      <c r="Z21" s="354">
        <v>0</v>
      </c>
      <c r="AA21" s="354">
        <v>0</v>
      </c>
      <c r="AB21" s="354">
        <v>0</v>
      </c>
      <c r="AC21" s="354">
        <v>0</v>
      </c>
      <c r="AD21" s="355">
        <f t="shared" si="0"/>
        <v>1</v>
      </c>
      <c r="AE21" s="354">
        <v>0</v>
      </c>
      <c r="AF21" s="354">
        <v>0</v>
      </c>
      <c r="AG21" s="354">
        <v>0</v>
      </c>
      <c r="AH21" s="354">
        <v>0</v>
      </c>
      <c r="AI21" s="354">
        <v>0</v>
      </c>
    </row>
    <row r="22" spans="1:35" ht="27" customHeight="1">
      <c r="A22" s="352" t="s">
        <v>1707</v>
      </c>
      <c r="B22" s="353">
        <v>23</v>
      </c>
      <c r="C22" s="354">
        <v>23</v>
      </c>
      <c r="D22" s="354">
        <v>6</v>
      </c>
      <c r="E22" s="354">
        <v>1</v>
      </c>
      <c r="F22" s="354">
        <v>1</v>
      </c>
      <c r="G22" s="354">
        <v>0</v>
      </c>
      <c r="H22" s="354">
        <v>1</v>
      </c>
      <c r="I22" s="354">
        <v>0</v>
      </c>
      <c r="J22" s="354">
        <v>3</v>
      </c>
      <c r="K22" s="354">
        <v>1</v>
      </c>
      <c r="L22" s="354">
        <v>1</v>
      </c>
      <c r="M22" s="354">
        <v>0</v>
      </c>
      <c r="N22" s="354">
        <v>1</v>
      </c>
      <c r="O22" s="354">
        <v>0</v>
      </c>
      <c r="P22" s="354">
        <v>0</v>
      </c>
      <c r="Q22" s="354">
        <v>0</v>
      </c>
      <c r="R22" s="354">
        <v>0</v>
      </c>
      <c r="S22" s="354">
        <v>1</v>
      </c>
      <c r="T22" s="354">
        <v>0</v>
      </c>
      <c r="U22" s="354">
        <v>0</v>
      </c>
      <c r="V22" s="354">
        <v>0</v>
      </c>
      <c r="W22" s="354">
        <v>0</v>
      </c>
      <c r="X22" s="354">
        <v>0</v>
      </c>
      <c r="Y22" s="354">
        <v>0</v>
      </c>
      <c r="Z22" s="354">
        <v>0</v>
      </c>
      <c r="AA22" s="354">
        <v>0</v>
      </c>
      <c r="AB22" s="354">
        <v>0</v>
      </c>
      <c r="AC22" s="354">
        <v>0</v>
      </c>
      <c r="AD22" s="355">
        <f t="shared" si="0"/>
        <v>10</v>
      </c>
      <c r="AE22" s="354">
        <v>0</v>
      </c>
      <c r="AF22" s="354">
        <v>0</v>
      </c>
      <c r="AG22" s="354">
        <v>0</v>
      </c>
      <c r="AH22" s="354">
        <v>0</v>
      </c>
      <c r="AI22" s="354">
        <v>0</v>
      </c>
    </row>
    <row r="23" spans="1:35" ht="27" customHeight="1">
      <c r="A23" s="352" t="s">
        <v>1708</v>
      </c>
      <c r="B23" s="353">
        <v>12</v>
      </c>
      <c r="C23" s="354">
        <v>12</v>
      </c>
      <c r="D23" s="354">
        <v>0</v>
      </c>
      <c r="E23" s="354">
        <v>0</v>
      </c>
      <c r="F23" s="354">
        <v>0</v>
      </c>
      <c r="G23" s="354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54">
        <v>0</v>
      </c>
      <c r="O23" s="354">
        <v>0</v>
      </c>
      <c r="P23" s="354">
        <v>0</v>
      </c>
      <c r="Q23" s="354">
        <v>0</v>
      </c>
      <c r="R23" s="354">
        <v>0</v>
      </c>
      <c r="S23" s="354">
        <v>0</v>
      </c>
      <c r="T23" s="354">
        <v>0</v>
      </c>
      <c r="U23" s="354">
        <v>0</v>
      </c>
      <c r="V23" s="354">
        <v>0</v>
      </c>
      <c r="W23" s="354">
        <v>0</v>
      </c>
      <c r="X23" s="354">
        <v>0</v>
      </c>
      <c r="Y23" s="354">
        <v>0</v>
      </c>
      <c r="Z23" s="354">
        <v>0</v>
      </c>
      <c r="AA23" s="354">
        <v>0</v>
      </c>
      <c r="AB23" s="354">
        <v>0</v>
      </c>
      <c r="AC23" s="354">
        <v>0</v>
      </c>
      <c r="AD23" s="355">
        <f t="shared" si="0"/>
        <v>0</v>
      </c>
      <c r="AE23" s="354">
        <v>0</v>
      </c>
      <c r="AF23" s="354">
        <v>0</v>
      </c>
      <c r="AG23" s="354">
        <v>0</v>
      </c>
      <c r="AH23" s="354">
        <v>0</v>
      </c>
      <c r="AI23" s="354">
        <v>0</v>
      </c>
    </row>
    <row r="24" spans="1:35" ht="27" customHeight="1">
      <c r="A24" s="352" t="s">
        <v>1709</v>
      </c>
      <c r="B24" s="353">
        <v>59</v>
      </c>
      <c r="C24" s="354">
        <v>52</v>
      </c>
      <c r="D24" s="354">
        <v>8</v>
      </c>
      <c r="E24" s="354"/>
      <c r="F24" s="354"/>
      <c r="G24" s="354"/>
      <c r="H24" s="354">
        <v>1</v>
      </c>
      <c r="I24" s="354">
        <v>2</v>
      </c>
      <c r="J24" s="354"/>
      <c r="K24" s="354"/>
      <c r="L24" s="354">
        <v>2</v>
      </c>
      <c r="M24" s="354"/>
      <c r="N24" s="354"/>
      <c r="O24" s="354"/>
      <c r="P24" s="354"/>
      <c r="Q24" s="354">
        <v>1</v>
      </c>
      <c r="R24" s="354">
        <v>1</v>
      </c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>
        <v>1</v>
      </c>
      <c r="AD24" s="355">
        <f t="shared" si="0"/>
        <v>8</v>
      </c>
      <c r="AE24" s="354">
        <v>0</v>
      </c>
      <c r="AF24" s="354"/>
      <c r="AG24" s="354"/>
      <c r="AH24" s="354">
        <v>0</v>
      </c>
      <c r="AI24" s="354">
        <v>0</v>
      </c>
    </row>
    <row r="25" spans="1:35" ht="27" customHeight="1">
      <c r="A25" s="352" t="s">
        <v>1602</v>
      </c>
      <c r="B25" s="353">
        <v>90</v>
      </c>
      <c r="C25" s="354">
        <v>72</v>
      </c>
      <c r="D25" s="354">
        <v>6</v>
      </c>
      <c r="E25" s="354">
        <v>1</v>
      </c>
      <c r="F25" s="354">
        <v>2</v>
      </c>
      <c r="G25" s="354"/>
      <c r="H25" s="354"/>
      <c r="I25" s="354">
        <v>1</v>
      </c>
      <c r="J25" s="354"/>
      <c r="K25" s="354"/>
      <c r="L25" s="354"/>
      <c r="M25" s="354"/>
      <c r="N25" s="354"/>
      <c r="O25" s="354"/>
      <c r="P25" s="354"/>
      <c r="Q25" s="354">
        <v>1</v>
      </c>
      <c r="R25" s="354"/>
      <c r="S25" s="354">
        <v>1</v>
      </c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5">
        <f t="shared" si="0"/>
        <v>6</v>
      </c>
      <c r="AE25" s="354">
        <v>0</v>
      </c>
      <c r="AF25" s="354">
        <v>0</v>
      </c>
      <c r="AG25" s="354">
        <v>0</v>
      </c>
      <c r="AH25" s="354">
        <v>0</v>
      </c>
      <c r="AI25" s="354">
        <v>0</v>
      </c>
    </row>
    <row r="26" spans="1:35" ht="27" customHeight="1">
      <c r="A26" s="352" t="s">
        <v>1710</v>
      </c>
      <c r="B26" s="353">
        <v>75</v>
      </c>
      <c r="C26" s="354">
        <v>72</v>
      </c>
      <c r="D26" s="354">
        <v>7</v>
      </c>
      <c r="E26" s="354"/>
      <c r="F26" s="354">
        <v>1</v>
      </c>
      <c r="G26" s="354">
        <v>1</v>
      </c>
      <c r="H26" s="354">
        <v>1</v>
      </c>
      <c r="I26" s="354">
        <v>2</v>
      </c>
      <c r="J26" s="354">
        <v>1</v>
      </c>
      <c r="K26" s="354"/>
      <c r="L26" s="354">
        <v>1</v>
      </c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5">
        <f t="shared" si="0"/>
        <v>7</v>
      </c>
      <c r="AE26" s="354">
        <v>0</v>
      </c>
      <c r="AF26" s="354">
        <v>0</v>
      </c>
      <c r="AG26" s="354"/>
      <c r="AH26" s="354">
        <v>0</v>
      </c>
      <c r="AI26" s="354">
        <v>0</v>
      </c>
    </row>
    <row r="27" spans="1:35" ht="27" customHeight="1">
      <c r="A27" s="352" t="s">
        <v>1711</v>
      </c>
      <c r="B27" s="563">
        <v>29</v>
      </c>
      <c r="C27" s="355">
        <v>26</v>
      </c>
      <c r="D27" s="355">
        <v>8</v>
      </c>
      <c r="E27" s="354">
        <v>1</v>
      </c>
      <c r="F27" s="354">
        <v>3</v>
      </c>
      <c r="G27" s="354">
        <v>0</v>
      </c>
      <c r="H27" s="354">
        <v>1</v>
      </c>
      <c r="I27" s="354">
        <v>4</v>
      </c>
      <c r="J27" s="354">
        <v>1</v>
      </c>
      <c r="K27" s="354">
        <v>0</v>
      </c>
      <c r="L27" s="354">
        <v>0</v>
      </c>
      <c r="M27" s="354">
        <v>2</v>
      </c>
      <c r="N27" s="354">
        <v>1</v>
      </c>
      <c r="O27" s="354">
        <v>0</v>
      </c>
      <c r="P27" s="354">
        <v>0</v>
      </c>
      <c r="Q27" s="354">
        <v>1</v>
      </c>
      <c r="R27" s="354">
        <v>0</v>
      </c>
      <c r="S27" s="354">
        <v>2</v>
      </c>
      <c r="T27" s="354">
        <v>0</v>
      </c>
      <c r="U27" s="354">
        <v>0</v>
      </c>
      <c r="V27" s="354">
        <v>0</v>
      </c>
      <c r="W27" s="354">
        <v>0</v>
      </c>
      <c r="X27" s="354">
        <v>0</v>
      </c>
      <c r="Y27" s="354">
        <v>0</v>
      </c>
      <c r="Z27" s="354">
        <v>0</v>
      </c>
      <c r="AA27" s="354">
        <v>0</v>
      </c>
      <c r="AB27" s="354">
        <v>0</v>
      </c>
      <c r="AC27" s="354">
        <v>0</v>
      </c>
      <c r="AD27" s="355">
        <f t="shared" si="0"/>
        <v>16</v>
      </c>
      <c r="AE27" s="354">
        <v>0</v>
      </c>
      <c r="AF27" s="354">
        <v>0</v>
      </c>
      <c r="AG27" s="354">
        <v>0</v>
      </c>
      <c r="AH27" s="354">
        <v>0</v>
      </c>
      <c r="AI27" s="354">
        <v>0</v>
      </c>
    </row>
    <row r="28" spans="1:35" ht="27" customHeight="1">
      <c r="A28" s="352" t="s">
        <v>1604</v>
      </c>
      <c r="B28" s="563">
        <v>31</v>
      </c>
      <c r="C28" s="355">
        <v>31</v>
      </c>
      <c r="D28" s="354">
        <v>1</v>
      </c>
      <c r="E28" s="354"/>
      <c r="F28" s="354">
        <v>1</v>
      </c>
      <c r="G28" s="354">
        <v>0</v>
      </c>
      <c r="H28" s="354"/>
      <c r="I28" s="354"/>
      <c r="J28" s="354"/>
      <c r="K28" s="354"/>
      <c r="L28" s="354">
        <v>0</v>
      </c>
      <c r="M28" s="354">
        <v>0</v>
      </c>
      <c r="N28" s="354"/>
      <c r="O28" s="354">
        <v>0</v>
      </c>
      <c r="P28" s="354"/>
      <c r="Q28" s="354"/>
      <c r="R28" s="354"/>
      <c r="S28" s="354"/>
      <c r="T28" s="354">
        <v>0</v>
      </c>
      <c r="U28" s="354">
        <v>0</v>
      </c>
      <c r="V28" s="354">
        <v>0</v>
      </c>
      <c r="W28" s="354">
        <v>0</v>
      </c>
      <c r="X28" s="354">
        <v>0</v>
      </c>
      <c r="Y28" s="354">
        <v>0</v>
      </c>
      <c r="Z28" s="354">
        <v>0</v>
      </c>
      <c r="AA28" s="354">
        <v>0</v>
      </c>
      <c r="AB28" s="354">
        <v>0</v>
      </c>
      <c r="AC28" s="354">
        <v>0</v>
      </c>
      <c r="AD28" s="355">
        <f t="shared" si="0"/>
        <v>1</v>
      </c>
      <c r="AE28" s="354">
        <v>0</v>
      </c>
      <c r="AF28" s="354">
        <v>0</v>
      </c>
      <c r="AG28" s="354">
        <v>0</v>
      </c>
      <c r="AH28" s="354">
        <v>0</v>
      </c>
      <c r="AI28" s="354">
        <v>0</v>
      </c>
    </row>
    <row r="29" spans="1:35" ht="27" customHeight="1">
      <c r="A29" s="352" t="s">
        <v>1712</v>
      </c>
      <c r="B29" s="563">
        <v>24</v>
      </c>
      <c r="C29" s="355">
        <v>20</v>
      </c>
      <c r="D29" s="354">
        <v>2</v>
      </c>
      <c r="E29" s="354">
        <v>1</v>
      </c>
      <c r="F29" s="354">
        <v>0</v>
      </c>
      <c r="G29" s="354">
        <v>0</v>
      </c>
      <c r="H29" s="354">
        <v>0</v>
      </c>
      <c r="I29" s="354"/>
      <c r="J29" s="354">
        <v>0</v>
      </c>
      <c r="K29" s="354"/>
      <c r="L29" s="354">
        <v>1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/>
      <c r="T29" s="354">
        <v>0</v>
      </c>
      <c r="U29" s="354">
        <v>0</v>
      </c>
      <c r="V29" s="354">
        <v>0</v>
      </c>
      <c r="W29" s="354">
        <v>0</v>
      </c>
      <c r="X29" s="354">
        <v>0</v>
      </c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5">
        <f t="shared" si="0"/>
        <v>2</v>
      </c>
      <c r="AE29" s="354">
        <v>0</v>
      </c>
      <c r="AF29" s="354">
        <v>0</v>
      </c>
      <c r="AG29" s="354">
        <v>1</v>
      </c>
      <c r="AH29" s="354">
        <v>0</v>
      </c>
      <c r="AI29" s="354">
        <v>0</v>
      </c>
    </row>
    <row r="30" spans="1:35" ht="27" customHeight="1">
      <c r="A30" s="352" t="s">
        <v>1601</v>
      </c>
      <c r="B30" s="563">
        <v>18</v>
      </c>
      <c r="C30" s="355">
        <v>18</v>
      </c>
      <c r="D30" s="354"/>
      <c r="E30" s="354">
        <v>0</v>
      </c>
      <c r="F30" s="354"/>
      <c r="G30" s="354">
        <v>0</v>
      </c>
      <c r="H30" s="354">
        <v>0</v>
      </c>
      <c r="I30" s="354"/>
      <c r="J30" s="354">
        <v>0</v>
      </c>
      <c r="K30" s="354"/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4">
        <v>0</v>
      </c>
      <c r="Y30" s="354">
        <v>0</v>
      </c>
      <c r="Z30" s="354">
        <v>0</v>
      </c>
      <c r="AA30" s="354">
        <v>0</v>
      </c>
      <c r="AB30" s="354">
        <v>0</v>
      </c>
      <c r="AC30" s="354">
        <v>0</v>
      </c>
      <c r="AD30" s="355">
        <f t="shared" si="0"/>
        <v>0</v>
      </c>
      <c r="AE30" s="354">
        <v>0</v>
      </c>
      <c r="AF30" s="354">
        <v>0</v>
      </c>
      <c r="AG30" s="354">
        <v>0</v>
      </c>
      <c r="AH30" s="354">
        <v>0</v>
      </c>
      <c r="AI30" s="354">
        <v>0</v>
      </c>
    </row>
    <row r="31" spans="1:35" ht="27" customHeight="1">
      <c r="A31" s="352" t="s">
        <v>1713</v>
      </c>
      <c r="B31" s="563">
        <v>130</v>
      </c>
      <c r="C31" s="355">
        <v>77</v>
      </c>
      <c r="D31" s="354">
        <v>10</v>
      </c>
      <c r="E31" s="354"/>
      <c r="F31" s="354">
        <v>2</v>
      </c>
      <c r="G31" s="354">
        <v>2</v>
      </c>
      <c r="H31" s="354">
        <v>2</v>
      </c>
      <c r="I31" s="354">
        <v>2</v>
      </c>
      <c r="J31" s="354"/>
      <c r="K31" s="354">
        <v>1</v>
      </c>
      <c r="L31" s="354"/>
      <c r="M31" s="354"/>
      <c r="N31" s="354"/>
      <c r="O31" s="354"/>
      <c r="P31" s="354"/>
      <c r="Q31" s="354"/>
      <c r="R31" s="354"/>
      <c r="S31" s="354">
        <v>3</v>
      </c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5">
        <f t="shared" si="0"/>
        <v>12</v>
      </c>
      <c r="AE31" s="354"/>
      <c r="AF31" s="354">
        <v>0</v>
      </c>
      <c r="AG31" s="354">
        <v>0</v>
      </c>
      <c r="AH31" s="354"/>
      <c r="AI31" s="354">
        <v>0</v>
      </c>
    </row>
    <row r="32" spans="1:35" ht="27" customHeight="1">
      <c r="A32" s="352" t="s">
        <v>1609</v>
      </c>
      <c r="B32" s="563">
        <v>21</v>
      </c>
      <c r="C32" s="355">
        <v>11</v>
      </c>
      <c r="D32" s="354"/>
      <c r="E32" s="354">
        <v>0</v>
      </c>
      <c r="F32" s="354">
        <v>0</v>
      </c>
      <c r="G32" s="354">
        <v>0</v>
      </c>
      <c r="H32" s="354">
        <v>0</v>
      </c>
      <c r="I32" s="354"/>
      <c r="J32" s="354">
        <v>0</v>
      </c>
      <c r="K32" s="354">
        <v>0</v>
      </c>
      <c r="L32" s="354">
        <v>0</v>
      </c>
      <c r="M32" s="354">
        <v>0</v>
      </c>
      <c r="N32" s="354"/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5">
        <f t="shared" si="0"/>
        <v>0</v>
      </c>
      <c r="AE32" s="354">
        <v>0</v>
      </c>
      <c r="AF32" s="354">
        <v>0</v>
      </c>
      <c r="AG32" s="354">
        <v>0</v>
      </c>
      <c r="AH32" s="354">
        <v>0</v>
      </c>
      <c r="AI32" s="354">
        <v>0</v>
      </c>
    </row>
    <row r="33" spans="1:35" ht="27" customHeight="1">
      <c r="A33" s="352" t="s">
        <v>1714</v>
      </c>
      <c r="B33" s="563">
        <v>14</v>
      </c>
      <c r="C33" s="563">
        <v>14</v>
      </c>
      <c r="D33" s="563">
        <v>5</v>
      </c>
      <c r="E33" s="563"/>
      <c r="F33" s="563">
        <v>1</v>
      </c>
      <c r="G33" s="563"/>
      <c r="H33" s="563">
        <v>1</v>
      </c>
      <c r="I33" s="563"/>
      <c r="J33" s="563">
        <v>2</v>
      </c>
      <c r="K33" s="563">
        <v>1</v>
      </c>
      <c r="L33" s="563">
        <v>1</v>
      </c>
      <c r="M33" s="563"/>
      <c r="N33" s="563">
        <v>1</v>
      </c>
      <c r="O33" s="563"/>
      <c r="P33" s="563">
        <v>1</v>
      </c>
      <c r="Q33" s="563">
        <v>1</v>
      </c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355">
        <f t="shared" si="0"/>
        <v>9</v>
      </c>
      <c r="AE33" s="563">
        <v>1</v>
      </c>
      <c r="AF33" s="563">
        <v>0</v>
      </c>
      <c r="AG33" s="563">
        <v>1</v>
      </c>
      <c r="AH33" s="563">
        <v>0</v>
      </c>
      <c r="AI33" s="563">
        <v>0</v>
      </c>
    </row>
    <row r="34" spans="1:35" ht="27" customHeight="1">
      <c r="A34" s="352" t="s">
        <v>1607</v>
      </c>
      <c r="B34" s="563">
        <v>25</v>
      </c>
      <c r="C34" s="355">
        <v>18</v>
      </c>
      <c r="D34" s="354"/>
      <c r="E34" s="354"/>
      <c r="F34" s="354"/>
      <c r="G34" s="354"/>
      <c r="H34" s="354"/>
      <c r="I34" s="354"/>
      <c r="J34" s="354"/>
      <c r="K34" s="354"/>
      <c r="L34" s="354"/>
      <c r="M34" s="354">
        <v>0</v>
      </c>
      <c r="N34" s="354">
        <v>0</v>
      </c>
      <c r="O34" s="354">
        <v>0</v>
      </c>
      <c r="P34" s="354"/>
      <c r="Q34" s="354"/>
      <c r="R34" s="354"/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4">
        <v>0</v>
      </c>
      <c r="Y34" s="354">
        <v>0</v>
      </c>
      <c r="Z34" s="354">
        <v>0</v>
      </c>
      <c r="AA34" s="354">
        <v>0</v>
      </c>
      <c r="AB34" s="354">
        <v>0</v>
      </c>
      <c r="AC34" s="354">
        <v>0</v>
      </c>
      <c r="AD34" s="355">
        <f t="shared" si="0"/>
        <v>0</v>
      </c>
      <c r="AE34" s="354">
        <v>0</v>
      </c>
      <c r="AF34" s="354">
        <v>0</v>
      </c>
      <c r="AG34" s="354">
        <v>0</v>
      </c>
      <c r="AH34" s="354">
        <v>0</v>
      </c>
      <c r="AI34" s="354">
        <v>0</v>
      </c>
    </row>
    <row r="35" spans="1:35" ht="27" customHeight="1">
      <c r="A35" s="352" t="s">
        <v>1608</v>
      </c>
      <c r="B35" s="563">
        <v>19</v>
      </c>
      <c r="C35" s="355">
        <v>19</v>
      </c>
      <c r="D35" s="354"/>
      <c r="E35" s="354">
        <v>0</v>
      </c>
      <c r="F35" s="354"/>
      <c r="G35" s="354">
        <v>0</v>
      </c>
      <c r="H35" s="354">
        <v>0</v>
      </c>
      <c r="I35" s="354">
        <v>0</v>
      </c>
      <c r="J35" s="354"/>
      <c r="K35" s="354">
        <v>0</v>
      </c>
      <c r="L35" s="354">
        <v>0</v>
      </c>
      <c r="M35" s="354">
        <v>0</v>
      </c>
      <c r="N35" s="354">
        <v>0</v>
      </c>
      <c r="O35" s="354">
        <v>0</v>
      </c>
      <c r="P35" s="354">
        <v>0</v>
      </c>
      <c r="Q35" s="354">
        <v>0</v>
      </c>
      <c r="R35" s="354"/>
      <c r="S35" s="354">
        <v>0</v>
      </c>
      <c r="T35" s="354">
        <v>0</v>
      </c>
      <c r="U35" s="354">
        <v>0</v>
      </c>
      <c r="V35" s="354">
        <v>0</v>
      </c>
      <c r="W35" s="354">
        <v>0</v>
      </c>
      <c r="X35" s="354">
        <v>0</v>
      </c>
      <c r="Y35" s="354">
        <v>0</v>
      </c>
      <c r="Z35" s="354">
        <v>0</v>
      </c>
      <c r="AA35" s="354">
        <v>0</v>
      </c>
      <c r="AB35" s="354">
        <v>0</v>
      </c>
      <c r="AC35" s="354">
        <v>0</v>
      </c>
      <c r="AD35" s="355">
        <f t="shared" si="0"/>
        <v>0</v>
      </c>
      <c r="AE35" s="354">
        <v>0</v>
      </c>
      <c r="AF35" s="354">
        <v>0</v>
      </c>
      <c r="AG35" s="354">
        <v>0</v>
      </c>
      <c r="AH35" s="354">
        <v>0</v>
      </c>
      <c r="AI35" s="354">
        <v>0</v>
      </c>
    </row>
    <row r="36" spans="1:35" ht="27" customHeight="1">
      <c r="A36" s="352" t="s">
        <v>1715</v>
      </c>
      <c r="B36" s="563">
        <v>56</v>
      </c>
      <c r="C36" s="355">
        <v>44</v>
      </c>
      <c r="D36" s="354">
        <v>12</v>
      </c>
      <c r="E36" s="354">
        <v>2</v>
      </c>
      <c r="F36" s="354">
        <v>3</v>
      </c>
      <c r="G36" s="354"/>
      <c r="H36" s="354"/>
      <c r="I36" s="354">
        <v>7</v>
      </c>
      <c r="J36" s="354">
        <v>1</v>
      </c>
      <c r="K36" s="354">
        <v>3</v>
      </c>
      <c r="L36" s="354"/>
      <c r="M36" s="354">
        <v>1</v>
      </c>
      <c r="N36" s="354">
        <v>2</v>
      </c>
      <c r="O36" s="354">
        <v>1</v>
      </c>
      <c r="P36" s="354">
        <v>2</v>
      </c>
      <c r="Q36" s="354">
        <v>3</v>
      </c>
      <c r="R36" s="354">
        <v>1</v>
      </c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5">
        <f t="shared" si="0"/>
        <v>26</v>
      </c>
      <c r="AE36" s="354">
        <v>0</v>
      </c>
      <c r="AF36" s="354">
        <v>0</v>
      </c>
      <c r="AG36" s="354">
        <v>0</v>
      </c>
      <c r="AH36" s="354">
        <v>0</v>
      </c>
      <c r="AI36" s="354">
        <v>0</v>
      </c>
    </row>
    <row r="37" spans="1:35" ht="27" customHeight="1">
      <c r="A37" s="352" t="s">
        <v>1612</v>
      </c>
      <c r="B37" s="563">
        <v>55</v>
      </c>
      <c r="C37" s="355">
        <v>55</v>
      </c>
      <c r="D37" s="354">
        <v>5</v>
      </c>
      <c r="E37" s="354"/>
      <c r="F37" s="354">
        <v>1</v>
      </c>
      <c r="G37" s="354"/>
      <c r="H37" s="354">
        <v>1</v>
      </c>
      <c r="I37" s="354">
        <v>2</v>
      </c>
      <c r="J37" s="354">
        <v>2</v>
      </c>
      <c r="K37" s="354">
        <v>1</v>
      </c>
      <c r="L37" s="354"/>
      <c r="M37" s="354"/>
      <c r="N37" s="354">
        <v>1</v>
      </c>
      <c r="O37" s="354"/>
      <c r="P37" s="354">
        <v>1</v>
      </c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5">
        <f t="shared" si="0"/>
        <v>9</v>
      </c>
      <c r="AE37" s="354">
        <v>0</v>
      </c>
      <c r="AF37" s="354">
        <v>0</v>
      </c>
      <c r="AG37" s="354">
        <v>0</v>
      </c>
      <c r="AH37" s="354">
        <v>0</v>
      </c>
      <c r="AI37" s="354">
        <v>0</v>
      </c>
    </row>
    <row r="38" spans="1:35" ht="27" customHeight="1">
      <c r="A38" s="352" t="s">
        <v>1716</v>
      </c>
      <c r="B38" s="563">
        <v>62</v>
      </c>
      <c r="C38" s="355">
        <v>53</v>
      </c>
      <c r="D38" s="354">
        <v>10</v>
      </c>
      <c r="E38" s="354">
        <v>1</v>
      </c>
      <c r="F38" s="354">
        <v>3</v>
      </c>
      <c r="G38" s="354"/>
      <c r="H38" s="354">
        <v>1</v>
      </c>
      <c r="I38" s="354">
        <v>3</v>
      </c>
      <c r="J38" s="354">
        <v>1</v>
      </c>
      <c r="K38" s="354">
        <v>1</v>
      </c>
      <c r="L38" s="354"/>
      <c r="M38" s="354"/>
      <c r="N38" s="354">
        <v>2</v>
      </c>
      <c r="O38" s="354"/>
      <c r="P38" s="354">
        <v>2</v>
      </c>
      <c r="Q38" s="354">
        <v>3</v>
      </c>
      <c r="R38" s="354">
        <v>1</v>
      </c>
      <c r="S38" s="354">
        <v>2</v>
      </c>
      <c r="T38" s="564"/>
      <c r="U38" s="354"/>
      <c r="V38" s="354"/>
      <c r="W38" s="354"/>
      <c r="X38" s="354"/>
      <c r="Y38" s="354"/>
      <c r="Z38" s="354"/>
      <c r="AA38" s="354"/>
      <c r="AB38" s="354">
        <v>1</v>
      </c>
      <c r="AC38" s="354"/>
      <c r="AD38" s="355">
        <f t="shared" si="0"/>
        <v>21</v>
      </c>
      <c r="AE38" s="354">
        <v>0</v>
      </c>
      <c r="AF38" s="354">
        <v>1</v>
      </c>
      <c r="AG38" s="354">
        <v>1</v>
      </c>
      <c r="AH38" s="354">
        <v>0</v>
      </c>
      <c r="AI38" s="354">
        <v>0</v>
      </c>
    </row>
    <row r="39" spans="1:35" ht="27" customHeight="1">
      <c r="A39" s="352" t="s">
        <v>1615</v>
      </c>
      <c r="B39" s="563">
        <v>64</v>
      </c>
      <c r="C39" s="355">
        <v>63</v>
      </c>
      <c r="D39" s="354">
        <v>21</v>
      </c>
      <c r="E39" s="354">
        <v>4</v>
      </c>
      <c r="F39" s="354">
        <v>5</v>
      </c>
      <c r="G39" s="354">
        <v>0</v>
      </c>
      <c r="H39" s="354">
        <v>1</v>
      </c>
      <c r="I39" s="354">
        <v>7</v>
      </c>
      <c r="J39" s="354">
        <v>4</v>
      </c>
      <c r="K39" s="354">
        <v>3</v>
      </c>
      <c r="L39" s="354">
        <v>0</v>
      </c>
      <c r="M39" s="354">
        <v>1</v>
      </c>
      <c r="N39" s="354">
        <v>2</v>
      </c>
      <c r="O39" s="354">
        <v>1</v>
      </c>
      <c r="P39" s="354">
        <v>0</v>
      </c>
      <c r="Q39" s="354">
        <v>5</v>
      </c>
      <c r="R39" s="354">
        <v>1</v>
      </c>
      <c r="S39" s="354">
        <v>2</v>
      </c>
      <c r="T39" s="354">
        <v>0</v>
      </c>
      <c r="U39" s="354">
        <v>0</v>
      </c>
      <c r="V39" s="354">
        <v>0</v>
      </c>
      <c r="W39" s="354">
        <v>0</v>
      </c>
      <c r="X39" s="354">
        <v>0</v>
      </c>
      <c r="Y39" s="354">
        <v>0</v>
      </c>
      <c r="Z39" s="354">
        <v>0</v>
      </c>
      <c r="AA39" s="354">
        <v>0</v>
      </c>
      <c r="AB39" s="354">
        <v>0</v>
      </c>
      <c r="AC39" s="354">
        <v>0</v>
      </c>
      <c r="AD39" s="355">
        <f t="shared" si="0"/>
        <v>36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</row>
    <row r="40" spans="1:35" ht="27" customHeight="1" thickBot="1">
      <c r="A40" s="352" t="s">
        <v>1614</v>
      </c>
      <c r="B40" s="563">
        <v>52</v>
      </c>
      <c r="C40" s="355">
        <v>51</v>
      </c>
      <c r="D40" s="354">
        <v>11</v>
      </c>
      <c r="E40" s="354">
        <v>0</v>
      </c>
      <c r="F40" s="354">
        <v>2</v>
      </c>
      <c r="G40" s="354">
        <v>3</v>
      </c>
      <c r="H40" s="354">
        <v>3</v>
      </c>
      <c r="I40" s="354">
        <v>9</v>
      </c>
      <c r="J40" s="354">
        <v>8</v>
      </c>
      <c r="K40" s="354">
        <v>0</v>
      </c>
      <c r="L40" s="354">
        <v>0</v>
      </c>
      <c r="M40" s="354">
        <v>0</v>
      </c>
      <c r="N40" s="354">
        <v>2</v>
      </c>
      <c r="O40" s="354">
        <v>1</v>
      </c>
      <c r="P40" s="354">
        <v>2</v>
      </c>
      <c r="Q40" s="354">
        <v>6</v>
      </c>
      <c r="R40" s="354">
        <v>7</v>
      </c>
      <c r="S40" s="354">
        <v>3</v>
      </c>
      <c r="T40" s="354">
        <v>0</v>
      </c>
      <c r="U40" s="354">
        <v>0</v>
      </c>
      <c r="V40" s="354">
        <v>0</v>
      </c>
      <c r="W40" s="354">
        <v>0</v>
      </c>
      <c r="X40" s="354">
        <v>0</v>
      </c>
      <c r="Y40" s="354">
        <v>0</v>
      </c>
      <c r="Z40" s="354">
        <v>0</v>
      </c>
      <c r="AA40" s="354">
        <v>0</v>
      </c>
      <c r="AB40" s="354">
        <v>1</v>
      </c>
      <c r="AC40" s="354">
        <v>0</v>
      </c>
      <c r="AD40" s="355">
        <f t="shared" si="0"/>
        <v>47</v>
      </c>
      <c r="AE40" s="354">
        <v>0</v>
      </c>
      <c r="AF40" s="354">
        <v>0</v>
      </c>
      <c r="AG40" s="354">
        <v>0</v>
      </c>
      <c r="AH40" s="354">
        <v>0</v>
      </c>
      <c r="AI40" s="354">
        <v>0</v>
      </c>
    </row>
    <row r="41" spans="1:35" ht="27" customHeight="1" thickTop="1" thickBot="1">
      <c r="A41" s="356" t="s">
        <v>1717</v>
      </c>
      <c r="B41" s="565">
        <f t="shared" ref="B41:AB41" si="1">SUM(B4:B40)</f>
        <v>4362</v>
      </c>
      <c r="C41" s="565">
        <f t="shared" si="1"/>
        <v>3837</v>
      </c>
      <c r="D41" s="565">
        <f t="shared" si="1"/>
        <v>755</v>
      </c>
      <c r="E41" s="565">
        <f t="shared" si="1"/>
        <v>65</v>
      </c>
      <c r="F41" s="565">
        <f t="shared" si="1"/>
        <v>158</v>
      </c>
      <c r="G41" s="565">
        <f t="shared" si="1"/>
        <v>38</v>
      </c>
      <c r="H41" s="565">
        <f t="shared" si="1"/>
        <v>43</v>
      </c>
      <c r="I41" s="565">
        <f t="shared" si="1"/>
        <v>212</v>
      </c>
      <c r="J41" s="565">
        <f t="shared" si="1"/>
        <v>58</v>
      </c>
      <c r="K41" s="565">
        <f t="shared" si="1"/>
        <v>85</v>
      </c>
      <c r="L41" s="565">
        <f t="shared" si="1"/>
        <v>54</v>
      </c>
      <c r="M41" s="565">
        <f t="shared" si="1"/>
        <v>9</v>
      </c>
      <c r="N41" s="565">
        <f t="shared" si="1"/>
        <v>63</v>
      </c>
      <c r="O41" s="565">
        <f t="shared" si="1"/>
        <v>10</v>
      </c>
      <c r="P41" s="565">
        <f t="shared" si="1"/>
        <v>43</v>
      </c>
      <c r="Q41" s="565">
        <f t="shared" si="1"/>
        <v>112</v>
      </c>
      <c r="R41" s="565">
        <f t="shared" si="1"/>
        <v>45</v>
      </c>
      <c r="S41" s="565">
        <f t="shared" si="1"/>
        <v>89</v>
      </c>
      <c r="T41" s="565">
        <f t="shared" si="1"/>
        <v>7</v>
      </c>
      <c r="U41" s="565">
        <f t="shared" si="1"/>
        <v>3</v>
      </c>
      <c r="V41" s="565">
        <f t="shared" si="1"/>
        <v>0</v>
      </c>
      <c r="W41" s="565">
        <f t="shared" si="1"/>
        <v>0</v>
      </c>
      <c r="X41" s="565">
        <f t="shared" si="1"/>
        <v>0</v>
      </c>
      <c r="Y41" s="565">
        <f t="shared" si="1"/>
        <v>11</v>
      </c>
      <c r="Z41" s="565">
        <f t="shared" si="1"/>
        <v>12</v>
      </c>
      <c r="AA41" s="565">
        <f t="shared" si="1"/>
        <v>33</v>
      </c>
      <c r="AB41" s="565">
        <f t="shared" si="1"/>
        <v>52</v>
      </c>
      <c r="AC41" s="565"/>
      <c r="AD41" s="565">
        <f t="shared" ref="AD41:AI41" si="2">SUM(AD4:AD40)</f>
        <v>1203</v>
      </c>
      <c r="AE41" s="565">
        <f t="shared" si="2"/>
        <v>2</v>
      </c>
      <c r="AF41" s="565">
        <f t="shared" si="2"/>
        <v>1</v>
      </c>
      <c r="AG41" s="565">
        <f t="shared" si="2"/>
        <v>3</v>
      </c>
      <c r="AH41" s="565">
        <f t="shared" si="2"/>
        <v>12</v>
      </c>
      <c r="AI41" s="565">
        <f t="shared" si="2"/>
        <v>0</v>
      </c>
    </row>
    <row r="42" spans="1:35" ht="27" customHeight="1" thickTop="1">
      <c r="A42" s="566" t="s">
        <v>1542</v>
      </c>
      <c r="B42" s="567">
        <v>2737</v>
      </c>
      <c r="C42" s="567">
        <v>2250</v>
      </c>
      <c r="D42" s="567">
        <v>548</v>
      </c>
      <c r="E42" s="567">
        <v>78</v>
      </c>
      <c r="F42" s="567">
        <v>128</v>
      </c>
      <c r="G42" s="567">
        <v>12</v>
      </c>
      <c r="H42" s="567">
        <v>58</v>
      </c>
      <c r="I42" s="567">
        <v>115</v>
      </c>
      <c r="J42" s="567">
        <v>33</v>
      </c>
      <c r="K42" s="567">
        <v>60</v>
      </c>
      <c r="L42" s="567">
        <v>75</v>
      </c>
      <c r="M42" s="567">
        <v>7</v>
      </c>
      <c r="N42" s="567">
        <v>53</v>
      </c>
      <c r="O42" s="567">
        <v>3</v>
      </c>
      <c r="P42" s="567">
        <v>33</v>
      </c>
      <c r="Q42" s="567">
        <v>82</v>
      </c>
      <c r="R42" s="567">
        <v>24</v>
      </c>
      <c r="S42" s="567">
        <v>91</v>
      </c>
      <c r="T42" s="567">
        <v>6</v>
      </c>
      <c r="U42" s="567">
        <v>2</v>
      </c>
      <c r="V42" s="567">
        <v>0</v>
      </c>
      <c r="W42" s="567">
        <v>0</v>
      </c>
      <c r="X42" s="567">
        <v>0</v>
      </c>
      <c r="Y42" s="567">
        <v>0</v>
      </c>
      <c r="Z42" s="567">
        <v>1</v>
      </c>
      <c r="AA42" s="567">
        <v>0</v>
      </c>
      <c r="AB42" s="567">
        <v>66</v>
      </c>
      <c r="AC42" s="567">
        <v>0</v>
      </c>
      <c r="AD42" s="568">
        <f>SUM(E42:AB42)</f>
        <v>927</v>
      </c>
      <c r="AE42" s="568">
        <v>1</v>
      </c>
      <c r="AF42" s="568"/>
      <c r="AG42" s="568"/>
      <c r="AH42" s="568"/>
      <c r="AI42" s="568"/>
    </row>
    <row r="43" spans="1:35" ht="27" customHeight="1">
      <c r="A43" s="569" t="s">
        <v>1267</v>
      </c>
      <c r="B43" s="354">
        <v>1143</v>
      </c>
      <c r="C43" s="354">
        <v>1127</v>
      </c>
      <c r="D43" s="354">
        <v>215</v>
      </c>
      <c r="E43" s="354">
        <v>10</v>
      </c>
      <c r="F43" s="354">
        <v>23</v>
      </c>
      <c r="G43" s="354">
        <v>14</v>
      </c>
      <c r="H43" s="354">
        <v>9</v>
      </c>
      <c r="I43" s="354">
        <v>31</v>
      </c>
      <c r="J43" s="354">
        <v>8</v>
      </c>
      <c r="K43" s="354">
        <v>39</v>
      </c>
      <c r="L43" s="354">
        <v>62</v>
      </c>
      <c r="M43" s="354">
        <v>3</v>
      </c>
      <c r="N43" s="354">
        <v>13</v>
      </c>
      <c r="O43" s="354">
        <v>4</v>
      </c>
      <c r="P43" s="354">
        <v>5</v>
      </c>
      <c r="Q43" s="354">
        <v>22</v>
      </c>
      <c r="R43" s="354">
        <v>4</v>
      </c>
      <c r="S43" s="354">
        <v>53</v>
      </c>
      <c r="T43" s="354">
        <v>1</v>
      </c>
      <c r="U43" s="354">
        <v>1</v>
      </c>
      <c r="V43" s="354">
        <v>0</v>
      </c>
      <c r="W43" s="354">
        <v>0</v>
      </c>
      <c r="X43" s="354">
        <v>0</v>
      </c>
      <c r="Y43" s="354">
        <v>0</v>
      </c>
      <c r="Z43" s="354">
        <v>0</v>
      </c>
      <c r="AA43" s="354"/>
      <c r="AB43" s="354">
        <v>54</v>
      </c>
      <c r="AC43" s="354"/>
      <c r="AD43" s="570">
        <f>SUM(E43:AB43)</f>
        <v>356</v>
      </c>
      <c r="AE43" s="570">
        <v>1</v>
      </c>
      <c r="AF43" s="570">
        <v>86</v>
      </c>
      <c r="AG43" s="570">
        <v>1</v>
      </c>
      <c r="AH43" s="570">
        <v>215</v>
      </c>
      <c r="AI43" s="570"/>
    </row>
    <row r="44" spans="1:35" ht="27" customHeight="1">
      <c r="A44" s="569" t="s">
        <v>1718</v>
      </c>
      <c r="B44" s="354">
        <v>969</v>
      </c>
      <c r="C44" s="354">
        <v>748</v>
      </c>
      <c r="D44" s="354">
        <v>95</v>
      </c>
      <c r="E44" s="354">
        <v>3</v>
      </c>
      <c r="F44" s="354">
        <v>19</v>
      </c>
      <c r="G44" s="354">
        <v>3</v>
      </c>
      <c r="H44" s="354">
        <v>6</v>
      </c>
      <c r="I44" s="354">
        <v>14</v>
      </c>
      <c r="J44" s="354">
        <v>4</v>
      </c>
      <c r="K44" s="354">
        <v>10</v>
      </c>
      <c r="L44" s="354">
        <v>19</v>
      </c>
      <c r="M44" s="354"/>
      <c r="N44" s="354">
        <v>3</v>
      </c>
      <c r="O44" s="354"/>
      <c r="P44" s="354">
        <v>1</v>
      </c>
      <c r="Q44" s="354">
        <v>8</v>
      </c>
      <c r="R44" s="354">
        <v>5</v>
      </c>
      <c r="S44" s="354">
        <v>17</v>
      </c>
      <c r="T44" s="354"/>
      <c r="U44" s="354"/>
      <c r="V44" s="354"/>
      <c r="W44" s="354"/>
      <c r="X44" s="354"/>
      <c r="Y44" s="354"/>
      <c r="Z44" s="354"/>
      <c r="AA44" s="354"/>
      <c r="AB44" s="354">
        <v>13</v>
      </c>
      <c r="AC44" s="354">
        <v>0</v>
      </c>
      <c r="AD44" s="570">
        <f>SUM(E44:AB44)</f>
        <v>125</v>
      </c>
      <c r="AE44" s="570"/>
      <c r="AF44" s="570">
        <v>29</v>
      </c>
      <c r="AG44" s="570">
        <v>25</v>
      </c>
      <c r="AH44" s="570"/>
      <c r="AI44" s="570"/>
    </row>
    <row r="45" spans="1:35" ht="27" customHeight="1" thickBot="1">
      <c r="A45" s="571" t="s">
        <v>1269</v>
      </c>
      <c r="B45" s="572">
        <v>1337</v>
      </c>
      <c r="C45" s="572">
        <v>1166</v>
      </c>
      <c r="D45" s="572">
        <v>389</v>
      </c>
      <c r="E45" s="572">
        <v>47</v>
      </c>
      <c r="F45" s="572">
        <v>72</v>
      </c>
      <c r="G45" s="572">
        <v>31</v>
      </c>
      <c r="H45" s="572">
        <v>65</v>
      </c>
      <c r="I45" s="572">
        <v>86</v>
      </c>
      <c r="J45" s="572">
        <v>17</v>
      </c>
      <c r="K45" s="572">
        <v>65</v>
      </c>
      <c r="L45" s="572">
        <v>30</v>
      </c>
      <c r="M45" s="572">
        <v>4</v>
      </c>
      <c r="N45" s="572">
        <v>31</v>
      </c>
      <c r="O45" s="572">
        <v>12</v>
      </c>
      <c r="P45" s="572">
        <v>35</v>
      </c>
      <c r="Q45" s="572">
        <v>31</v>
      </c>
      <c r="R45" s="572">
        <v>10</v>
      </c>
      <c r="S45" s="572">
        <v>44</v>
      </c>
      <c r="T45" s="572">
        <v>3</v>
      </c>
      <c r="U45" s="572">
        <v>1</v>
      </c>
      <c r="V45" s="572"/>
      <c r="W45" s="572"/>
      <c r="X45" s="572"/>
      <c r="Y45" s="572"/>
      <c r="Z45" s="572"/>
      <c r="AA45" s="572"/>
      <c r="AB45" s="572">
        <v>27</v>
      </c>
      <c r="AC45" s="572">
        <v>0</v>
      </c>
      <c r="AD45" s="573">
        <f>SUM(E45:AB45)</f>
        <v>611</v>
      </c>
      <c r="AE45" s="573">
        <v>8</v>
      </c>
      <c r="AF45" s="573">
        <v>75</v>
      </c>
      <c r="AG45" s="573">
        <v>8</v>
      </c>
      <c r="AH45" s="573"/>
      <c r="AI45" s="573"/>
    </row>
    <row r="46" spans="1:35" ht="27" customHeight="1" thickTop="1">
      <c r="A46" s="357" t="s">
        <v>1719</v>
      </c>
      <c r="B46" s="563">
        <f t="shared" ref="B46:AB46" si="3">SUM(B41:B45)</f>
        <v>10548</v>
      </c>
      <c r="C46" s="563">
        <f t="shared" si="3"/>
        <v>9128</v>
      </c>
      <c r="D46" s="563">
        <f t="shared" si="3"/>
        <v>2002</v>
      </c>
      <c r="E46" s="563">
        <f t="shared" si="3"/>
        <v>203</v>
      </c>
      <c r="F46" s="563">
        <f t="shared" si="3"/>
        <v>400</v>
      </c>
      <c r="G46" s="563">
        <f t="shared" si="3"/>
        <v>98</v>
      </c>
      <c r="H46" s="563">
        <f t="shared" si="3"/>
        <v>181</v>
      </c>
      <c r="I46" s="563">
        <f t="shared" si="3"/>
        <v>458</v>
      </c>
      <c r="J46" s="563">
        <f t="shared" si="3"/>
        <v>120</v>
      </c>
      <c r="K46" s="563">
        <f t="shared" si="3"/>
        <v>259</v>
      </c>
      <c r="L46" s="563">
        <f t="shared" si="3"/>
        <v>240</v>
      </c>
      <c r="M46" s="563">
        <f t="shared" si="3"/>
        <v>23</v>
      </c>
      <c r="N46" s="563">
        <f t="shared" si="3"/>
        <v>163</v>
      </c>
      <c r="O46" s="563">
        <f t="shared" si="3"/>
        <v>29</v>
      </c>
      <c r="P46" s="563">
        <f t="shared" si="3"/>
        <v>117</v>
      </c>
      <c r="Q46" s="563">
        <f t="shared" si="3"/>
        <v>255</v>
      </c>
      <c r="R46" s="563">
        <f t="shared" si="3"/>
        <v>88</v>
      </c>
      <c r="S46" s="563">
        <f t="shared" si="3"/>
        <v>294</v>
      </c>
      <c r="T46" s="563">
        <f t="shared" si="3"/>
        <v>17</v>
      </c>
      <c r="U46" s="563">
        <f t="shared" si="3"/>
        <v>7</v>
      </c>
      <c r="V46" s="563">
        <f t="shared" si="3"/>
        <v>0</v>
      </c>
      <c r="W46" s="563">
        <f t="shared" si="3"/>
        <v>0</v>
      </c>
      <c r="X46" s="563">
        <f t="shared" si="3"/>
        <v>0</v>
      </c>
      <c r="Y46" s="563">
        <f t="shared" si="3"/>
        <v>11</v>
      </c>
      <c r="Z46" s="563">
        <f t="shared" si="3"/>
        <v>13</v>
      </c>
      <c r="AA46" s="563">
        <f t="shared" si="3"/>
        <v>33</v>
      </c>
      <c r="AB46" s="563">
        <f t="shared" si="3"/>
        <v>212</v>
      </c>
      <c r="AC46" s="563"/>
      <c r="AD46" s="563">
        <f t="shared" ref="AD46:AI46" si="4">SUM(AD41:AD45)</f>
        <v>3222</v>
      </c>
      <c r="AE46" s="355">
        <f t="shared" si="4"/>
        <v>12</v>
      </c>
      <c r="AF46" s="355">
        <f t="shared" si="4"/>
        <v>191</v>
      </c>
      <c r="AG46" s="355">
        <f t="shared" si="4"/>
        <v>37</v>
      </c>
      <c r="AH46" s="355">
        <f t="shared" si="4"/>
        <v>227</v>
      </c>
      <c r="AI46" s="355">
        <f t="shared" si="4"/>
        <v>0</v>
      </c>
    </row>
    <row r="47" spans="1:35" ht="18.95" customHeight="1">
      <c r="A47" s="768" t="s">
        <v>1720</v>
      </c>
      <c r="B47" s="769"/>
      <c r="C47" s="769"/>
      <c r="D47" s="769"/>
      <c r="E47" s="769"/>
      <c r="F47" s="769"/>
      <c r="G47" s="769"/>
      <c r="H47" s="769"/>
      <c r="I47" s="769"/>
      <c r="J47" s="769"/>
      <c r="K47" s="769"/>
      <c r="AE47" s="574">
        <v>0</v>
      </c>
    </row>
    <row r="48" spans="1:35" ht="18.95" customHeight="1">
      <c r="A48" s="575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AE48" s="574">
        <v>0</v>
      </c>
    </row>
    <row r="49" spans="4:31" ht="18.95" customHeight="1">
      <c r="AE49" s="574">
        <v>0</v>
      </c>
    </row>
    <row r="50" spans="4:31" ht="18.95" customHeight="1">
      <c r="D50" s="577"/>
      <c r="AE50" s="574">
        <v>0</v>
      </c>
    </row>
    <row r="51" spans="4:31" ht="18.95" customHeight="1">
      <c r="AE51" s="574">
        <v>0</v>
      </c>
    </row>
    <row r="52" spans="4:31" ht="18.95" customHeight="1">
      <c r="AE52" s="574">
        <v>0</v>
      </c>
    </row>
  </sheetData>
  <mergeCells count="10">
    <mergeCell ref="A47:K47"/>
    <mergeCell ref="A1:I1"/>
    <mergeCell ref="A2:A3"/>
    <mergeCell ref="B2:B3"/>
    <mergeCell ref="C2:C3"/>
    <mergeCell ref="AG2:AI2"/>
    <mergeCell ref="D2:D3"/>
    <mergeCell ref="E2:AD2"/>
    <mergeCell ref="AE2:AE3"/>
    <mergeCell ref="AF2:AF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0" fitToHeight="2" orientation="landscape" r:id="rId1"/>
  <headerFooter alignWithMargins="0">
    <oddFooter>&amp;C- &amp;P+30 -</oddFooter>
  </headerFooter>
  <rowBreaks count="1" manualBreakCount="1">
    <brk id="30" max="34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M54" sqref="M54"/>
    </sheetView>
  </sheetViews>
  <sheetFormatPr defaultRowHeight="13.5"/>
  <sheetData/>
  <phoneticPr fontId="2"/>
  <pageMargins left="0.78740157480314965" right="0.78740157480314965" top="0.59055118110236227" bottom="0.19685039370078741" header="0.51181102362204722" footer="0.11811023622047245"/>
  <pageSetup paperSize="9" scale="79" orientation="landscape" r:id="rId1"/>
  <headerFooter alignWithMargins="0">
    <oddFooter>&amp;C- 33 -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86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552450</xdr:colOff>
                <xdr:row>53</xdr:row>
                <xdr:rowOff>95250</xdr:rowOff>
              </to>
            </anchor>
          </objectPr>
        </oleObject>
      </mc:Choice>
      <mc:Fallback>
        <oleObject progId="Word.Document.8" shapeId="28673" r:id="rId4"/>
      </mc:Fallback>
    </mc:AlternateContent>
    <mc:AlternateContent xmlns:mc="http://schemas.openxmlformats.org/markup-compatibility/2006">
      <mc:Choice Requires="x14">
        <oleObject progId="Word.Document.8" shapeId="28674" r:id="rId6">
          <objectPr defaultSize="0" autoPict="0" r:id="rId7">
            <anchor moveWithCells="1">
              <from>
                <xdr:col>9</xdr:col>
                <xdr:colOff>0</xdr:colOff>
                <xdr:row>0</xdr:row>
                <xdr:rowOff>0</xdr:rowOff>
              </from>
              <to>
                <xdr:col>17</xdr:col>
                <xdr:colOff>542925</xdr:colOff>
                <xdr:row>53</xdr:row>
                <xdr:rowOff>95250</xdr:rowOff>
              </to>
            </anchor>
          </objectPr>
        </oleObject>
      </mc:Choice>
      <mc:Fallback>
        <oleObject progId="Word.Document.8" shapeId="28674" r:id="rId6"/>
      </mc:Fallback>
    </mc:AlternateContent>
    <mc:AlternateContent xmlns:mc="http://schemas.openxmlformats.org/markup-compatibility/2006">
      <mc:Choice Requires="x14">
        <oleObject progId="Word.Document.8" shapeId="28675" r:id="rId8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552450</xdr:colOff>
                <xdr:row>53</xdr:row>
                <xdr:rowOff>95250</xdr:rowOff>
              </to>
            </anchor>
          </objectPr>
        </oleObject>
      </mc:Choice>
      <mc:Fallback>
        <oleObject progId="Word.Document.8" shapeId="28675" r:id="rId8"/>
      </mc:Fallback>
    </mc:AlternateContent>
    <mc:AlternateContent xmlns:mc="http://schemas.openxmlformats.org/markup-compatibility/2006">
      <mc:Choice Requires="x14">
        <oleObject progId="Word.Document.8" shapeId="28676" r:id="rId9">
          <objectPr defaultSize="0" autoPict="0" r:id="rId7">
            <anchor moveWithCells="1">
              <from>
                <xdr:col>9</xdr:col>
                <xdr:colOff>0</xdr:colOff>
                <xdr:row>0</xdr:row>
                <xdr:rowOff>0</xdr:rowOff>
              </from>
              <to>
                <xdr:col>17</xdr:col>
                <xdr:colOff>542925</xdr:colOff>
                <xdr:row>53</xdr:row>
                <xdr:rowOff>95250</xdr:rowOff>
              </to>
            </anchor>
          </objectPr>
        </oleObject>
      </mc:Choice>
      <mc:Fallback>
        <oleObject progId="Word.Document.8" shapeId="28676" r:id="rId9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M54" sqref="M54"/>
    </sheetView>
  </sheetViews>
  <sheetFormatPr defaultRowHeight="13.5"/>
  <cols>
    <col min="1" max="1" width="13.625" customWidth="1"/>
    <col min="2" max="2" width="14.875" customWidth="1"/>
    <col min="3" max="3" width="11.25" customWidth="1"/>
    <col min="4" max="9" width="14.625" customWidth="1"/>
  </cols>
  <sheetData>
    <row r="2" spans="1:9" s="141" customFormat="1" ht="15" customHeight="1">
      <c r="A2" s="784" t="s">
        <v>1721</v>
      </c>
      <c r="B2" s="785"/>
      <c r="C2" s="786"/>
      <c r="D2" s="136" t="s">
        <v>1722</v>
      </c>
      <c r="E2" s="137" t="s">
        <v>1723</v>
      </c>
      <c r="F2" s="138" t="s">
        <v>140</v>
      </c>
      <c r="G2" s="139" t="s">
        <v>1724</v>
      </c>
      <c r="H2" s="140"/>
      <c r="I2" s="136" t="s">
        <v>1725</v>
      </c>
    </row>
    <row r="3" spans="1:9" s="141" customFormat="1" ht="15" customHeight="1">
      <c r="A3" s="787"/>
      <c r="B3" s="788"/>
      <c r="C3" s="789"/>
      <c r="D3" s="142" t="s">
        <v>1726</v>
      </c>
      <c r="E3" s="143" t="s">
        <v>1727</v>
      </c>
      <c r="F3" s="143" t="s">
        <v>1728</v>
      </c>
      <c r="G3" s="143" t="s">
        <v>1729</v>
      </c>
      <c r="H3" s="143" t="s">
        <v>1730</v>
      </c>
      <c r="I3" s="142" t="s">
        <v>1731</v>
      </c>
    </row>
    <row r="4" spans="1:9" ht="15" customHeight="1">
      <c r="A4" s="144"/>
      <c r="B4" s="145" t="s">
        <v>1732</v>
      </c>
      <c r="C4" s="146"/>
      <c r="D4" s="147"/>
      <c r="E4" s="147"/>
      <c r="F4" s="147"/>
      <c r="G4" s="147"/>
      <c r="H4" s="147"/>
      <c r="I4" s="147"/>
    </row>
    <row r="5" spans="1:9" ht="15" customHeight="1">
      <c r="A5" s="148" t="s">
        <v>1733</v>
      </c>
      <c r="B5" s="149" t="s">
        <v>1734</v>
      </c>
      <c r="C5" s="146" t="s">
        <v>1735</v>
      </c>
      <c r="D5" s="150">
        <f>'31-32'!$C$46/'31-32'!$B$46*100</f>
        <v>86.537732271520667</v>
      </c>
      <c r="E5" s="150">
        <f>'31-32'!C42/'31-32'!B42*100</f>
        <v>82.206795761782971</v>
      </c>
      <c r="F5" s="150">
        <f>'31-32'!C43/'31-32'!B43*100</f>
        <v>98.600174978127725</v>
      </c>
      <c r="G5" s="150">
        <f>'31-32'!C44/'31-32'!B44*100</f>
        <v>77.192982456140342</v>
      </c>
      <c r="H5" s="150">
        <f>'31-32'!C45/'31-32'!B45*100</f>
        <v>87.21017202692596</v>
      </c>
      <c r="I5" s="150">
        <f>'31-32'!$C$41/'31-32'!$B$41*100</f>
        <v>87.964236588720766</v>
      </c>
    </row>
    <row r="6" spans="1:9" ht="15" customHeight="1">
      <c r="A6" s="151"/>
      <c r="B6" s="152" t="s">
        <v>1736</v>
      </c>
      <c r="C6" s="153"/>
      <c r="D6" s="147"/>
      <c r="E6" s="147"/>
      <c r="F6" s="147"/>
      <c r="G6" s="147"/>
      <c r="H6" s="147"/>
      <c r="I6" s="154"/>
    </row>
    <row r="7" spans="1:9" ht="15" customHeight="1">
      <c r="A7" s="144"/>
      <c r="B7" s="155" t="s">
        <v>1737</v>
      </c>
      <c r="C7" s="146"/>
      <c r="D7" s="156"/>
      <c r="E7" s="156"/>
      <c r="F7" s="156"/>
      <c r="G7" s="156"/>
      <c r="H7" s="156"/>
      <c r="I7" s="147"/>
    </row>
    <row r="8" spans="1:9" ht="15" customHeight="1">
      <c r="A8" s="148" t="s">
        <v>1738</v>
      </c>
      <c r="B8" s="149" t="s">
        <v>1739</v>
      </c>
      <c r="C8" s="146" t="s">
        <v>1740</v>
      </c>
      <c r="D8" s="150">
        <f>'31-32'!$D$46/'31-32'!$C$46*100</f>
        <v>21.932515337423315</v>
      </c>
      <c r="E8" s="150">
        <f>'31-32'!$D$42/'31-32'!$C$42*100</f>
        <v>24.355555555555554</v>
      </c>
      <c r="F8" s="150">
        <f>'31-32'!$D$43/'31-32'!$C$43*100</f>
        <v>19.077196095829635</v>
      </c>
      <c r="G8" s="150">
        <f>'31-32'!$D$44/'31-32'!$C$44*100</f>
        <v>12.700534759358289</v>
      </c>
      <c r="H8" s="150">
        <f>'31-32'!$D$45/'31-32'!$C$45*100</f>
        <v>33.36192109777015</v>
      </c>
      <c r="I8" s="150">
        <f>'31-32'!$D$41/'31-32'!$C$41*100</f>
        <v>19.676830857440709</v>
      </c>
    </row>
    <row r="9" spans="1:9" ht="15" customHeight="1">
      <c r="A9" s="144"/>
      <c r="B9" s="155" t="s">
        <v>1732</v>
      </c>
      <c r="C9" s="146"/>
      <c r="D9" s="154"/>
      <c r="E9" s="154"/>
      <c r="F9" s="154"/>
      <c r="G9" s="154"/>
      <c r="H9" s="154"/>
      <c r="I9" s="147"/>
    </row>
    <row r="10" spans="1:9" ht="15" customHeight="1">
      <c r="A10" s="137"/>
      <c r="B10" s="157" t="s">
        <v>1741</v>
      </c>
      <c r="C10" s="140"/>
      <c r="D10" s="147"/>
      <c r="E10" s="147"/>
      <c r="F10" s="147"/>
      <c r="G10" s="147"/>
      <c r="H10" s="147"/>
      <c r="I10" s="156"/>
    </row>
    <row r="11" spans="1:9" ht="15" customHeight="1">
      <c r="A11" s="148" t="s">
        <v>1742</v>
      </c>
      <c r="B11" s="149" t="s">
        <v>1743</v>
      </c>
      <c r="C11" s="146" t="s">
        <v>1744</v>
      </c>
      <c r="D11" s="150">
        <f>'31-32'!$AE$46/'31-32'!$C$46*100</f>
        <v>0.13146362839614373</v>
      </c>
      <c r="E11" s="150">
        <f>'31-32'!$AE$42/'31-32'!$C$42*100</f>
        <v>4.4444444444444446E-2</v>
      </c>
      <c r="F11" s="150">
        <f>'31-32'!$AE$43/'31-32'!$C$43*100</f>
        <v>8.8731144631765749E-2</v>
      </c>
      <c r="G11" s="150">
        <f>'31-32'!$AE$44/'31-32'!$C$44*100</f>
        <v>0</v>
      </c>
      <c r="H11" s="150">
        <f>'31-32'!$AE$45/'31-32'!$C$45*100</f>
        <v>0.68610634648370494</v>
      </c>
      <c r="I11" s="150">
        <f>'31-32'!$AE$41/'31-32'!$C$41*100</f>
        <v>5.2124055251498567E-2</v>
      </c>
    </row>
    <row r="12" spans="1:9" ht="15" customHeight="1">
      <c r="A12" s="151"/>
      <c r="B12" s="152" t="s">
        <v>1732</v>
      </c>
      <c r="C12" s="153"/>
      <c r="D12" s="154"/>
      <c r="E12" s="154"/>
      <c r="F12" s="154"/>
      <c r="G12" s="154"/>
      <c r="H12" s="154"/>
      <c r="I12" s="154"/>
    </row>
    <row r="13" spans="1:9">
      <c r="B13" s="158" t="s">
        <v>942</v>
      </c>
    </row>
    <row r="14" spans="1:9">
      <c r="C14" t="s">
        <v>942</v>
      </c>
    </row>
  </sheetData>
  <mergeCells count="1">
    <mergeCell ref="A2:C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30</vt:i4>
      </vt:variant>
    </vt:vector>
  </HeadingPairs>
  <TitlesOfParts>
    <vt:vector size="53" baseType="lpstr">
      <vt:lpstr>元データ（印刷不要）</vt:lpstr>
      <vt:lpstr>目次</vt:lpstr>
      <vt:lpstr>1-2</vt:lpstr>
      <vt:lpstr>3</vt:lpstr>
      <vt:lpstr>4</vt:lpstr>
      <vt:lpstr>5</vt:lpstr>
      <vt:lpstr>6</vt:lpstr>
      <vt:lpstr>7</vt:lpstr>
      <vt:lpstr>8</vt:lpstr>
      <vt:lpstr>9-10</vt:lpstr>
      <vt:lpstr>11-12</vt:lpstr>
      <vt:lpstr>13-14</vt:lpstr>
      <vt:lpstr>15</vt:lpstr>
      <vt:lpstr>16</vt:lpstr>
      <vt:lpstr>17</vt:lpstr>
      <vt:lpstr>18-21</vt:lpstr>
      <vt:lpstr>22</vt:lpstr>
      <vt:lpstr>23-26</vt:lpstr>
      <vt:lpstr>27</vt:lpstr>
      <vt:lpstr>28-30</vt:lpstr>
      <vt:lpstr>31-32</vt:lpstr>
      <vt:lpstr>33</vt:lpstr>
      <vt:lpstr>率(印刷不要）</vt:lpstr>
      <vt:lpstr>'11-12'!Print_Area</vt:lpstr>
      <vt:lpstr>'1-2'!Print_Area</vt:lpstr>
      <vt:lpstr>'13-14'!Print_Area</vt:lpstr>
      <vt:lpstr>'15'!Print_Area</vt:lpstr>
      <vt:lpstr>'16'!Print_Area</vt:lpstr>
      <vt:lpstr>'17'!Print_Area</vt:lpstr>
      <vt:lpstr>'18-21'!Print_Area</vt:lpstr>
      <vt:lpstr>'23-26'!Print_Area</vt:lpstr>
      <vt:lpstr>'27'!Print_Area</vt:lpstr>
      <vt:lpstr>'28-30'!Print_Area</vt:lpstr>
      <vt:lpstr>'3'!Print_Area</vt:lpstr>
      <vt:lpstr>'31-32'!Print_Area</vt:lpstr>
      <vt:lpstr>'33'!Print_Area</vt:lpstr>
      <vt:lpstr>'4'!Print_Area</vt:lpstr>
      <vt:lpstr>'5'!Print_Area</vt:lpstr>
      <vt:lpstr>'6'!Print_Area</vt:lpstr>
      <vt:lpstr>'7'!Print_Area</vt:lpstr>
      <vt:lpstr>'8'!Print_Area</vt:lpstr>
      <vt:lpstr>'9-10'!Print_Area</vt:lpstr>
      <vt:lpstr>'11-12'!Print_Titles</vt:lpstr>
      <vt:lpstr>'1-2'!Print_Titles</vt:lpstr>
      <vt:lpstr>'13-14'!Print_Titles</vt:lpstr>
      <vt:lpstr>'18-21'!Print_Titles</vt:lpstr>
      <vt:lpstr>'23-26'!Print_Titles</vt:lpstr>
      <vt:lpstr>'28-30'!Print_Titles</vt:lpstr>
      <vt:lpstr>'31-32'!Print_Titles</vt:lpstr>
      <vt:lpstr>'6'!Print_Titles</vt:lpstr>
      <vt:lpstr>'7'!Print_Titles</vt:lpstr>
      <vt:lpstr>'9-10'!Print_Titles</vt:lpstr>
      <vt:lpstr>'28-30'!Print_Titles_MI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2014-07-29T07:45:02Z</cp:lastPrinted>
  <dcterms:created xsi:type="dcterms:W3CDTF">2001-12-27T23:32:37Z</dcterms:created>
  <dcterms:modified xsi:type="dcterms:W3CDTF">2014-07-29T07:49:55Z</dcterms:modified>
</cp:coreProperties>
</file>