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7575" windowHeight="8625" tabRatio="777" activeTab="1"/>
  </bookViews>
  <sheets>
    <sheet name="元データ（印刷不要）" sheetId="1" r:id="rId1"/>
    <sheet name="目次" sheetId="40" r:id="rId2"/>
    <sheet name="1-2" sheetId="14" r:id="rId3"/>
    <sheet name="3" sheetId="13" r:id="rId4"/>
    <sheet name="4" sheetId="12" r:id="rId5"/>
    <sheet name="5" sheetId="18" r:id="rId6"/>
    <sheet name="6" sheetId="19" r:id="rId7"/>
    <sheet name="7" sheetId="20" r:id="rId8"/>
    <sheet name="8" sheetId="39" r:id="rId9"/>
    <sheet name="9-10" sheetId="37" r:id="rId10"/>
    <sheet name="11-12" sheetId="38" r:id="rId11"/>
    <sheet name="13-14" sheetId="21" r:id="rId12"/>
    <sheet name="15" sheetId="55" r:id="rId13"/>
    <sheet name="16" sheetId="23" r:id="rId14"/>
    <sheet name="17" sheetId="35" r:id="rId15"/>
    <sheet name="18-20" sheetId="36" r:id="rId16"/>
    <sheet name="21" sheetId="26" r:id="rId17"/>
    <sheet name="22-26" sheetId="27" r:id="rId18"/>
    <sheet name="27" sheetId="28" r:id="rId19"/>
    <sheet name="28-30" sheetId="30" r:id="rId20"/>
    <sheet name="31-32" sheetId="56" r:id="rId21"/>
    <sheet name="33" sheetId="58" r:id="rId22"/>
    <sheet name="率(印刷不要）" sheetId="57" r:id="rId23"/>
  </sheets>
  <externalReferences>
    <externalReference r:id="rId24"/>
  </externalReferences>
  <definedNames>
    <definedName name="_xlnm._FilterDatabase" localSheetId="15" hidden="1">'18-20'!$A$6:$AJ$110</definedName>
    <definedName name="_xlnm._FilterDatabase" localSheetId="17" hidden="1">'22-26'!$A$4:$GI$176</definedName>
    <definedName name="_xlnm._FilterDatabase" localSheetId="19" hidden="1">'28-30'!$A$2:$Y$91</definedName>
    <definedName name="_xlnm._FilterDatabase" localSheetId="6" hidden="1">'6'!$A$5:$R$47</definedName>
    <definedName name="_xlnm._FilterDatabase" localSheetId="9" hidden="1">'9-10'!$B$6:$AI$52</definedName>
    <definedName name="_xlnm.Print_Area" localSheetId="10">'11-12'!$B$1:$W$54</definedName>
    <definedName name="_xlnm.Print_Area" localSheetId="2">'1-2'!$A$1:$AC$57</definedName>
    <definedName name="_xlnm.Print_Area" localSheetId="11">'13-14'!$A$1:$G$76</definedName>
    <definedName name="_xlnm.Print_Area" localSheetId="13">'16'!$A$1:$O$9</definedName>
    <definedName name="_xlnm.Print_Area" localSheetId="14">'17'!$A$1:$AB$25</definedName>
    <definedName name="_xlnm.Print_Area" localSheetId="15">'18-20'!$C$1:$AG$110</definedName>
    <definedName name="_xlnm.Print_Area" localSheetId="17">'22-26'!$A$1:$R$176</definedName>
    <definedName name="_xlnm.Print_Area" localSheetId="18">'27'!$A$1:$H$22</definedName>
    <definedName name="_xlnm.Print_Area" localSheetId="19">'28-30'!$A$1:$K$92</definedName>
    <definedName name="_xlnm.Print_Area" localSheetId="3">'3'!$A$1:$J$59</definedName>
    <definedName name="_xlnm.Print_Area" localSheetId="20">'31-32'!$A$1:$AI$65</definedName>
    <definedName name="_xlnm.Print_Area" localSheetId="4">'4'!$A$1:$N$36</definedName>
    <definedName name="_xlnm.Print_Area" localSheetId="5">'5'!$A$1:$R$26</definedName>
    <definedName name="_xlnm.Print_Area" localSheetId="6">'6'!$A$1:$R$48</definedName>
    <definedName name="_xlnm.Print_Area" localSheetId="7">'7'!$B$1:$AE$50</definedName>
    <definedName name="_xlnm.Print_Area" localSheetId="8">'8'!$A$1:$T$25</definedName>
    <definedName name="_xlnm.Print_Area" localSheetId="9">'9-10'!$B$1:$AF$55</definedName>
    <definedName name="_xlnm.Print_Titles" localSheetId="10">'11-12'!$1:$5</definedName>
    <definedName name="_xlnm.Print_Titles" localSheetId="2">'1-2'!$2:$6</definedName>
    <definedName name="_xlnm.Print_Titles" localSheetId="11">'13-14'!$1:$3</definedName>
    <definedName name="_xlnm.Print_Titles" localSheetId="15">'18-20'!$1:$6</definedName>
    <definedName name="_xlnm.Print_Titles" localSheetId="17">'22-26'!$1:$4</definedName>
    <definedName name="_xlnm.Print_Titles" localSheetId="19">'28-30'!$1:$1</definedName>
    <definedName name="_xlnm.Print_Titles" localSheetId="20">'31-32'!$1:$3</definedName>
    <definedName name="_xlnm.Print_Titles" localSheetId="6">'6'!$1:$5</definedName>
    <definedName name="_xlnm.Print_Titles" localSheetId="7">'7'!$1:$6</definedName>
    <definedName name="_xlnm.Print_Titles" localSheetId="9">'9-10'!$1:$6</definedName>
    <definedName name="Print_Titles_MI" localSheetId="19">'28-30'!$1:$1</definedName>
    <definedName name="Z_F04A18A1_0768_11D7_A848_00000E98F47E_.wvu.PrintArea" localSheetId="2" hidden="1">'1-2'!$B$1:$AC$51</definedName>
  </definedNames>
  <calcPr calcId="145621"/>
</workbook>
</file>

<file path=xl/calcChain.xml><?xml version="1.0" encoding="utf-8"?>
<calcChain xmlns="http://schemas.openxmlformats.org/spreadsheetml/2006/main">
  <c r="I11" i="57" l="1"/>
  <c r="I8" i="57"/>
  <c r="I5" i="57"/>
  <c r="H11" i="57"/>
  <c r="H8" i="57"/>
  <c r="H5" i="57"/>
  <c r="G11" i="57"/>
  <c r="G8" i="57"/>
  <c r="G5" i="57"/>
  <c r="F11" i="57"/>
  <c r="F8" i="57"/>
  <c r="F5" i="57"/>
  <c r="E11" i="57"/>
  <c r="E8" i="57"/>
  <c r="E5" i="57"/>
  <c r="D11" i="57"/>
  <c r="D8" i="57"/>
  <c r="D5" i="57"/>
  <c r="AI46" i="56"/>
  <c r="AH46" i="56"/>
  <c r="AA46" i="56"/>
  <c r="Z46" i="56"/>
  <c r="V46" i="56"/>
  <c r="S46" i="56"/>
  <c r="R46" i="56"/>
  <c r="N46" i="56"/>
  <c r="K46" i="56"/>
  <c r="J46" i="56"/>
  <c r="F46" i="56"/>
  <c r="C46" i="56"/>
  <c r="B46" i="56"/>
  <c r="AD45" i="56"/>
  <c r="AD44" i="56"/>
  <c r="AD43" i="56"/>
  <c r="AD42" i="56"/>
  <c r="AI41" i="56"/>
  <c r="AH41" i="56"/>
  <c r="AG41" i="56"/>
  <c r="AG46" i="56" s="1"/>
  <c r="AF41" i="56"/>
  <c r="AF46" i="56" s="1"/>
  <c r="AE41" i="56"/>
  <c r="AE46" i="56" s="1"/>
  <c r="AC41" i="56"/>
  <c r="AC46" i="56" s="1"/>
  <c r="AB41" i="56"/>
  <c r="AB46" i="56" s="1"/>
  <c r="AA41" i="56"/>
  <c r="Z41" i="56"/>
  <c r="Y41" i="56"/>
  <c r="Y46" i="56" s="1"/>
  <c r="X41" i="56"/>
  <c r="X46" i="56" s="1"/>
  <c r="W41" i="56"/>
  <c r="W46" i="56" s="1"/>
  <c r="V41" i="56"/>
  <c r="U41" i="56"/>
  <c r="U46" i="56" s="1"/>
  <c r="T41" i="56"/>
  <c r="T46" i="56" s="1"/>
  <c r="S41" i="56"/>
  <c r="R41" i="56"/>
  <c r="Q41" i="56"/>
  <c r="Q46" i="56" s="1"/>
  <c r="P41" i="56"/>
  <c r="P46" i="56" s="1"/>
  <c r="O41" i="56"/>
  <c r="O46" i="56" s="1"/>
  <c r="N41" i="56"/>
  <c r="M41" i="56"/>
  <c r="M46" i="56" s="1"/>
  <c r="L41" i="56"/>
  <c r="L46" i="56" s="1"/>
  <c r="K41" i="56"/>
  <c r="J41" i="56"/>
  <c r="I41" i="56"/>
  <c r="I46" i="56" s="1"/>
  <c r="H41" i="56"/>
  <c r="H46" i="56" s="1"/>
  <c r="G41" i="56"/>
  <c r="G46" i="56" s="1"/>
  <c r="F41" i="56"/>
  <c r="E41" i="56"/>
  <c r="E46" i="56" s="1"/>
  <c r="D41" i="56"/>
  <c r="D46" i="56" s="1"/>
  <c r="C41" i="56"/>
  <c r="B41" i="56"/>
  <c r="AD40" i="56"/>
  <c r="AD39" i="56"/>
  <c r="AD38" i="56"/>
  <c r="AD37" i="56"/>
  <c r="AD36" i="56"/>
  <c r="AD35" i="56"/>
  <c r="AD34" i="56"/>
  <c r="AD33" i="56"/>
  <c r="AD32" i="56"/>
  <c r="AD31" i="56"/>
  <c r="AD30" i="56"/>
  <c r="AD29" i="56"/>
  <c r="AD28" i="56"/>
  <c r="AD27" i="56"/>
  <c r="AD26" i="56"/>
  <c r="AD25" i="56"/>
  <c r="AD24" i="56"/>
  <c r="AD23" i="56"/>
  <c r="AD22" i="56"/>
  <c r="AD21" i="56"/>
  <c r="AD20" i="56"/>
  <c r="AD19" i="56"/>
  <c r="AD18" i="56"/>
  <c r="AD17" i="56"/>
  <c r="AD16" i="56"/>
  <c r="AD15" i="56"/>
  <c r="AD14" i="56"/>
  <c r="AD13" i="56"/>
  <c r="AD12" i="56"/>
  <c r="AD11" i="56"/>
  <c r="AD10" i="56"/>
  <c r="AD9" i="56"/>
  <c r="AD8" i="56"/>
  <c r="AD7" i="56"/>
  <c r="AD6" i="56"/>
  <c r="AD5" i="56"/>
  <c r="AD4" i="56"/>
  <c r="AD41" i="56" s="1"/>
  <c r="AD46" i="56" s="1"/>
  <c r="AA52" i="37" l="1"/>
  <c r="Q38" i="19" l="1"/>
  <c r="Y9" i="20"/>
  <c r="Z11" i="20" l="1"/>
  <c r="Q8" i="19"/>
  <c r="P7" i="18" l="1"/>
  <c r="F92" i="30" l="1"/>
  <c r="E19" i="28" l="1"/>
  <c r="G176" i="27" l="1"/>
  <c r="D22" i="18" l="1"/>
  <c r="E22" i="18"/>
  <c r="F22" i="18"/>
  <c r="G22" i="18"/>
  <c r="H22" i="18"/>
  <c r="K22" i="18"/>
  <c r="L22" i="18"/>
  <c r="M22" i="18"/>
  <c r="O22" i="18"/>
  <c r="P22" i="18"/>
  <c r="D21" i="18"/>
  <c r="E21" i="18"/>
  <c r="F21" i="18"/>
  <c r="G21" i="18"/>
  <c r="H21" i="18"/>
  <c r="K21" i="18"/>
  <c r="L21" i="18"/>
  <c r="M21" i="18"/>
  <c r="O21" i="18"/>
  <c r="P21" i="18"/>
  <c r="D20" i="18"/>
  <c r="E20" i="18"/>
  <c r="F20" i="18"/>
  <c r="G20" i="18"/>
  <c r="H20" i="18"/>
  <c r="K20" i="18"/>
  <c r="L20" i="18"/>
  <c r="M20" i="18"/>
  <c r="O20" i="18"/>
  <c r="P20" i="18"/>
  <c r="E19" i="18"/>
  <c r="F19" i="18"/>
  <c r="G19" i="18"/>
  <c r="H19" i="18"/>
  <c r="K19" i="18"/>
  <c r="L19" i="18"/>
  <c r="M19" i="18"/>
  <c r="O19" i="18"/>
  <c r="D18" i="18"/>
  <c r="E18" i="18"/>
  <c r="F18" i="18"/>
  <c r="G18" i="18"/>
  <c r="H18" i="18"/>
  <c r="K18" i="18"/>
  <c r="L18" i="18"/>
  <c r="M18" i="18"/>
  <c r="O18" i="18"/>
  <c r="D17" i="18"/>
  <c r="E17" i="18"/>
  <c r="F17" i="18"/>
  <c r="G17" i="18"/>
  <c r="H17" i="18"/>
  <c r="K17" i="18"/>
  <c r="L17" i="18"/>
  <c r="M17" i="18"/>
  <c r="O17" i="18"/>
  <c r="P17" i="18"/>
  <c r="D16" i="18"/>
  <c r="E16" i="18"/>
  <c r="F16" i="18"/>
  <c r="G16" i="18"/>
  <c r="H16" i="18"/>
  <c r="K16" i="18"/>
  <c r="L16" i="18"/>
  <c r="M16" i="18"/>
  <c r="O16" i="18"/>
  <c r="P16" i="18"/>
  <c r="D15" i="18"/>
  <c r="E15" i="18"/>
  <c r="F15" i="18"/>
  <c r="G15" i="18"/>
  <c r="H15" i="18"/>
  <c r="K15" i="18"/>
  <c r="L15" i="18"/>
  <c r="M15" i="18"/>
  <c r="O15" i="18"/>
  <c r="P15" i="18"/>
  <c r="D14" i="18"/>
  <c r="E14" i="18"/>
  <c r="F14" i="18"/>
  <c r="G14" i="18"/>
  <c r="H14" i="18"/>
  <c r="K14" i="18"/>
  <c r="L14" i="18"/>
  <c r="M14" i="18"/>
  <c r="O14" i="18"/>
  <c r="P14" i="18"/>
  <c r="D13" i="18"/>
  <c r="E13" i="18"/>
  <c r="F13" i="18"/>
  <c r="G13" i="18"/>
  <c r="H13" i="18"/>
  <c r="K13" i="18"/>
  <c r="L13" i="18"/>
  <c r="M13" i="18"/>
  <c r="O13" i="18"/>
  <c r="P13" i="18"/>
  <c r="D12" i="18"/>
  <c r="E12" i="18"/>
  <c r="F12" i="18"/>
  <c r="G12" i="18"/>
  <c r="H12" i="18"/>
  <c r="K12" i="18"/>
  <c r="L12" i="18"/>
  <c r="M12" i="18"/>
  <c r="O12" i="18"/>
  <c r="P12" i="18"/>
  <c r="D11" i="18"/>
  <c r="E11" i="18"/>
  <c r="F11" i="18"/>
  <c r="G11" i="18"/>
  <c r="H11" i="18"/>
  <c r="K11" i="18"/>
  <c r="L11" i="18"/>
  <c r="M11" i="18"/>
  <c r="O11" i="18"/>
  <c r="P11" i="18"/>
  <c r="D10" i="18"/>
  <c r="E10" i="18"/>
  <c r="F10" i="18"/>
  <c r="G10" i="18"/>
  <c r="H10" i="18"/>
  <c r="K10" i="18"/>
  <c r="L10" i="18"/>
  <c r="M10" i="18"/>
  <c r="O10" i="18"/>
  <c r="P10" i="18"/>
  <c r="D9" i="18"/>
  <c r="E9" i="18"/>
  <c r="F9" i="18"/>
  <c r="G9" i="18"/>
  <c r="H9" i="18"/>
  <c r="K9" i="18"/>
  <c r="L9" i="18"/>
  <c r="M9" i="18"/>
  <c r="O9" i="18"/>
  <c r="P9" i="18"/>
  <c r="D8" i="18"/>
  <c r="E8" i="18"/>
  <c r="F8" i="18"/>
  <c r="G8" i="18"/>
  <c r="H8" i="18"/>
  <c r="K8" i="18"/>
  <c r="L8" i="18"/>
  <c r="M8" i="18"/>
  <c r="O8" i="18"/>
  <c r="P8" i="18"/>
  <c r="D7" i="18"/>
  <c r="E7" i="18"/>
  <c r="F7" i="18"/>
  <c r="G7" i="18"/>
  <c r="H7" i="18"/>
  <c r="K7" i="18"/>
  <c r="L7" i="18"/>
  <c r="M7" i="18"/>
  <c r="O7" i="18"/>
  <c r="P6" i="18"/>
  <c r="K6" i="18"/>
  <c r="L6" i="18"/>
  <c r="M6" i="18"/>
  <c r="O6" i="18"/>
  <c r="D6" i="18"/>
  <c r="E6" i="18"/>
  <c r="F6" i="18"/>
  <c r="G6" i="18"/>
  <c r="H6" i="18"/>
  <c r="S24" i="39" l="1"/>
  <c r="R24" i="39"/>
  <c r="F24" i="39"/>
  <c r="G24" i="39"/>
  <c r="H24" i="39"/>
  <c r="I24" i="39"/>
  <c r="J24" i="39"/>
  <c r="K24" i="39"/>
  <c r="L24" i="39"/>
  <c r="M24" i="39"/>
  <c r="N24" i="39"/>
  <c r="O24" i="39"/>
  <c r="P24" i="39"/>
  <c r="Q24" i="39"/>
  <c r="S23" i="39"/>
  <c r="R23" i="39"/>
  <c r="S22" i="39"/>
  <c r="R22" i="39"/>
  <c r="S20" i="39"/>
  <c r="R20" i="39"/>
  <c r="S12" i="39"/>
  <c r="R12" i="39"/>
  <c r="E24" i="39"/>
  <c r="E23" i="39"/>
  <c r="F23" i="39"/>
  <c r="G23" i="39"/>
  <c r="H23" i="39"/>
  <c r="I23" i="39"/>
  <c r="J23" i="39"/>
  <c r="K23" i="39"/>
  <c r="L23" i="39"/>
  <c r="M23" i="39"/>
  <c r="N23" i="39"/>
  <c r="O23" i="39"/>
  <c r="P23" i="39"/>
  <c r="Q23" i="39"/>
  <c r="E22" i="39"/>
  <c r="F22" i="39"/>
  <c r="G22" i="39"/>
  <c r="H22" i="39"/>
  <c r="I22" i="39"/>
  <c r="J22" i="39"/>
  <c r="K22" i="39"/>
  <c r="L22" i="39"/>
  <c r="M22" i="39"/>
  <c r="N22" i="39"/>
  <c r="O22" i="39"/>
  <c r="P22" i="39"/>
  <c r="Q22" i="39"/>
  <c r="E21" i="39"/>
  <c r="F21" i="39"/>
  <c r="G21" i="39"/>
  <c r="H21" i="39"/>
  <c r="I21" i="39"/>
  <c r="J21" i="39"/>
  <c r="K21" i="39"/>
  <c r="L21" i="39"/>
  <c r="M21" i="39"/>
  <c r="N21" i="39"/>
  <c r="O21" i="39"/>
  <c r="P21" i="39"/>
  <c r="Q21" i="39"/>
  <c r="Q20" i="39"/>
  <c r="P20" i="39"/>
  <c r="O20" i="39"/>
  <c r="N20" i="39"/>
  <c r="M20" i="39"/>
  <c r="L20" i="39"/>
  <c r="K20" i="39"/>
  <c r="J20" i="39"/>
  <c r="I20" i="39"/>
  <c r="H20" i="39"/>
  <c r="G20" i="39"/>
  <c r="F20" i="39"/>
  <c r="E20" i="39"/>
  <c r="E19" i="39"/>
  <c r="F19" i="39"/>
  <c r="G19" i="39"/>
  <c r="H19" i="39"/>
  <c r="I19" i="39"/>
  <c r="J19" i="39"/>
  <c r="K19" i="39"/>
  <c r="L19" i="39"/>
  <c r="M19" i="39"/>
  <c r="N19" i="39"/>
  <c r="O19" i="39"/>
  <c r="P19" i="39"/>
  <c r="Q19" i="39"/>
  <c r="E18" i="39"/>
  <c r="F18" i="39"/>
  <c r="G18" i="39"/>
  <c r="H18" i="39"/>
  <c r="I18" i="39"/>
  <c r="J18" i="39"/>
  <c r="K18" i="39"/>
  <c r="L18" i="39"/>
  <c r="M18" i="39"/>
  <c r="N18" i="39"/>
  <c r="O18" i="39"/>
  <c r="P18" i="39"/>
  <c r="Q18" i="39"/>
  <c r="E17" i="39"/>
  <c r="F17" i="39"/>
  <c r="G17" i="39"/>
  <c r="H17" i="39"/>
  <c r="I17" i="39"/>
  <c r="J17" i="39"/>
  <c r="K17" i="39"/>
  <c r="L17" i="39"/>
  <c r="M17" i="39"/>
  <c r="N17" i="39"/>
  <c r="O17" i="39"/>
  <c r="P17" i="39"/>
  <c r="Q17" i="39"/>
  <c r="Q16" i="39"/>
  <c r="E16" i="39"/>
  <c r="F16" i="39"/>
  <c r="G16" i="39"/>
  <c r="H16" i="39"/>
  <c r="I16" i="39"/>
  <c r="J16" i="39"/>
  <c r="K16" i="39"/>
  <c r="L16" i="39"/>
  <c r="M16" i="39"/>
  <c r="N16" i="39"/>
  <c r="O16" i="39"/>
  <c r="P16" i="39"/>
  <c r="E15" i="39"/>
  <c r="F15" i="39"/>
  <c r="G15" i="39"/>
  <c r="H15" i="39"/>
  <c r="I15" i="39"/>
  <c r="J15" i="39"/>
  <c r="K15" i="39"/>
  <c r="L15" i="39"/>
  <c r="M15" i="39"/>
  <c r="N15" i="39"/>
  <c r="O15" i="39"/>
  <c r="P15" i="39"/>
  <c r="Q15" i="39"/>
  <c r="E14" i="39"/>
  <c r="F14" i="39"/>
  <c r="G14" i="39"/>
  <c r="H14" i="39"/>
  <c r="I14" i="39"/>
  <c r="J14" i="39"/>
  <c r="K14" i="39"/>
  <c r="L14" i="39"/>
  <c r="M14" i="39"/>
  <c r="N14" i="39"/>
  <c r="O14" i="39"/>
  <c r="P14" i="39"/>
  <c r="Q14" i="39"/>
  <c r="E13" i="39"/>
  <c r="F13" i="39"/>
  <c r="G13" i="39"/>
  <c r="H13" i="39"/>
  <c r="I13" i="39"/>
  <c r="J13" i="39"/>
  <c r="K13" i="39"/>
  <c r="L13" i="39"/>
  <c r="M13" i="39"/>
  <c r="N13" i="39"/>
  <c r="O13" i="39"/>
  <c r="P13" i="39"/>
  <c r="Q13" i="39"/>
  <c r="E12" i="39"/>
  <c r="F12" i="39"/>
  <c r="G12" i="39"/>
  <c r="H12" i="39"/>
  <c r="I12" i="39"/>
  <c r="J12" i="39"/>
  <c r="K12" i="39"/>
  <c r="L12" i="39"/>
  <c r="M12" i="39"/>
  <c r="N12" i="39"/>
  <c r="O12" i="39"/>
  <c r="P12" i="39"/>
  <c r="Q12" i="39"/>
  <c r="E11" i="39"/>
  <c r="F11" i="39"/>
  <c r="G11" i="39"/>
  <c r="H11" i="39"/>
  <c r="I11" i="39"/>
  <c r="J11" i="39"/>
  <c r="K11" i="39"/>
  <c r="L11" i="39"/>
  <c r="M11" i="39"/>
  <c r="N11" i="39"/>
  <c r="O11" i="39"/>
  <c r="P11" i="39"/>
  <c r="Q11" i="39"/>
  <c r="E10" i="39"/>
  <c r="F10" i="39"/>
  <c r="G10" i="39"/>
  <c r="H10" i="39"/>
  <c r="I10" i="39"/>
  <c r="J10" i="39"/>
  <c r="K10" i="39"/>
  <c r="L10" i="39"/>
  <c r="M10" i="39"/>
  <c r="N10" i="39"/>
  <c r="O10" i="39"/>
  <c r="P10" i="39"/>
  <c r="Q10" i="39"/>
  <c r="E9" i="39"/>
  <c r="F9" i="39"/>
  <c r="G9" i="39"/>
  <c r="H9" i="39"/>
  <c r="I9" i="39"/>
  <c r="J9" i="39"/>
  <c r="K9" i="39"/>
  <c r="L9" i="39"/>
  <c r="M9" i="39"/>
  <c r="N9" i="39"/>
  <c r="O9" i="39"/>
  <c r="P9" i="39"/>
  <c r="Q9" i="39"/>
  <c r="S8" i="39"/>
  <c r="R8" i="39"/>
  <c r="E8" i="39"/>
  <c r="F8" i="39"/>
  <c r="G8" i="39"/>
  <c r="H8" i="39"/>
  <c r="I8" i="39"/>
  <c r="J8" i="39"/>
  <c r="K8" i="39"/>
  <c r="L8" i="39"/>
  <c r="M8" i="39"/>
  <c r="N8" i="39"/>
  <c r="O8" i="39"/>
  <c r="P8" i="39"/>
  <c r="Q8" i="39"/>
  <c r="D24" i="39"/>
  <c r="D23" i="39"/>
  <c r="D22" i="39"/>
  <c r="D20" i="39"/>
  <c r="D13" i="39"/>
  <c r="D12" i="39"/>
  <c r="D8" i="39"/>
  <c r="W27" i="20" l="1"/>
  <c r="C47" i="19" l="1"/>
  <c r="W47" i="20" l="1"/>
  <c r="Y41" i="20"/>
  <c r="Y44" i="20"/>
  <c r="E48" i="20"/>
  <c r="G48" i="20"/>
  <c r="Z9" i="20"/>
  <c r="AC48" i="20"/>
  <c r="AA48" i="20"/>
  <c r="C48" i="20"/>
  <c r="I48" i="20"/>
  <c r="H48" i="20"/>
  <c r="S24" i="26" l="1"/>
  <c r="T24" i="26"/>
  <c r="U24" i="26"/>
  <c r="R24" i="26"/>
  <c r="D52" i="37" l="1"/>
  <c r="F52" i="37"/>
  <c r="W7" i="38" l="1"/>
  <c r="W29" i="38"/>
  <c r="S7" i="38"/>
  <c r="T7" i="38"/>
  <c r="U7" i="38"/>
  <c r="V7" i="38"/>
  <c r="S8" i="38"/>
  <c r="T8" i="38"/>
  <c r="U8" i="38"/>
  <c r="V8" i="38"/>
  <c r="W8" i="38"/>
  <c r="S9" i="38"/>
  <c r="T9" i="38"/>
  <c r="U9" i="38"/>
  <c r="V9" i="38"/>
  <c r="W9" i="38"/>
  <c r="S10" i="38"/>
  <c r="T10" i="38"/>
  <c r="U10" i="38"/>
  <c r="V10" i="38"/>
  <c r="W10" i="38"/>
  <c r="S11" i="38"/>
  <c r="T11" i="38"/>
  <c r="U11" i="38"/>
  <c r="V11" i="38"/>
  <c r="W11" i="38"/>
  <c r="S12" i="38"/>
  <c r="T12" i="38"/>
  <c r="U12" i="38"/>
  <c r="V12" i="38"/>
  <c r="W12" i="38"/>
  <c r="S13" i="38"/>
  <c r="T13" i="38"/>
  <c r="U13" i="38"/>
  <c r="V13" i="38"/>
  <c r="W13" i="38"/>
  <c r="S14" i="38"/>
  <c r="T14" i="38"/>
  <c r="U14" i="38"/>
  <c r="V14" i="38"/>
  <c r="W14" i="38"/>
  <c r="S15" i="38"/>
  <c r="T15" i="38"/>
  <c r="U15" i="38"/>
  <c r="V15" i="38"/>
  <c r="W15" i="38"/>
  <c r="S16" i="38"/>
  <c r="T16" i="38"/>
  <c r="U16" i="38"/>
  <c r="V16" i="38"/>
  <c r="W16" i="38"/>
  <c r="S17" i="38"/>
  <c r="T17" i="38"/>
  <c r="U17" i="38"/>
  <c r="V17" i="38"/>
  <c r="W17" i="38"/>
  <c r="S18" i="38"/>
  <c r="T18" i="38"/>
  <c r="U18" i="38"/>
  <c r="V18" i="38"/>
  <c r="W18" i="38"/>
  <c r="S19" i="38"/>
  <c r="T19" i="38"/>
  <c r="U19" i="38"/>
  <c r="V19" i="38"/>
  <c r="W19" i="38"/>
  <c r="S20" i="38"/>
  <c r="T20" i="38"/>
  <c r="U20" i="38"/>
  <c r="V20" i="38"/>
  <c r="W20" i="38"/>
  <c r="S21" i="38"/>
  <c r="T21" i="38"/>
  <c r="U21" i="38"/>
  <c r="V21" i="38"/>
  <c r="W21" i="38"/>
  <c r="S22" i="38"/>
  <c r="T22" i="38"/>
  <c r="U22" i="38"/>
  <c r="V22" i="38"/>
  <c r="W22" i="38"/>
  <c r="S23" i="38"/>
  <c r="T23" i="38"/>
  <c r="U23" i="38"/>
  <c r="V23" i="38"/>
  <c r="W23" i="38"/>
  <c r="S24" i="38"/>
  <c r="T24" i="38"/>
  <c r="U24" i="38"/>
  <c r="V24" i="38"/>
  <c r="W24" i="38"/>
  <c r="S25" i="38"/>
  <c r="T25" i="38"/>
  <c r="U25" i="38"/>
  <c r="V25" i="38"/>
  <c r="W25" i="38"/>
  <c r="S26" i="38"/>
  <c r="T26" i="38"/>
  <c r="U26" i="38"/>
  <c r="V26" i="38"/>
  <c r="W26" i="38"/>
  <c r="S27" i="38"/>
  <c r="T27" i="38"/>
  <c r="U27" i="38"/>
  <c r="V27" i="38"/>
  <c r="W27" i="38"/>
  <c r="S28" i="38"/>
  <c r="T28" i="38"/>
  <c r="U28" i="38"/>
  <c r="V28" i="38"/>
  <c r="W28" i="38"/>
  <c r="S29" i="38"/>
  <c r="T29" i="38"/>
  <c r="U29" i="38"/>
  <c r="V29" i="38"/>
  <c r="S30" i="38"/>
  <c r="T30" i="38"/>
  <c r="U30" i="38"/>
  <c r="V30" i="38"/>
  <c r="W30" i="38"/>
  <c r="S31" i="38"/>
  <c r="T31" i="38"/>
  <c r="U31" i="38"/>
  <c r="V31" i="38"/>
  <c r="W31" i="38"/>
  <c r="S32" i="38"/>
  <c r="T32" i="38"/>
  <c r="U32" i="38"/>
  <c r="V32" i="38"/>
  <c r="W32" i="38"/>
  <c r="S33" i="38"/>
  <c r="T33" i="38"/>
  <c r="U33" i="38"/>
  <c r="V33" i="38"/>
  <c r="W33" i="38"/>
  <c r="S34" i="38"/>
  <c r="T34" i="38"/>
  <c r="U34" i="38"/>
  <c r="V34" i="38"/>
  <c r="W34" i="38"/>
  <c r="S35" i="38"/>
  <c r="T35" i="38"/>
  <c r="U35" i="38"/>
  <c r="V35" i="38"/>
  <c r="W35" i="38"/>
  <c r="S36" i="38"/>
  <c r="T36" i="38"/>
  <c r="U36" i="38"/>
  <c r="V36" i="38"/>
  <c r="W36" i="38"/>
  <c r="S37" i="38"/>
  <c r="T37" i="38"/>
  <c r="U37" i="38"/>
  <c r="V37" i="38"/>
  <c r="W37" i="38"/>
  <c r="S38" i="38"/>
  <c r="T38" i="38"/>
  <c r="U38" i="38"/>
  <c r="V38" i="38"/>
  <c r="W38" i="38"/>
  <c r="S39" i="38"/>
  <c r="T39" i="38"/>
  <c r="U39" i="38"/>
  <c r="V39" i="38"/>
  <c r="W39" i="38"/>
  <c r="S40" i="38"/>
  <c r="T40" i="38"/>
  <c r="U40" i="38"/>
  <c r="V40" i="38"/>
  <c r="W40" i="38"/>
  <c r="S41" i="38"/>
  <c r="T41" i="38"/>
  <c r="U41" i="38"/>
  <c r="V41" i="38"/>
  <c r="W41" i="38"/>
  <c r="S42" i="38"/>
  <c r="T42" i="38"/>
  <c r="U42" i="38"/>
  <c r="V42" i="38"/>
  <c r="W42" i="38"/>
  <c r="S43" i="38"/>
  <c r="T43" i="38"/>
  <c r="U43" i="38"/>
  <c r="V43" i="38"/>
  <c r="W43" i="38"/>
  <c r="S44" i="38"/>
  <c r="T44" i="38"/>
  <c r="U44" i="38"/>
  <c r="V44" i="38"/>
  <c r="W44" i="38"/>
  <c r="S45" i="38"/>
  <c r="T45" i="38"/>
  <c r="U45" i="38"/>
  <c r="V45" i="38"/>
  <c r="W45" i="38"/>
  <c r="S46" i="38"/>
  <c r="T46" i="38"/>
  <c r="U46" i="38"/>
  <c r="V46" i="38"/>
  <c r="W46" i="38"/>
  <c r="S47" i="38"/>
  <c r="T47" i="38"/>
  <c r="U47" i="38"/>
  <c r="V47" i="38"/>
  <c r="W47" i="38"/>
  <c r="S48" i="38"/>
  <c r="T48" i="38"/>
  <c r="U48" i="38"/>
  <c r="V48" i="38"/>
  <c r="W48" i="38"/>
  <c r="S49" i="38"/>
  <c r="T49" i="38"/>
  <c r="U49" i="38"/>
  <c r="V49" i="38"/>
  <c r="W49" i="38"/>
  <c r="S50" i="38"/>
  <c r="T50" i="38"/>
  <c r="U50" i="38"/>
  <c r="V50" i="38"/>
  <c r="W50" i="38"/>
  <c r="W6" i="38"/>
  <c r="V6" i="38"/>
  <c r="U6" i="38"/>
  <c r="T6" i="38"/>
  <c r="S6" i="38"/>
  <c r="N51" i="38"/>
  <c r="V51" i="38" s="1"/>
  <c r="O51" i="38"/>
  <c r="L51" i="38"/>
  <c r="U51" i="38" s="1"/>
  <c r="M51" i="38"/>
  <c r="J51" i="38"/>
  <c r="K51" i="38"/>
  <c r="R51" i="38" l="1"/>
  <c r="Q51" i="38"/>
  <c r="S51" i="38" s="1"/>
  <c r="P51" i="38"/>
  <c r="I51" i="38"/>
  <c r="D51" i="38"/>
  <c r="W51" i="38" s="1"/>
  <c r="E51" i="38"/>
  <c r="F51" i="38"/>
  <c r="G51" i="38"/>
  <c r="AF28" i="37"/>
  <c r="AF44" i="37"/>
  <c r="AF48" i="37"/>
  <c r="AE52" i="37"/>
  <c r="W52" i="37"/>
  <c r="T51" i="38" l="1"/>
  <c r="K176" i="27"/>
  <c r="H51" i="55"/>
  <c r="G51" i="55"/>
  <c r="F51" i="55"/>
  <c r="E51" i="55"/>
  <c r="D51" i="55"/>
  <c r="H50" i="55"/>
  <c r="G50" i="55"/>
  <c r="F50" i="55"/>
  <c r="E50" i="55"/>
  <c r="D50" i="55"/>
  <c r="H49" i="55"/>
  <c r="G49" i="55"/>
  <c r="F49" i="55"/>
  <c r="E49" i="55"/>
  <c r="D49" i="55"/>
  <c r="R47" i="19" l="1"/>
  <c r="X57" i="14" l="1"/>
  <c r="W57" i="14"/>
  <c r="F22" i="28"/>
  <c r="G22" i="28"/>
  <c r="G92" i="30" l="1"/>
  <c r="Q176" i="27"/>
  <c r="F176" i="27"/>
  <c r="T20" i="35" l="1"/>
  <c r="T18" i="35"/>
  <c r="T17" i="35"/>
  <c r="T16" i="35"/>
  <c r="T14" i="35"/>
  <c r="T13" i="35"/>
  <c r="T12" i="35"/>
  <c r="T10" i="35"/>
  <c r="K110" i="36"/>
  <c r="X56" i="14" l="1"/>
  <c r="W56" i="14"/>
  <c r="L56" i="14"/>
  <c r="N56" i="14" s="1"/>
  <c r="F56" i="14"/>
  <c r="H56" i="14" s="1"/>
  <c r="Y56" i="14" l="1"/>
  <c r="E17" i="28"/>
  <c r="S52" i="37" l="1"/>
  <c r="Y14" i="20" l="1"/>
  <c r="X47" i="20" l="1"/>
  <c r="E21" i="28" l="1"/>
  <c r="E7" i="28"/>
  <c r="E8" i="28"/>
  <c r="E9" i="28"/>
  <c r="E10" i="28"/>
  <c r="E11" i="28"/>
  <c r="E12" i="28"/>
  <c r="E13" i="28"/>
  <c r="E14" i="28"/>
  <c r="E15" i="28"/>
  <c r="E16" i="28"/>
  <c r="E18" i="28"/>
  <c r="E20" i="28"/>
  <c r="E5" i="28"/>
  <c r="W24" i="26" l="1"/>
  <c r="H22" i="26" l="1"/>
  <c r="N52" i="37"/>
  <c r="O52" i="37"/>
  <c r="C25" i="39"/>
  <c r="S16" i="39"/>
  <c r="R16" i="39"/>
  <c r="D16" i="39"/>
  <c r="S15" i="39"/>
  <c r="R15" i="39"/>
  <c r="D15" i="39"/>
  <c r="S14" i="39"/>
  <c r="R14" i="39"/>
  <c r="D14" i="39"/>
  <c r="S13" i="39"/>
  <c r="R13" i="39"/>
  <c r="S11" i="39"/>
  <c r="R11" i="39"/>
  <c r="D11" i="39"/>
  <c r="S10" i="39"/>
  <c r="R10" i="39"/>
  <c r="D10" i="39"/>
  <c r="S9" i="39"/>
  <c r="R9" i="39"/>
  <c r="S17" i="39"/>
  <c r="R17" i="39"/>
  <c r="D17" i="39"/>
  <c r="S18" i="39"/>
  <c r="R18" i="39"/>
  <c r="D18" i="39"/>
  <c r="S19" i="39"/>
  <c r="R19" i="39"/>
  <c r="D19" i="39"/>
  <c r="S21" i="39"/>
  <c r="R21" i="39"/>
  <c r="D21" i="39"/>
  <c r="D9" i="39"/>
  <c r="Z52" i="37"/>
  <c r="P52" i="37"/>
  <c r="S25" i="39" l="1"/>
  <c r="O25" i="39"/>
  <c r="N25" i="39"/>
  <c r="H51" i="38" l="1"/>
  <c r="X52" i="37" l="1"/>
  <c r="T52" i="37"/>
  <c r="U52" i="37"/>
  <c r="AF8" i="37"/>
  <c r="AF9" i="37"/>
  <c r="AF10" i="37"/>
  <c r="AF11" i="37"/>
  <c r="AF12" i="37"/>
  <c r="AF13" i="37"/>
  <c r="AF14" i="37"/>
  <c r="AF15" i="37"/>
  <c r="AF16" i="37"/>
  <c r="AF17" i="37"/>
  <c r="AF18" i="37"/>
  <c r="AF19" i="37"/>
  <c r="AF20" i="37"/>
  <c r="AF21" i="37"/>
  <c r="AF22" i="37"/>
  <c r="AF23" i="37"/>
  <c r="AF24" i="37"/>
  <c r="AF25" i="37"/>
  <c r="AF26" i="37"/>
  <c r="AF27" i="37"/>
  <c r="AF29" i="37"/>
  <c r="AF30" i="37"/>
  <c r="AF31" i="37"/>
  <c r="AF32" i="37"/>
  <c r="AF33" i="37"/>
  <c r="AF34" i="37"/>
  <c r="AF35" i="37"/>
  <c r="AF36" i="37"/>
  <c r="AF37" i="37"/>
  <c r="AF38" i="37"/>
  <c r="AF39" i="37"/>
  <c r="AF40" i="37"/>
  <c r="AF41" i="37"/>
  <c r="AF42" i="37"/>
  <c r="AF43" i="37"/>
  <c r="AF45" i="37"/>
  <c r="AF46" i="37"/>
  <c r="AF47" i="37"/>
  <c r="AF49" i="37"/>
  <c r="AF50" i="37"/>
  <c r="AF51" i="37"/>
  <c r="AF7" i="37"/>
  <c r="AD52" i="37"/>
  <c r="Y52" i="37"/>
  <c r="AC52" i="37"/>
  <c r="AB52" i="37"/>
  <c r="V52" i="37"/>
  <c r="R52" i="37"/>
  <c r="Y22" i="20" l="1"/>
  <c r="AG107" i="36" l="1"/>
  <c r="X55" i="14" l="1"/>
  <c r="W55" i="14"/>
  <c r="L55" i="14"/>
  <c r="N55" i="14" s="1"/>
  <c r="F55" i="14"/>
  <c r="H55" i="14" s="1"/>
  <c r="Y55" i="14" l="1"/>
  <c r="T24" i="39"/>
  <c r="T23" i="39"/>
  <c r="E52" i="37"/>
  <c r="AF52" i="37" s="1"/>
  <c r="D24" i="26"/>
  <c r="C24" i="26"/>
  <c r="C92" i="30"/>
  <c r="I44" i="19"/>
  <c r="I20" i="18" s="1"/>
  <c r="I45" i="19"/>
  <c r="I21" i="18" s="1"/>
  <c r="I46" i="19"/>
  <c r="I22" i="18" s="1"/>
  <c r="I35" i="19"/>
  <c r="I36" i="19"/>
  <c r="I16" i="18" s="1"/>
  <c r="I37" i="19"/>
  <c r="I38" i="19"/>
  <c r="I39" i="19"/>
  <c r="I40" i="19"/>
  <c r="I18" i="18" s="1"/>
  <c r="I41" i="19"/>
  <c r="I42" i="19"/>
  <c r="I43" i="19"/>
  <c r="I19" i="18" s="1"/>
  <c r="I28" i="19"/>
  <c r="I29" i="19"/>
  <c r="I30" i="19"/>
  <c r="I31" i="19"/>
  <c r="I32" i="19"/>
  <c r="I33" i="19"/>
  <c r="I34" i="19"/>
  <c r="I18" i="19"/>
  <c r="I19" i="19"/>
  <c r="I20" i="19"/>
  <c r="I21" i="19"/>
  <c r="I22" i="19"/>
  <c r="I23" i="19"/>
  <c r="I12" i="18" s="1"/>
  <c r="I24" i="19"/>
  <c r="I25" i="19"/>
  <c r="I26" i="19"/>
  <c r="I27" i="19"/>
  <c r="I7" i="19"/>
  <c r="I8" i="19"/>
  <c r="I9" i="19"/>
  <c r="I10" i="19"/>
  <c r="I7" i="18" s="1"/>
  <c r="I11" i="19"/>
  <c r="I12" i="19"/>
  <c r="I10" i="18" s="1"/>
  <c r="I13" i="19"/>
  <c r="I14" i="19"/>
  <c r="I15" i="19"/>
  <c r="I16" i="19"/>
  <c r="I17" i="19"/>
  <c r="I11" i="18" s="1"/>
  <c r="I6" i="19"/>
  <c r="I6" i="18" s="1"/>
  <c r="J13" i="19"/>
  <c r="J34" i="19"/>
  <c r="I23" i="18"/>
  <c r="I24" i="18"/>
  <c r="N23" i="18"/>
  <c r="N24" i="18"/>
  <c r="J23" i="18"/>
  <c r="K47" i="19"/>
  <c r="P47" i="19"/>
  <c r="N46" i="19"/>
  <c r="N40" i="19"/>
  <c r="G47" i="19"/>
  <c r="H47" i="19"/>
  <c r="D47" i="19"/>
  <c r="F47" i="19"/>
  <c r="AA10" i="35"/>
  <c r="AA12" i="35"/>
  <c r="AA13" i="35"/>
  <c r="AA14" i="35"/>
  <c r="AA16" i="35"/>
  <c r="AA17" i="35"/>
  <c r="AA18" i="35"/>
  <c r="AA20" i="35"/>
  <c r="G10" i="35"/>
  <c r="G12" i="35"/>
  <c r="G13" i="35"/>
  <c r="G14" i="35"/>
  <c r="G16" i="35"/>
  <c r="G17" i="35"/>
  <c r="G18" i="35"/>
  <c r="G20" i="35"/>
  <c r="Z20" i="35"/>
  <c r="Z18" i="35"/>
  <c r="Z17" i="35"/>
  <c r="Z16" i="35"/>
  <c r="Z14" i="35"/>
  <c r="Z13" i="35"/>
  <c r="Z12" i="35"/>
  <c r="Z10" i="35"/>
  <c r="W24" i="35"/>
  <c r="P10" i="35"/>
  <c r="P12" i="35"/>
  <c r="P13" i="35"/>
  <c r="P14" i="35"/>
  <c r="P16" i="35"/>
  <c r="P17" i="35"/>
  <c r="P18" i="35"/>
  <c r="P20" i="35"/>
  <c r="Q20" i="35"/>
  <c r="R20" i="35"/>
  <c r="S20" i="35"/>
  <c r="Q18" i="35"/>
  <c r="R18" i="35"/>
  <c r="S18" i="35"/>
  <c r="Q17" i="35"/>
  <c r="R17" i="35"/>
  <c r="S17" i="35"/>
  <c r="Q16" i="35"/>
  <c r="R16" i="35"/>
  <c r="S16" i="35"/>
  <c r="Q14" i="35"/>
  <c r="R14" i="35"/>
  <c r="S14" i="35"/>
  <c r="Q13" i="35"/>
  <c r="R13" i="35"/>
  <c r="S13" i="35"/>
  <c r="Q12" i="35"/>
  <c r="R12" i="35"/>
  <c r="S12" i="35"/>
  <c r="Q10" i="35"/>
  <c r="R10" i="35"/>
  <c r="S10" i="35"/>
  <c r="S24" i="35" s="1"/>
  <c r="J10" i="35"/>
  <c r="J12" i="35"/>
  <c r="J13" i="35"/>
  <c r="J14" i="35"/>
  <c r="J16" i="35"/>
  <c r="J17" i="35"/>
  <c r="J18" i="35"/>
  <c r="J20" i="35"/>
  <c r="K10" i="35"/>
  <c r="K12" i="35"/>
  <c r="K13" i="35"/>
  <c r="K14" i="35"/>
  <c r="K16" i="35"/>
  <c r="K17" i="35"/>
  <c r="K18" i="35"/>
  <c r="K20" i="35"/>
  <c r="L10" i="35"/>
  <c r="L12" i="35"/>
  <c r="L13" i="35"/>
  <c r="L14" i="35"/>
  <c r="L16" i="35"/>
  <c r="L17" i="35"/>
  <c r="L18" i="35"/>
  <c r="L20" i="35"/>
  <c r="M10" i="35"/>
  <c r="M12" i="35"/>
  <c r="M13" i="35"/>
  <c r="M14" i="35"/>
  <c r="M16" i="35"/>
  <c r="M17" i="35"/>
  <c r="M18" i="35"/>
  <c r="M20" i="35"/>
  <c r="N10" i="35"/>
  <c r="N12" i="35"/>
  <c r="N13" i="35"/>
  <c r="N14" i="35"/>
  <c r="N16" i="35"/>
  <c r="N17" i="35"/>
  <c r="N18" i="35"/>
  <c r="N20" i="35"/>
  <c r="O10" i="35"/>
  <c r="O12" i="35"/>
  <c r="O13" i="35"/>
  <c r="O14" i="35"/>
  <c r="O16" i="35"/>
  <c r="O17" i="35"/>
  <c r="O18" i="35"/>
  <c r="O20" i="35"/>
  <c r="H20" i="35"/>
  <c r="I20" i="35"/>
  <c r="H18" i="35"/>
  <c r="I18" i="35"/>
  <c r="H17" i="35"/>
  <c r="I17" i="35"/>
  <c r="H16" i="35"/>
  <c r="I16" i="35"/>
  <c r="H14" i="35"/>
  <c r="I14" i="35"/>
  <c r="H13" i="35"/>
  <c r="I13" i="35"/>
  <c r="H12" i="35"/>
  <c r="I12" i="35"/>
  <c r="H10" i="35"/>
  <c r="I10" i="35"/>
  <c r="F20" i="35"/>
  <c r="F18" i="35"/>
  <c r="F17" i="35"/>
  <c r="F16" i="35"/>
  <c r="F14" i="35"/>
  <c r="F13" i="35"/>
  <c r="F12" i="35"/>
  <c r="F10" i="35"/>
  <c r="E16" i="35"/>
  <c r="E10" i="35"/>
  <c r="E12" i="35"/>
  <c r="E13" i="35"/>
  <c r="E14" i="35"/>
  <c r="E17" i="35"/>
  <c r="E18" i="35"/>
  <c r="E20" i="35"/>
  <c r="R110" i="36"/>
  <c r="P110" i="36"/>
  <c r="AF110" i="36"/>
  <c r="M110"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8" i="36"/>
  <c r="AG109" i="36"/>
  <c r="AG7" i="36"/>
  <c r="AD110" i="36"/>
  <c r="N110" i="36"/>
  <c r="J6" i="19"/>
  <c r="J6" i="18" s="1"/>
  <c r="J18" i="19"/>
  <c r="F57" i="14"/>
  <c r="Y57" i="14" s="1"/>
  <c r="L57" i="14"/>
  <c r="N57" i="14" s="1"/>
  <c r="Z14" i="20"/>
  <c r="M48" i="20"/>
  <c r="W48" i="20" s="1"/>
  <c r="P48" i="20"/>
  <c r="S48" i="20"/>
  <c r="V44" i="20"/>
  <c r="V35"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6" i="20"/>
  <c r="V37" i="20"/>
  <c r="V38" i="20"/>
  <c r="V39" i="20"/>
  <c r="V40" i="20"/>
  <c r="V41" i="20"/>
  <c r="V42" i="20"/>
  <c r="V43" i="20"/>
  <c r="V45" i="20"/>
  <c r="V46" i="20"/>
  <c r="V47" i="20"/>
  <c r="V7" i="20"/>
  <c r="N6" i="19"/>
  <c r="N10" i="19"/>
  <c r="N11" i="19"/>
  <c r="Q11" i="19" s="1"/>
  <c r="N7" i="19"/>
  <c r="N8" i="19"/>
  <c r="N9" i="19"/>
  <c r="Q9" i="19" s="1"/>
  <c r="N13" i="19"/>
  <c r="N14" i="19"/>
  <c r="Q14" i="19" s="1"/>
  <c r="N15" i="19"/>
  <c r="Q15" i="19" s="1"/>
  <c r="N16" i="19"/>
  <c r="Q16" i="19" s="1"/>
  <c r="N12" i="19"/>
  <c r="N17" i="19"/>
  <c r="N18" i="19"/>
  <c r="Q18" i="19" s="1"/>
  <c r="N19" i="19"/>
  <c r="Q19" i="19" s="1"/>
  <c r="N20" i="19"/>
  <c r="Q20" i="19" s="1"/>
  <c r="N21" i="19"/>
  <c r="Q21" i="19" s="1"/>
  <c r="N22" i="19"/>
  <c r="Q22" i="19" s="1"/>
  <c r="N23" i="19"/>
  <c r="N24" i="19"/>
  <c r="Q24" i="19" s="1"/>
  <c r="N25" i="19"/>
  <c r="Q25" i="19" s="1"/>
  <c r="N26" i="19"/>
  <c r="N27" i="19"/>
  <c r="Q27" i="19" s="1"/>
  <c r="N28" i="19"/>
  <c r="Q28" i="19" s="1"/>
  <c r="N29" i="19"/>
  <c r="Q29" i="19" s="1"/>
  <c r="N30" i="19"/>
  <c r="N31" i="19"/>
  <c r="Q31" i="19" s="1"/>
  <c r="N32" i="19"/>
  <c r="Q32" i="19" s="1"/>
  <c r="N33" i="19"/>
  <c r="N34" i="19"/>
  <c r="Q34" i="19" s="1"/>
  <c r="N35" i="19"/>
  <c r="Q35" i="19" s="1"/>
  <c r="N36" i="19"/>
  <c r="N37" i="19"/>
  <c r="Q37" i="19" s="1"/>
  <c r="N38" i="19"/>
  <c r="N39" i="19"/>
  <c r="Q39" i="19" s="1"/>
  <c r="N41" i="19"/>
  <c r="Q41" i="19" s="1"/>
  <c r="N42" i="19"/>
  <c r="Q42" i="19" s="1"/>
  <c r="N43" i="19"/>
  <c r="N44" i="19"/>
  <c r="N45" i="19"/>
  <c r="R6" i="18"/>
  <c r="R7" i="18"/>
  <c r="R8" i="18"/>
  <c r="R9" i="18"/>
  <c r="R10" i="18"/>
  <c r="R11" i="18"/>
  <c r="R12" i="18"/>
  <c r="R13" i="18"/>
  <c r="R14" i="18"/>
  <c r="R15" i="18"/>
  <c r="R16" i="18"/>
  <c r="R17" i="18"/>
  <c r="R18" i="18"/>
  <c r="R19" i="18"/>
  <c r="R20" i="18"/>
  <c r="R21" i="18"/>
  <c r="R22" i="18"/>
  <c r="P18" i="18"/>
  <c r="P19" i="18"/>
  <c r="L47" i="19"/>
  <c r="M47" i="19"/>
  <c r="K20" i="26"/>
  <c r="H20" i="26"/>
  <c r="E20" i="26"/>
  <c r="Y20" i="20"/>
  <c r="Z20" i="20" s="1"/>
  <c r="Y19" i="20"/>
  <c r="G9" i="23"/>
  <c r="L9" i="23"/>
  <c r="C7" i="18"/>
  <c r="J41" i="19"/>
  <c r="J40" i="19"/>
  <c r="J18" i="18" s="1"/>
  <c r="C13" i="18"/>
  <c r="C6" i="18"/>
  <c r="J43" i="19"/>
  <c r="C18" i="18"/>
  <c r="C22" i="18"/>
  <c r="C11" i="18"/>
  <c r="C15" i="18"/>
  <c r="C10" i="18"/>
  <c r="C8" i="18"/>
  <c r="C9" i="18"/>
  <c r="C12" i="18"/>
  <c r="C14" i="18"/>
  <c r="C16" i="18"/>
  <c r="C17" i="18"/>
  <c r="C19" i="18"/>
  <c r="C20" i="18"/>
  <c r="C21" i="18"/>
  <c r="J24" i="18"/>
  <c r="J46" i="19"/>
  <c r="J22" i="18" s="1"/>
  <c r="J10" i="19"/>
  <c r="J7" i="18" s="1"/>
  <c r="J11" i="19"/>
  <c r="J12" i="19"/>
  <c r="J10" i="18" s="1"/>
  <c r="J14" i="19"/>
  <c r="J15" i="19"/>
  <c r="J16" i="19"/>
  <c r="J17" i="19"/>
  <c r="J11" i="18" s="1"/>
  <c r="J19" i="19"/>
  <c r="J20" i="19"/>
  <c r="J21" i="19"/>
  <c r="J22" i="19"/>
  <c r="J23" i="19"/>
  <c r="J24" i="19"/>
  <c r="J25" i="19"/>
  <c r="J26" i="19"/>
  <c r="J13" i="18" s="1"/>
  <c r="J27" i="19"/>
  <c r="J28" i="19"/>
  <c r="J29" i="19"/>
  <c r="J30" i="19"/>
  <c r="J31" i="19"/>
  <c r="J32" i="19"/>
  <c r="J33" i="19"/>
  <c r="J35" i="19"/>
  <c r="J36" i="19"/>
  <c r="J37" i="19"/>
  <c r="J38" i="19"/>
  <c r="J39" i="19"/>
  <c r="J42" i="19"/>
  <c r="J44" i="19"/>
  <c r="J20" i="18" s="1"/>
  <c r="J45" i="19"/>
  <c r="J21" i="18" s="1"/>
  <c r="J9" i="19"/>
  <c r="AG24" i="26"/>
  <c r="AI24" i="26"/>
  <c r="AA24" i="26"/>
  <c r="F24" i="26"/>
  <c r="Y20" i="35"/>
  <c r="Y18" i="35"/>
  <c r="Y17" i="35"/>
  <c r="Y16" i="35"/>
  <c r="Y14" i="35"/>
  <c r="Y13" i="35"/>
  <c r="Y12" i="35"/>
  <c r="Y10" i="35"/>
  <c r="D24" i="35"/>
  <c r="W110" i="36"/>
  <c r="Y110" i="36"/>
  <c r="X110" i="36"/>
  <c r="V110" i="36"/>
  <c r="AA110" i="36"/>
  <c r="Q110" i="36"/>
  <c r="S110" i="36"/>
  <c r="T110" i="36"/>
  <c r="U110" i="36"/>
  <c r="O110" i="36"/>
  <c r="F54" i="14"/>
  <c r="H54" i="14" s="1"/>
  <c r="X53" i="14"/>
  <c r="F53" i="14"/>
  <c r="Y53" i="14" s="1"/>
  <c r="W53" i="14"/>
  <c r="L53" i="14"/>
  <c r="N53" i="14" s="1"/>
  <c r="H53" i="14"/>
  <c r="G52" i="37"/>
  <c r="H52" i="37"/>
  <c r="I52" i="37"/>
  <c r="J52" i="37"/>
  <c r="K52" i="37"/>
  <c r="L52" i="37"/>
  <c r="M52" i="37"/>
  <c r="Q52" i="37"/>
  <c r="H25" i="18"/>
  <c r="D25" i="18"/>
  <c r="K48" i="20"/>
  <c r="Y7" i="20"/>
  <c r="X7" i="20"/>
  <c r="W7" i="20"/>
  <c r="Z44" i="20"/>
  <c r="Y45" i="20"/>
  <c r="Z45" i="20" s="1"/>
  <c r="Y46" i="20"/>
  <c r="Y47" i="20"/>
  <c r="Z47" i="20" s="1"/>
  <c r="Y13" i="20"/>
  <c r="Z13" i="20" s="1"/>
  <c r="Z41" i="20"/>
  <c r="Y8" i="20"/>
  <c r="Y31" i="20"/>
  <c r="Z31" i="20" s="1"/>
  <c r="Y34" i="20"/>
  <c r="Z34" i="20" s="1"/>
  <c r="Y32" i="20"/>
  <c r="Y18" i="20"/>
  <c r="Z18" i="20" s="1"/>
  <c r="Y11" i="20"/>
  <c r="Y15" i="20"/>
  <c r="Z15" i="20" s="1"/>
  <c r="Y12" i="20"/>
  <c r="Z12" i="20" s="1"/>
  <c r="Y21" i="20"/>
  <c r="Z21" i="20" s="1"/>
  <c r="Y39" i="20"/>
  <c r="Z39" i="20" s="1"/>
  <c r="Y37" i="20"/>
  <c r="Z37" i="20" s="1"/>
  <c r="Y40" i="20"/>
  <c r="Z40" i="20" s="1"/>
  <c r="Y43" i="20"/>
  <c r="Z43" i="20" s="1"/>
  <c r="Y38" i="20"/>
  <c r="Z38" i="20" s="1"/>
  <c r="Y42" i="20"/>
  <c r="Z42" i="20" s="1"/>
  <c r="Y28" i="20"/>
  <c r="Z28" i="20" s="1"/>
  <c r="Y27" i="20"/>
  <c r="Z27" i="20" s="1"/>
  <c r="Y10" i="20"/>
  <c r="Z10" i="20" s="1"/>
  <c r="Y23" i="20"/>
  <c r="Y16" i="20"/>
  <c r="Z16" i="20" s="1"/>
  <c r="Y17" i="20"/>
  <c r="Z17" i="20" s="1"/>
  <c r="Y24" i="20"/>
  <c r="Z24" i="20" s="1"/>
  <c r="Y25" i="20"/>
  <c r="Z25" i="20" s="1"/>
  <c r="Y26" i="20"/>
  <c r="Z26" i="20" s="1"/>
  <c r="Y29" i="20"/>
  <c r="Z29" i="20" s="1"/>
  <c r="Y33" i="20"/>
  <c r="Z33" i="20" s="1"/>
  <c r="Y30" i="20"/>
  <c r="Y35" i="20"/>
  <c r="Y36" i="20"/>
  <c r="Z8" i="20"/>
  <c r="Z19" i="20"/>
  <c r="Z22" i="20"/>
  <c r="Z23" i="20"/>
  <c r="Z30" i="20"/>
  <c r="Z32" i="20"/>
  <c r="Z35" i="20"/>
  <c r="Z36" i="20"/>
  <c r="Z46" i="20"/>
  <c r="Z7" i="20"/>
  <c r="O47" i="19"/>
  <c r="J7" i="19"/>
  <c r="J8" i="19"/>
  <c r="W14" i="20"/>
  <c r="D22" i="28"/>
  <c r="C22" i="28"/>
  <c r="AE110" i="36"/>
  <c r="L110" i="36"/>
  <c r="AD24" i="26"/>
  <c r="E21" i="26"/>
  <c r="E22" i="26"/>
  <c r="E23" i="26"/>
  <c r="E47" i="19"/>
  <c r="H7" i="23"/>
  <c r="H5" i="23"/>
  <c r="H6" i="23"/>
  <c r="X54" i="14"/>
  <c r="W54" i="14"/>
  <c r="L54" i="14"/>
  <c r="N54" i="14" s="1"/>
  <c r="X22" i="20"/>
  <c r="X21" i="20"/>
  <c r="X20" i="20"/>
  <c r="X39" i="20"/>
  <c r="X9" i="20"/>
  <c r="T48" i="20"/>
  <c r="Q48" i="20"/>
  <c r="E6" i="28"/>
  <c r="E22" i="28" s="1"/>
  <c r="O9" i="23"/>
  <c r="N9" i="23"/>
  <c r="K9" i="23"/>
  <c r="F52" i="14"/>
  <c r="H52" i="14" s="1"/>
  <c r="L52" i="14"/>
  <c r="N52" i="14" s="1"/>
  <c r="W52" i="14"/>
  <c r="X52" i="14"/>
  <c r="X28" i="20"/>
  <c r="J9" i="23"/>
  <c r="F51" i="14"/>
  <c r="H51" i="14" s="1"/>
  <c r="L51" i="14"/>
  <c r="N51" i="14" s="1"/>
  <c r="W51" i="14"/>
  <c r="X51" i="14"/>
  <c r="Y51" i="14" s="1"/>
  <c r="X49" i="14"/>
  <c r="F49" i="14"/>
  <c r="W49" i="14"/>
  <c r="L49" i="14"/>
  <c r="N49" i="14" s="1"/>
  <c r="E8" i="26"/>
  <c r="E9" i="26"/>
  <c r="E10" i="26"/>
  <c r="E11" i="26"/>
  <c r="E12" i="26"/>
  <c r="E13" i="26"/>
  <c r="E14" i="26"/>
  <c r="E15" i="26"/>
  <c r="E16" i="26"/>
  <c r="E17" i="26"/>
  <c r="E18" i="26"/>
  <c r="E19" i="26"/>
  <c r="E7" i="26"/>
  <c r="K7" i="26"/>
  <c r="K8" i="26"/>
  <c r="K9" i="26"/>
  <c r="K10" i="26"/>
  <c r="K11" i="26"/>
  <c r="K12" i="26"/>
  <c r="K13" i="26"/>
  <c r="K23" i="26"/>
  <c r="K22" i="26"/>
  <c r="K21" i="26"/>
  <c r="K19" i="26"/>
  <c r="K18" i="26"/>
  <c r="K17" i="26"/>
  <c r="K16" i="26"/>
  <c r="K15" i="26"/>
  <c r="H8" i="26"/>
  <c r="H9" i="26"/>
  <c r="H10" i="26"/>
  <c r="H13" i="26"/>
  <c r="H17" i="26"/>
  <c r="T8" i="39"/>
  <c r="T12" i="39"/>
  <c r="T20" i="39"/>
  <c r="T22" i="39"/>
  <c r="X24" i="35"/>
  <c r="V24" i="35"/>
  <c r="U24" i="35"/>
  <c r="T24" i="35"/>
  <c r="R24" i="35"/>
  <c r="Q24" i="35"/>
  <c r="I24" i="35"/>
  <c r="F24" i="35"/>
  <c r="C24" i="35"/>
  <c r="I47" i="19"/>
  <c r="X50" i="14"/>
  <c r="F50" i="14"/>
  <c r="Y50" i="14" s="1"/>
  <c r="W50" i="14"/>
  <c r="L50" i="14"/>
  <c r="N50" i="14" s="1"/>
  <c r="H22" i="28"/>
  <c r="AH24" i="26"/>
  <c r="AF24" i="26"/>
  <c r="AE24" i="26"/>
  <c r="AC24" i="26"/>
  <c r="AB24" i="26"/>
  <c r="Z24" i="26"/>
  <c r="Y24" i="26"/>
  <c r="X24" i="26"/>
  <c r="V24" i="26"/>
  <c r="Q24" i="26"/>
  <c r="P24" i="26"/>
  <c r="O24" i="26"/>
  <c r="N24" i="26"/>
  <c r="M24" i="26"/>
  <c r="L24" i="26"/>
  <c r="J24" i="26"/>
  <c r="M9" i="23"/>
  <c r="I9" i="23"/>
  <c r="W8" i="20"/>
  <c r="W11" i="20"/>
  <c r="W9" i="20"/>
  <c r="W12" i="20"/>
  <c r="W10" i="20"/>
  <c r="W13" i="20"/>
  <c r="W15" i="20"/>
  <c r="W16" i="20"/>
  <c r="W17" i="20"/>
  <c r="W18" i="20"/>
  <c r="W19" i="20"/>
  <c r="W20" i="20"/>
  <c r="W21" i="20"/>
  <c r="W22" i="20"/>
  <c r="W23" i="20"/>
  <c r="W24" i="20"/>
  <c r="W25" i="20"/>
  <c r="W26" i="20"/>
  <c r="W31" i="20"/>
  <c r="W32" i="20"/>
  <c r="W28" i="20"/>
  <c r="W29" i="20"/>
  <c r="W33" i="20"/>
  <c r="W30" i="20"/>
  <c r="W34" i="20"/>
  <c r="W37" i="20"/>
  <c r="W38" i="20"/>
  <c r="W35" i="20"/>
  <c r="W36" i="20"/>
  <c r="W39" i="20"/>
  <c r="W40" i="20"/>
  <c r="W43" i="20"/>
  <c r="W44" i="20"/>
  <c r="W45" i="20"/>
  <c r="W46" i="20"/>
  <c r="J48" i="20"/>
  <c r="L48" i="20"/>
  <c r="N48" i="20"/>
  <c r="O48" i="20"/>
  <c r="R48" i="20"/>
  <c r="U48" i="20"/>
  <c r="AB48" i="20"/>
  <c r="AD48" i="20"/>
  <c r="AE48" i="20"/>
  <c r="Y41" i="14"/>
  <c r="Y42" i="14"/>
  <c r="F43" i="14"/>
  <c r="H43" i="14" s="1"/>
  <c r="L43" i="14"/>
  <c r="N43" i="14" s="1"/>
  <c r="W43" i="14"/>
  <c r="X43" i="14"/>
  <c r="F44" i="14"/>
  <c r="H44" i="14" s="1"/>
  <c r="L44" i="14"/>
  <c r="N44" i="14" s="1"/>
  <c r="W44" i="14"/>
  <c r="X44" i="14"/>
  <c r="F45" i="14"/>
  <c r="H45" i="14"/>
  <c r="L45" i="14"/>
  <c r="N45" i="14" s="1"/>
  <c r="W45" i="14"/>
  <c r="X45" i="14"/>
  <c r="Y45" i="14" s="1"/>
  <c r="F46" i="14"/>
  <c r="H46" i="14" s="1"/>
  <c r="L46" i="14"/>
  <c r="N46" i="14" s="1"/>
  <c r="W46" i="14"/>
  <c r="X46" i="14"/>
  <c r="Y46" i="14" s="1"/>
  <c r="F47" i="14"/>
  <c r="H47" i="14" s="1"/>
  <c r="L47" i="14"/>
  <c r="N47" i="14" s="1"/>
  <c r="W47" i="14"/>
  <c r="X47" i="14"/>
  <c r="F48" i="14"/>
  <c r="H48" i="14" s="1"/>
  <c r="L48" i="14"/>
  <c r="N48" i="14" s="1"/>
  <c r="W48" i="14"/>
  <c r="X48" i="14"/>
  <c r="Y48" i="14"/>
  <c r="X12" i="20"/>
  <c r="X10" i="20"/>
  <c r="X13" i="20"/>
  <c r="X14" i="20"/>
  <c r="X15" i="20"/>
  <c r="X16" i="20"/>
  <c r="X17" i="20"/>
  <c r="X18" i="20"/>
  <c r="X19" i="20"/>
  <c r="X23" i="20"/>
  <c r="X24" i="20"/>
  <c r="X25" i="20"/>
  <c r="X26" i="20"/>
  <c r="X31" i="20"/>
  <c r="X32" i="20"/>
  <c r="X27" i="20"/>
  <c r="X29" i="20"/>
  <c r="X33" i="20"/>
  <c r="X30" i="20"/>
  <c r="X34" i="20"/>
  <c r="X37" i="20"/>
  <c r="X38" i="20"/>
  <c r="X35" i="20"/>
  <c r="X36" i="20"/>
  <c r="X40" i="20"/>
  <c r="X41" i="20"/>
  <c r="X43" i="20"/>
  <c r="X42" i="20"/>
  <c r="X44" i="20"/>
  <c r="X45" i="20"/>
  <c r="X46" i="20"/>
  <c r="X8" i="20"/>
  <c r="X11" i="20"/>
  <c r="F48" i="20"/>
  <c r="H7" i="26"/>
  <c r="H11" i="26"/>
  <c r="H12" i="26"/>
  <c r="H14" i="26"/>
  <c r="K14" i="26"/>
  <c r="I24" i="26"/>
  <c r="H16" i="26"/>
  <c r="H18" i="26"/>
  <c r="H19" i="26"/>
  <c r="H21" i="26"/>
  <c r="H23" i="26"/>
  <c r="H15" i="26"/>
  <c r="G24" i="26"/>
  <c r="K25" i="18"/>
  <c r="AB10" i="35"/>
  <c r="N12" i="18" l="1"/>
  <c r="Q12" i="18" s="1"/>
  <c r="Q23" i="19"/>
  <c r="N7" i="18"/>
  <c r="Q7" i="18" s="1"/>
  <c r="Q10" i="19"/>
  <c r="J15" i="18"/>
  <c r="J12" i="18"/>
  <c r="Y54" i="14"/>
  <c r="X48" i="20"/>
  <c r="Y48" i="20"/>
  <c r="J16" i="18"/>
  <c r="N17" i="18"/>
  <c r="Q17" i="18" s="1"/>
  <c r="N14" i="18"/>
  <c r="Q14" i="18" s="1"/>
  <c r="Q30" i="19"/>
  <c r="N6" i="18"/>
  <c r="Q6" i="18" s="1"/>
  <c r="Q6" i="19"/>
  <c r="H24" i="35"/>
  <c r="V48" i="20"/>
  <c r="I14" i="18"/>
  <c r="I17" i="18"/>
  <c r="N21" i="18"/>
  <c r="Q21" i="18" s="1"/>
  <c r="Q45" i="19"/>
  <c r="N16" i="18"/>
  <c r="Q16" i="18" s="1"/>
  <c r="Q36" i="19"/>
  <c r="N9" i="18"/>
  <c r="Q9" i="18" s="1"/>
  <c r="Q13" i="19"/>
  <c r="J47" i="19"/>
  <c r="I8" i="18"/>
  <c r="N20" i="18"/>
  <c r="Q20" i="18" s="1"/>
  <c r="Q44" i="19"/>
  <c r="N19" i="18"/>
  <c r="Q19" i="18" s="1"/>
  <c r="Q43" i="19"/>
  <c r="N13" i="18"/>
  <c r="Q13" i="18" s="1"/>
  <c r="Q26" i="19"/>
  <c r="N18" i="18"/>
  <c r="Q18" i="18" s="1"/>
  <c r="Q40" i="19"/>
  <c r="I9" i="18"/>
  <c r="I13" i="18"/>
  <c r="N15" i="18"/>
  <c r="Q15" i="18" s="1"/>
  <c r="Q33" i="19"/>
  <c r="N11" i="18"/>
  <c r="Q11" i="18" s="1"/>
  <c r="Q17" i="19"/>
  <c r="N8" i="18"/>
  <c r="Q8" i="18" s="1"/>
  <c r="Q7" i="19"/>
  <c r="N22" i="18"/>
  <c r="Q22" i="18" s="1"/>
  <c r="Q46" i="19"/>
  <c r="J14" i="18"/>
  <c r="Y44" i="14"/>
  <c r="J8" i="18"/>
  <c r="J17" i="18"/>
  <c r="C25" i="18"/>
  <c r="N10" i="18"/>
  <c r="Q10" i="18" s="1"/>
  <c r="Q12" i="19"/>
  <c r="H57" i="14"/>
  <c r="J9" i="18"/>
  <c r="J25" i="18" s="1"/>
  <c r="I15" i="18"/>
  <c r="H24" i="26"/>
  <c r="E24" i="26"/>
  <c r="M25" i="18"/>
  <c r="L25" i="18"/>
  <c r="G25" i="18"/>
  <c r="H9" i="23"/>
  <c r="Y24" i="35"/>
  <c r="Z24" i="35"/>
  <c r="K24" i="26"/>
  <c r="H25" i="39"/>
  <c r="T10" i="39"/>
  <c r="T11" i="39"/>
  <c r="T13" i="39"/>
  <c r="T16" i="39"/>
  <c r="T17" i="39"/>
  <c r="T19" i="39"/>
  <c r="K25" i="39"/>
  <c r="G25" i="39"/>
  <c r="T15" i="39"/>
  <c r="L25" i="39"/>
  <c r="R25" i="39"/>
  <c r="P25" i="39"/>
  <c r="J25" i="39"/>
  <c r="F25" i="39"/>
  <c r="T9" i="39"/>
  <c r="T21" i="39"/>
  <c r="Q25" i="39"/>
  <c r="M25" i="39"/>
  <c r="I25" i="39"/>
  <c r="E25" i="39"/>
  <c r="T14" i="39"/>
  <c r="T18" i="39"/>
  <c r="Y49" i="14"/>
  <c r="E25" i="18"/>
  <c r="P25" i="18"/>
  <c r="H50" i="14"/>
  <c r="Y43" i="14"/>
  <c r="Y52" i="14"/>
  <c r="F25" i="18"/>
  <c r="Y47" i="14"/>
  <c r="D25" i="39"/>
  <c r="Z48" i="20"/>
  <c r="AB13" i="35"/>
  <c r="AB17" i="35"/>
  <c r="AB12" i="35"/>
  <c r="AB14" i="35"/>
  <c r="AG110" i="36"/>
  <c r="E24" i="35"/>
  <c r="AB20" i="35"/>
  <c r="AB18" i="35"/>
  <c r="N24" i="35"/>
  <c r="L24" i="35"/>
  <c r="J24" i="35"/>
  <c r="AA24" i="35"/>
  <c r="AB24" i="35" s="1"/>
  <c r="O24" i="35"/>
  <c r="M24" i="35"/>
  <c r="K24" i="35"/>
  <c r="P24" i="35"/>
  <c r="AB16" i="35"/>
  <c r="G24" i="35"/>
  <c r="O25" i="18"/>
  <c r="R25" i="18"/>
  <c r="N47" i="19"/>
  <c r="Q47" i="19" s="1"/>
  <c r="I25" i="18"/>
  <c r="H49" i="14"/>
  <c r="T25" i="39" l="1"/>
  <c r="N25" i="18"/>
  <c r="Q25" i="18" s="1"/>
</calcChain>
</file>

<file path=xl/comments1.xml><?xml version="1.0" encoding="utf-8"?>
<comments xmlns="http://schemas.openxmlformats.org/spreadsheetml/2006/main">
  <authors>
    <author>防災端末</author>
  </authors>
  <commentList>
    <comment ref="H2" authorId="0">
      <text>
        <r>
          <rPr>
            <b/>
            <sz val="9"/>
            <color indexed="81"/>
            <rFont val="ＭＳ Ｐゴシック"/>
            <family val="3"/>
            <charset val="128"/>
          </rPr>
          <t>自己水源：表流水、地下水等の自己水源
受水のみ：水道事業等からの受水のみ
併用：自己水源と受水の併用</t>
        </r>
      </text>
    </comment>
    <comment ref="M2" authorId="0">
      <text>
        <r>
          <rPr>
            <b/>
            <sz val="9"/>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<sst xmlns="http://schemas.openxmlformats.org/spreadsheetml/2006/main" count="4556" uniqueCount="1618">
  <si>
    <t>㈱ナリス化粧品　兵庫工場</t>
  </si>
  <si>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</si>
  <si>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</si>
  <si>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</si>
  <si>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</si>
  <si>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</si>
  <si>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</si>
  <si>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</si>
  <si>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社会福祉法人　基督教日本救霊隊</t>
    <rPh sb="0" eb="2">
      <t>シャカイ</t>
    </rPh>
    <rPh sb="2" eb="4">
      <t>フクシ</t>
    </rPh>
    <rPh sb="4" eb="6">
      <t>ホウジン</t>
    </rPh>
    <rPh sb="7" eb="10">
      <t>キリストキョウ</t>
    </rPh>
    <rPh sb="10" eb="12">
      <t>ニホン</t>
    </rPh>
    <rPh sb="12" eb="13">
      <t>スク</t>
    </rPh>
    <rPh sb="13" eb="14">
      <t>レイ</t>
    </rPh>
    <rPh sb="14" eb="15">
      <t>タイ</t>
    </rPh>
    <phoneticPr fontId="2"/>
  </si>
  <si>
    <t>㈱菊水ゴルフクラブ</t>
    <rPh sb="1" eb="3">
      <t>キクスイ</t>
    </rPh>
    <phoneticPr fontId="2"/>
  </si>
  <si>
    <t>医療法人社団　顕修会</t>
    <rPh sb="0" eb="2">
      <t>イリョウ</t>
    </rPh>
    <rPh sb="2" eb="4">
      <t>ホウジン</t>
    </rPh>
    <rPh sb="4" eb="6">
      <t>シャダン</t>
    </rPh>
    <rPh sb="7" eb="10">
      <t>ケンシュウカイ</t>
    </rPh>
    <phoneticPr fontId="3"/>
  </si>
  <si>
    <t>ヨハネ寮</t>
    <rPh sb="3" eb="4">
      <t>リョウ</t>
    </rPh>
    <phoneticPr fontId="2"/>
  </si>
  <si>
    <t>㈱鳴尾ウォーターワールド</t>
    <rPh sb="1" eb="2">
      <t>ナ</t>
    </rPh>
    <rPh sb="2" eb="3">
      <t>オ</t>
    </rPh>
    <phoneticPr fontId="3"/>
  </si>
  <si>
    <t>リゾ鳴尾浜</t>
    <rPh sb="2" eb="5">
      <t>ナルオハマ</t>
    </rPh>
    <phoneticPr fontId="3"/>
  </si>
  <si>
    <t>西川　善雅</t>
    <rPh sb="0" eb="2">
      <t>ニシカワ</t>
    </rPh>
    <rPh sb="3" eb="4">
      <t>ゼン</t>
    </rPh>
    <rPh sb="4" eb="5">
      <t>ガ</t>
    </rPh>
    <phoneticPr fontId="3"/>
  </si>
  <si>
    <t>㈱ダイドー技建</t>
    <rPh sb="5" eb="6">
      <t>ワザ</t>
    </rPh>
    <rPh sb="6" eb="7">
      <t>ダテ</t>
    </rPh>
    <phoneticPr fontId="3"/>
  </si>
  <si>
    <t>苦楽園三番町開発地</t>
    <rPh sb="0" eb="3">
      <t>クラクエン</t>
    </rPh>
    <rPh sb="3" eb="5">
      <t>サンバン</t>
    </rPh>
    <rPh sb="5" eb="6">
      <t>マチ</t>
    </rPh>
    <rPh sb="6" eb="9">
      <t>カイハツチ</t>
    </rPh>
    <phoneticPr fontId="3"/>
  </si>
  <si>
    <t>姫路市中央卸売市場</t>
  </si>
  <si>
    <t>まねき食品㈱</t>
  </si>
  <si>
    <t>貝原　伸一</t>
  </si>
  <si>
    <t>医療法人財団姫路聖マリア会</t>
  </si>
  <si>
    <t>オガワ食品協業組合</t>
  </si>
  <si>
    <t>是常　浩一郎</t>
  </si>
  <si>
    <t>日本水産㈱　姫路総合工場</t>
  </si>
  <si>
    <t>除鉄・膜ろ過</t>
  </si>
  <si>
    <t>除鉄・除マ・膜ろ過</t>
  </si>
  <si>
    <t>ヤマサ蒲鉾㈱</t>
  </si>
  <si>
    <t>黒田　信行</t>
  </si>
  <si>
    <t>播磨社会復帰促進センター</t>
  </si>
  <si>
    <t>加東市</t>
  </si>
  <si>
    <t>１０m3</t>
  </si>
  <si>
    <t>料金</t>
  </si>
  <si>
    <t>香美町</t>
    <rPh sb="0" eb="3">
      <t>カミチョウ</t>
    </rPh>
    <phoneticPr fontId="2"/>
  </si>
  <si>
    <t>（２）水道用水供給集計表</t>
  </si>
  <si>
    <t>原水の</t>
  </si>
  <si>
    <t>浄水施設</t>
  </si>
  <si>
    <t>台帳番号</t>
    <rPh sb="0" eb="2">
      <t>ダイチョウ</t>
    </rPh>
    <rPh sb="2" eb="4">
      <t>バンゴウ</t>
    </rPh>
    <phoneticPr fontId="2"/>
  </si>
  <si>
    <t>事業主体名</t>
  </si>
  <si>
    <t>認可年月日</t>
  </si>
  <si>
    <t>阪神水道企業団</t>
  </si>
  <si>
    <t>４市</t>
  </si>
  <si>
    <t>表流水</t>
  </si>
  <si>
    <t>１市</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</si>
  <si>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</si>
  <si>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</si>
  <si>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</si>
  <si>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</si>
  <si>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</si>
  <si>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</si>
  <si>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</si>
  <si>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</si>
  <si>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</si>
  <si>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</si>
  <si>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</si>
  <si>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</si>
  <si>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</si>
  <si>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</si>
  <si>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</si>
  <si>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</si>
  <si>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</si>
  <si>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</si>
  <si>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</si>
  <si>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</si>
  <si>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</si>
  <si>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</si>
  <si>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</si>
  <si>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</si>
  <si>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</si>
  <si>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</si>
  <si>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</si>
  <si>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</si>
  <si>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</si>
  <si>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</si>
  <si>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</si>
  <si>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</si>
  <si>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</si>
  <si>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</si>
  <si>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</si>
  <si>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</si>
  <si>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</si>
  <si>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</si>
  <si>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</si>
  <si>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</si>
  <si>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</si>
  <si>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</si>
  <si>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</si>
  <si>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</si>
  <si>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</si>
  <si>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</si>
  <si>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</si>
  <si>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</si>
  <si>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</si>
  <si>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</si>
  <si>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</si>
  <si>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</si>
  <si>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</si>
  <si>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</si>
  <si>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</si>
  <si>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</si>
  <si>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</si>
  <si>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</si>
  <si>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</si>
  <si>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</si>
  <si>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</si>
  <si>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</si>
  <si>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</si>
  <si>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</si>
  <si>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</si>
  <si>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</si>
  <si>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</si>
  <si>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</si>
  <si>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</si>
  <si>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</si>
  <si>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</si>
  <si>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</si>
  <si>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</si>
  <si>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</si>
  <si>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</si>
  <si>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</si>
  <si>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</si>
  <si>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</si>
  <si>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</si>
  <si>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</si>
  <si>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</si>
  <si>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</si>
  <si>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</si>
  <si>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</si>
  <si>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</si>
  <si>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</si>
  <si>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</si>
  <si>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</si>
  <si>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消毒のみ</t>
    <rPh sb="0" eb="2">
      <t>ショウドク</t>
    </rPh>
    <phoneticPr fontId="1"/>
  </si>
  <si>
    <t>急速ろ過</t>
    <rPh sb="0" eb="2">
      <t>キュウソク</t>
    </rPh>
    <rPh sb="3" eb="4">
      <t>カ</t>
    </rPh>
    <phoneticPr fontId="1"/>
  </si>
  <si>
    <t>淀川水系淀川</t>
  </si>
  <si>
    <t>淀川水系猪名川</t>
  </si>
  <si>
    <t>武庫川水系川下川</t>
  </si>
  <si>
    <t>武庫川水系惣川</t>
  </si>
  <si>
    <t>武庫川</t>
  </si>
  <si>
    <t>明石川</t>
  </si>
  <si>
    <t>加古川水系脇川川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</si>
  <si>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</si>
  <si>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</si>
  <si>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</si>
  <si>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</si>
  <si>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</si>
  <si>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</si>
  <si>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</si>
  <si>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</si>
  <si>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</si>
  <si>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</si>
  <si>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葆沢池</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</si>
  <si>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</si>
  <si>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</si>
  <si>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</si>
  <si>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</si>
  <si>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</si>
  <si>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</si>
  <si>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</si>
  <si>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</si>
  <si>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</si>
  <si>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</si>
  <si>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</si>
  <si>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</si>
  <si>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</si>
  <si>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</si>
  <si>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</si>
  <si>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</si>
  <si>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</si>
  <si>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</si>
  <si>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</si>
  <si>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</si>
  <si>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</si>
  <si>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</si>
  <si>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</si>
  <si>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鴨川ダム</t>
    <phoneticPr fontId="2"/>
  </si>
  <si>
    <t>生野ダム</t>
  </si>
  <si>
    <t>三宝ダム</t>
  </si>
  <si>
    <t>猪鼻第一ダム</t>
  </si>
  <si>
    <t>竹原ダム</t>
  </si>
  <si>
    <t>天川第一ダム</t>
  </si>
  <si>
    <t>細田池貯水池</t>
  </si>
  <si>
    <t>千苅ダム</t>
  </si>
  <si>
    <t>布引ダム</t>
  </si>
  <si>
    <t>烏原ダム</t>
  </si>
  <si>
    <t>伏流水</t>
  </si>
  <si>
    <t>丸山貯水池</t>
  </si>
  <si>
    <t>丹波市（中央）</t>
    <rPh sb="4" eb="6">
      <t>チュウオウ</t>
    </rPh>
    <phoneticPr fontId="2"/>
  </si>
  <si>
    <t xml:space="preserve"> </t>
    <phoneticPr fontId="11"/>
  </si>
  <si>
    <t>　</t>
    <phoneticPr fontId="2"/>
  </si>
  <si>
    <t>備　　考</t>
    <phoneticPr fontId="11"/>
  </si>
  <si>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</si>
  <si>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</si>
  <si>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</si>
  <si>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</si>
  <si>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</si>
  <si>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</si>
  <si>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</si>
  <si>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</si>
  <si>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</si>
  <si>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</si>
  <si>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</si>
  <si>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</si>
  <si>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</si>
  <si>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</si>
  <si>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</si>
  <si>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</si>
  <si>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</si>
  <si>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</si>
  <si>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</si>
  <si>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</si>
  <si>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</si>
  <si>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</si>
  <si>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</si>
  <si>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</si>
  <si>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</si>
  <si>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</si>
  <si>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</si>
  <si>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</si>
  <si>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奥山貯水池</t>
    <phoneticPr fontId="2"/>
  </si>
  <si>
    <t>紫</t>
    <rPh sb="0" eb="1">
      <t>ムラサキ</t>
    </rPh>
    <phoneticPr fontId="2"/>
  </si>
  <si>
    <t>線</t>
    <rPh sb="0" eb="1">
      <t>セン</t>
    </rPh>
    <phoneticPr fontId="2"/>
  </si>
  <si>
    <t>職員</t>
    <phoneticPr fontId="2"/>
  </si>
  <si>
    <t>浪速企業株式会社</t>
    <rPh sb="0" eb="2">
      <t>ナニワ</t>
    </rPh>
    <rPh sb="2" eb="4">
      <t>キギョウ</t>
    </rPh>
    <rPh sb="4" eb="8">
      <t>カブシキガイシャ</t>
    </rPh>
    <phoneticPr fontId="14"/>
  </si>
  <si>
    <t>鳳鳴カントリークラブ</t>
    <rPh sb="0" eb="1">
      <t>ホウ</t>
    </rPh>
    <rPh sb="1" eb="2">
      <t>メイ</t>
    </rPh>
    <phoneticPr fontId="14"/>
  </si>
  <si>
    <t>大谷実業株式会社</t>
    <rPh sb="0" eb="2">
      <t>オオタニ</t>
    </rPh>
    <rPh sb="2" eb="4">
      <t>ジツギョウ</t>
    </rPh>
    <rPh sb="4" eb="8">
      <t>カブシキガイシャ</t>
    </rPh>
    <phoneticPr fontId="14"/>
  </si>
  <si>
    <t>にしきカントリークラブ</t>
    <phoneticPr fontId="14"/>
  </si>
  <si>
    <t>株式会社カネカ　株式会社カネカ高砂工業所</t>
  </si>
  <si>
    <t>高砂市荒井町新浜2-1-1</t>
  </si>
  <si>
    <t>キッコーマン食品株式会社　キッコーマン食品㈱高砂工場</t>
  </si>
  <si>
    <t>高砂市荒井町新浜1-1-1</t>
  </si>
  <si>
    <t>西脇市</t>
  </si>
  <si>
    <t>西脇市鹿野町字西川原124-5</t>
  </si>
  <si>
    <t>佐用町</t>
  </si>
  <si>
    <t>水質悪化あり</t>
  </si>
  <si>
    <t>㈱Golf and Art Resort JAPAN</t>
  </si>
  <si>
    <t>洲本市五色町都志1151</t>
  </si>
  <si>
    <t>大和リゾート㈱　南淡路ロイヤルホテル</t>
  </si>
  <si>
    <t>姫路市市川台２丁目１</t>
  </si>
  <si>
    <t>オイシスはりま工場</t>
    <rPh sb="7" eb="9">
      <t>コウジョウ</t>
    </rPh>
    <phoneticPr fontId="15"/>
  </si>
  <si>
    <t>オイシスはりま工場敷地内</t>
    <rPh sb="7" eb="9">
      <t>コウジョウ</t>
    </rPh>
    <rPh sb="9" eb="12">
      <t>シキチナイ</t>
    </rPh>
    <phoneticPr fontId="15"/>
  </si>
  <si>
    <t>大橋　英勝</t>
    <rPh sb="0" eb="2">
      <t>オオハシ</t>
    </rPh>
    <rPh sb="3" eb="5">
      <t>ヒデカツ</t>
    </rPh>
    <phoneticPr fontId="1"/>
  </si>
  <si>
    <t>横山　武司</t>
    <rPh sb="0" eb="2">
      <t>ヨコヤマ</t>
    </rPh>
    <rPh sb="3" eb="5">
      <t>タケシ</t>
    </rPh>
    <phoneticPr fontId="1"/>
  </si>
  <si>
    <t>神河町</t>
    <rPh sb="0" eb="3">
      <t>カミカワチョウ</t>
    </rPh>
    <phoneticPr fontId="15"/>
  </si>
  <si>
    <t>渕</t>
    <rPh sb="0" eb="1">
      <t>フチ</t>
    </rPh>
    <phoneticPr fontId="15"/>
  </si>
  <si>
    <t>グリーンエコー笠形</t>
    <rPh sb="7" eb="9">
      <t>カサガタ</t>
    </rPh>
    <phoneticPr fontId="15"/>
  </si>
  <si>
    <t>（株）サンデベロッパー</t>
    <rPh sb="0" eb="3">
      <t>カブ</t>
    </rPh>
    <phoneticPr fontId="15"/>
  </si>
  <si>
    <t>粟賀ゴルフ</t>
    <rPh sb="0" eb="2">
      <t>アワガ</t>
    </rPh>
    <phoneticPr fontId="15"/>
  </si>
  <si>
    <t>上郡町長</t>
  </si>
  <si>
    <t>皆坂地区</t>
  </si>
  <si>
    <t>緩速ろ過</t>
  </si>
  <si>
    <t>富満地区</t>
  </si>
  <si>
    <t>黒石・市原地区</t>
  </si>
  <si>
    <t>急速ろ過他</t>
  </si>
  <si>
    <t>小野豆地区</t>
  </si>
  <si>
    <t>その他（膜）</t>
  </si>
  <si>
    <t>鍋倉地区</t>
  </si>
  <si>
    <t>稲垣　幸彦</t>
    <rPh sb="0" eb="2">
      <t>イナガキ</t>
    </rPh>
    <rPh sb="3" eb="5">
      <t>ユキヒコ</t>
    </rPh>
    <phoneticPr fontId="14"/>
  </si>
  <si>
    <t>橋本　喜義</t>
    <rPh sb="0" eb="2">
      <t>ハシモト</t>
    </rPh>
    <rPh sb="3" eb="4">
      <t>ヨロコ</t>
    </rPh>
    <rPh sb="4" eb="5">
      <t>ギ</t>
    </rPh>
    <phoneticPr fontId="14"/>
  </si>
  <si>
    <t>田中　四郎</t>
    <rPh sb="0" eb="2">
      <t>タナカ</t>
    </rPh>
    <rPh sb="3" eb="5">
      <t>シロウ</t>
    </rPh>
    <phoneticPr fontId="14"/>
  </si>
  <si>
    <t>山本　清志</t>
    <rPh sb="0" eb="2">
      <t>ヤマモト</t>
    </rPh>
    <rPh sb="3" eb="5">
      <t>キヨシ</t>
    </rPh>
    <phoneticPr fontId="1"/>
  </si>
  <si>
    <t>片岡　豊</t>
    <rPh sb="0" eb="2">
      <t>カタオカ</t>
    </rPh>
    <rPh sb="3" eb="4">
      <t>ユタ</t>
    </rPh>
    <phoneticPr fontId="1"/>
  </si>
  <si>
    <t>細見　英喜</t>
    <rPh sb="0" eb="2">
      <t>ホソミ</t>
    </rPh>
    <rPh sb="3" eb="5">
      <t>ヒデキ</t>
    </rPh>
    <phoneticPr fontId="1"/>
  </si>
  <si>
    <t>加戸　仁志</t>
    <rPh sb="0" eb="2">
      <t>カト</t>
    </rPh>
    <rPh sb="3" eb="5">
      <t>ヒトシ</t>
    </rPh>
    <phoneticPr fontId="15"/>
  </si>
  <si>
    <t>足立　睦雄</t>
    <rPh sb="0" eb="2">
      <t>アダチ</t>
    </rPh>
    <rPh sb="3" eb="5">
      <t>ムツオ</t>
    </rPh>
    <phoneticPr fontId="15"/>
  </si>
  <si>
    <t>米井　幹男</t>
    <rPh sb="0" eb="2">
      <t>ヨネイ</t>
    </rPh>
    <rPh sb="3" eb="5">
      <t>ミキオ</t>
    </rPh>
    <phoneticPr fontId="1"/>
  </si>
  <si>
    <t>荒木　卓夫</t>
    <rPh sb="0" eb="2">
      <t>アラキ</t>
    </rPh>
    <rPh sb="3" eb="5">
      <t>タクオ</t>
    </rPh>
    <phoneticPr fontId="15"/>
  </si>
  <si>
    <t>リソルゴルフマネジメント西日本㈱</t>
    <rPh sb="12" eb="13">
      <t>ニシ</t>
    </rPh>
    <rPh sb="13" eb="15">
      <t>ニホン</t>
    </rPh>
    <phoneticPr fontId="15"/>
  </si>
  <si>
    <t>４５ｹ所</t>
    <phoneticPr fontId="2"/>
  </si>
  <si>
    <t>有収水量</t>
    <rPh sb="0" eb="2">
      <t>ユウシュウ</t>
    </rPh>
    <rPh sb="2" eb="4">
      <t>スイリョウ</t>
    </rPh>
    <phoneticPr fontId="2"/>
  </si>
  <si>
    <t>中播磨（福崎）</t>
    <rPh sb="0" eb="1">
      <t>ナカ</t>
    </rPh>
    <rPh sb="1" eb="3">
      <t>ハリマ</t>
    </rPh>
    <rPh sb="4" eb="6">
      <t>フクサキ</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</si>
  <si>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</si>
  <si>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</si>
  <si>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</si>
  <si>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</si>
  <si>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</si>
  <si>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</si>
  <si>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日吉ダム</t>
    <phoneticPr fontId="2"/>
  </si>
  <si>
    <t>夢前川水系菅生川</t>
    <phoneticPr fontId="2"/>
  </si>
  <si>
    <t>菅生ダム</t>
    <phoneticPr fontId="2"/>
  </si>
  <si>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</si>
  <si>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</si>
  <si>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</si>
  <si>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</si>
  <si>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</si>
  <si>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</si>
  <si>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</si>
  <si>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</si>
  <si>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</si>
  <si>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</si>
  <si>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</si>
  <si>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</si>
  <si>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</si>
  <si>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</si>
  <si>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</si>
  <si>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</si>
  <si>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</si>
  <si>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</si>
  <si>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</si>
  <si>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</si>
  <si>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</si>
  <si>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</si>
  <si>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</si>
  <si>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</si>
  <si>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</si>
  <si>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</si>
  <si>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</si>
  <si>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</si>
  <si>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</si>
  <si>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</si>
  <si>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</si>
  <si>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丹波市（市島）</t>
    <rPh sb="0" eb="2">
      <t>タンバ</t>
    </rPh>
    <rPh sb="2" eb="3">
      <t>シ</t>
    </rPh>
    <rPh sb="4" eb="6">
      <t>イチジマ</t>
    </rPh>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</si>
  <si>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</si>
  <si>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</si>
  <si>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</si>
  <si>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1"/>
  </si>
  <si>
    <t>丹波市</t>
    <rPh sb="0" eb="3">
      <t>タンバシ</t>
    </rPh>
    <phoneticPr fontId="1"/>
  </si>
  <si>
    <t>カ所</t>
    <rPh sb="1" eb="2">
      <t>ジョ</t>
    </rPh>
    <phoneticPr fontId="2"/>
  </si>
  <si>
    <t>MFろ過池</t>
    <rPh sb="3" eb="4">
      <t>カ</t>
    </rPh>
    <rPh sb="4" eb="5">
      <t>イケ</t>
    </rPh>
    <phoneticPr fontId="1"/>
  </si>
  <si>
    <t>西井　和忠</t>
    <rPh sb="0" eb="2">
      <t>ニシイ</t>
    </rPh>
    <rPh sb="3" eb="4">
      <t>カズ</t>
    </rPh>
    <rPh sb="4" eb="5">
      <t>チュウ</t>
    </rPh>
    <phoneticPr fontId="1"/>
  </si>
  <si>
    <t>林　健一郎</t>
    <rPh sb="0" eb="1">
      <t>ハヤシ</t>
    </rPh>
    <rPh sb="2" eb="5">
      <t>ケンイチロウ</t>
    </rPh>
    <phoneticPr fontId="1"/>
  </si>
  <si>
    <t>廣津　義憲</t>
    <rPh sb="0" eb="1">
      <t>ヒロシ</t>
    </rPh>
    <rPh sb="1" eb="2">
      <t>ツ</t>
    </rPh>
    <rPh sb="3" eb="4">
      <t>ヨシ</t>
    </rPh>
    <rPh sb="4" eb="5">
      <t>ノリ</t>
    </rPh>
    <phoneticPr fontId="1"/>
  </si>
  <si>
    <t>朝来</t>
    <rPh sb="0" eb="2">
      <t>アサゴ</t>
    </rPh>
    <phoneticPr fontId="2"/>
  </si>
  <si>
    <t>加東</t>
    <rPh sb="0" eb="2">
      <t>カトウ</t>
    </rPh>
    <phoneticPr fontId="2"/>
  </si>
  <si>
    <t>（５）特設水道健康福祉事務所別集計表</t>
    <rPh sb="7" eb="14">
      <t>ケンコウ</t>
    </rPh>
    <phoneticPr fontId="11"/>
  </si>
  <si>
    <t>施設数</t>
    <rPh sb="0" eb="2">
      <t>シセツ</t>
    </rPh>
    <rPh sb="2" eb="3">
      <t>スウ</t>
    </rPh>
    <phoneticPr fontId="11"/>
  </si>
  <si>
    <t>公営</t>
    <rPh sb="0" eb="2">
      <t>コウエイ</t>
    </rPh>
    <phoneticPr fontId="11"/>
  </si>
  <si>
    <t>その他</t>
    <rPh sb="2" eb="3">
      <t>タ</t>
    </rPh>
    <phoneticPr fontId="11"/>
  </si>
  <si>
    <t>計</t>
    <rPh sb="0" eb="1">
      <t>ケイ</t>
    </rPh>
    <phoneticPr fontId="11"/>
  </si>
  <si>
    <t>上　水　道</t>
    <rPh sb="0" eb="1">
      <t>ウエ</t>
    </rPh>
    <rPh sb="2" eb="3">
      <t>ミズ</t>
    </rPh>
    <rPh sb="4" eb="5">
      <t>ミチ</t>
    </rPh>
    <phoneticPr fontId="2"/>
  </si>
  <si>
    <t>工場内</t>
  </si>
  <si>
    <t>浅</t>
  </si>
  <si>
    <t>消毒のみ</t>
  </si>
  <si>
    <t>公営</t>
  </si>
  <si>
    <t>深</t>
  </si>
  <si>
    <t>兵庫県教育長</t>
  </si>
  <si>
    <t>湧</t>
  </si>
  <si>
    <t>ひかみカントリークラブ</t>
  </si>
  <si>
    <t>生活協同組合コープこうべ</t>
  </si>
  <si>
    <t>除鉄・除マ他</t>
  </si>
  <si>
    <t>エム・シー・シー食品㈱</t>
  </si>
  <si>
    <t>近田　政令</t>
  </si>
  <si>
    <t>㈱ロックフィールド</t>
  </si>
  <si>
    <t>平井　浩二</t>
  </si>
  <si>
    <t>六甲国際㈱</t>
  </si>
  <si>
    <t>六甲国際ゴルフ倶楽部GC</t>
  </si>
  <si>
    <t>除鉄・除マ</t>
  </si>
  <si>
    <t>菊水ゴルフ場</t>
  </si>
  <si>
    <t>北野　友之</t>
  </si>
  <si>
    <t>押部プラザ</t>
  </si>
  <si>
    <t>店舗内</t>
  </si>
  <si>
    <t>伊藤　幸治</t>
  </si>
  <si>
    <t>新日本観光㈱</t>
  </si>
  <si>
    <t>大神戸ゴルフ倶楽部</t>
  </si>
  <si>
    <t>明石ゴルフ倶楽部</t>
  </si>
  <si>
    <t>〔特設水道施設別現況表〕　</t>
    <rPh sb="10" eb="11">
      <t>ヒョウ</t>
    </rPh>
    <phoneticPr fontId="11"/>
  </si>
  <si>
    <t>市町名</t>
    <rPh sb="0" eb="2">
      <t>シチョウ</t>
    </rPh>
    <phoneticPr fontId="11"/>
  </si>
  <si>
    <t>設置者名</t>
    <rPh sb="0" eb="2">
      <t>セッチ</t>
    </rPh>
    <rPh sb="2" eb="3">
      <t>シャ</t>
    </rPh>
    <rPh sb="3" eb="4">
      <t>ナ</t>
    </rPh>
    <phoneticPr fontId="11"/>
  </si>
  <si>
    <t>供給区域または供給対象施設</t>
    <rPh sb="0" eb="2">
      <t>キョウキュウ</t>
    </rPh>
    <rPh sb="2" eb="4">
      <t>クイキ</t>
    </rPh>
    <rPh sb="7" eb="9">
      <t>キョウキュウ</t>
    </rPh>
    <rPh sb="9" eb="11">
      <t>タイショウ</t>
    </rPh>
    <rPh sb="11" eb="13">
      <t>シセツ</t>
    </rPh>
    <phoneticPr fontId="11"/>
  </si>
  <si>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1"/>
  </si>
  <si>
    <t>備考</t>
    <rPh sb="0" eb="2">
      <t>ビコウ</t>
    </rPh>
    <phoneticPr fontId="11"/>
  </si>
  <si>
    <t>需要者数</t>
    <rPh sb="0" eb="2">
      <t>ジュヨウ</t>
    </rPh>
    <phoneticPr fontId="11"/>
  </si>
  <si>
    <t>（３）市町別水道普及表</t>
    <rPh sb="3" eb="5">
      <t>シチョウ</t>
    </rPh>
    <rPh sb="5" eb="6">
      <t>ベツ</t>
    </rPh>
    <rPh sb="6" eb="8">
      <t>スイドウ</t>
    </rPh>
    <rPh sb="8" eb="10">
      <t>フキュウ</t>
    </rPh>
    <rPh sb="10" eb="11">
      <t>ヒョウ</t>
    </rPh>
    <phoneticPr fontId="2"/>
  </si>
  <si>
    <t>水道普及率（％）</t>
  </si>
  <si>
    <t>兵庫県</t>
  </si>
  <si>
    <t>全国</t>
  </si>
  <si>
    <t>元</t>
  </si>
  <si>
    <t>一人一日最大給水量（l）</t>
  </si>
  <si>
    <t>上水道</t>
  </si>
  <si>
    <t>簡易水道</t>
  </si>
  <si>
    <t>一日最大給水量（m3/日）</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</si>
  <si>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</si>
  <si>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</si>
  <si>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</si>
  <si>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</si>
  <si>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</si>
  <si>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</si>
  <si>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</si>
  <si>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</si>
  <si>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</si>
  <si>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</si>
  <si>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</si>
  <si>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</si>
  <si>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</si>
  <si>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</si>
  <si>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</si>
  <si>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</si>
  <si>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</si>
  <si>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</si>
  <si>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</si>
  <si>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</si>
  <si>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</si>
  <si>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</si>
  <si>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</si>
  <si>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</si>
  <si>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</si>
  <si>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</si>
  <si>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</si>
  <si>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</si>
  <si>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</si>
  <si>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</si>
  <si>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</si>
  <si>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</si>
  <si>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</si>
  <si>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</si>
  <si>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</si>
  <si>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</si>
  <si>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</si>
  <si>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</si>
  <si>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</si>
  <si>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</si>
  <si>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</si>
  <si>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</si>
  <si>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</si>
  <si>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</si>
  <si>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</si>
  <si>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</si>
  <si>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</si>
  <si>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</si>
  <si>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</si>
  <si>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</si>
  <si>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</si>
  <si>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</si>
  <si>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</si>
  <si>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</si>
  <si>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</si>
  <si>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</si>
  <si>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</si>
  <si>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</si>
  <si>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</si>
  <si>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</si>
  <si>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</si>
  <si>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</si>
  <si>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</si>
  <si>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</si>
  <si>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</si>
  <si>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</si>
  <si>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</si>
  <si>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</si>
  <si>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</si>
  <si>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赤穂市（南部）</t>
  </si>
  <si>
    <t>赤穂市（北部）</t>
  </si>
  <si>
    <t>宍粟市</t>
  </si>
  <si>
    <t>たつの市</t>
  </si>
  <si>
    <t>太子町</t>
  </si>
  <si>
    <t>上郡町</t>
  </si>
  <si>
    <t>播磨高原広域事務組合</t>
  </si>
  <si>
    <t>豊岡市</t>
  </si>
  <si>
    <t>養父市</t>
  </si>
  <si>
    <t>朝来市</t>
  </si>
  <si>
    <t>香美町</t>
  </si>
  <si>
    <t>新温泉町</t>
  </si>
  <si>
    <t>篠山市</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</si>
  <si>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</si>
  <si>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</si>
  <si>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</si>
  <si>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</si>
  <si>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</si>
  <si>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</si>
  <si>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</si>
  <si>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</si>
  <si>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</si>
  <si>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</si>
  <si>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</si>
  <si>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</si>
  <si>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</si>
  <si>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</si>
  <si>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</si>
  <si>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</si>
  <si>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</si>
  <si>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</si>
  <si>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</si>
  <si>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</si>
  <si>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</si>
  <si>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</si>
  <si>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</si>
  <si>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</si>
  <si>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</si>
  <si>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</si>
  <si>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</si>
  <si>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</si>
  <si>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</si>
  <si>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</si>
  <si>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</si>
  <si>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</si>
  <si>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</si>
  <si>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</si>
  <si>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</si>
  <si>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</si>
  <si>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</si>
  <si>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</si>
  <si>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</si>
  <si>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</si>
  <si>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</si>
  <si>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武庫川水系山田川</t>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</si>
  <si>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</si>
  <si>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</si>
  <si>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</si>
  <si>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</si>
  <si>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</si>
  <si>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t>
    <phoneticPr fontId="11"/>
  </si>
  <si>
    <t>な水の供給</t>
    <phoneticPr fontId="11"/>
  </si>
  <si>
    <t>備　考</t>
    <phoneticPr fontId="11"/>
  </si>
  <si>
    <t>を受けてい</t>
    <phoneticPr fontId="11"/>
  </si>
  <si>
    <t>る者の数</t>
    <phoneticPr fontId="11"/>
  </si>
  <si>
    <t>㈱カナリー</t>
    <phoneticPr fontId="11"/>
  </si>
  <si>
    <t>RO＋ＵＦ膜ろ過</t>
    <phoneticPr fontId="11"/>
  </si>
  <si>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</si>
  <si>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</si>
  <si>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</si>
  <si>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</si>
  <si>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</si>
  <si>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</si>
  <si>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</si>
  <si>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</si>
  <si>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</si>
  <si>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</si>
  <si>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明石</t>
    <rPh sb="0" eb="2">
      <t>アカシ</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</si>
  <si>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</si>
  <si>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</si>
  <si>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</si>
  <si>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</si>
  <si>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</si>
  <si>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</si>
  <si>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但馬</t>
    <rPh sb="0" eb="2">
      <t>タジマ</t>
    </rPh>
    <phoneticPr fontId="2"/>
  </si>
  <si>
    <t>豊岡</t>
    <rPh sb="0" eb="2">
      <t>トヨオカ</t>
    </rPh>
    <phoneticPr fontId="2"/>
  </si>
  <si>
    <t>神戸市(市街地）</t>
    <rPh sb="4" eb="7">
      <t>シガイチ</t>
    </rPh>
    <phoneticPr fontId="2"/>
  </si>
  <si>
    <t>社団法人芦屋カントリー倶楽部</t>
    <rPh sb="0" eb="2">
      <t>シャダン</t>
    </rPh>
    <rPh sb="2" eb="4">
      <t>ホウジン</t>
    </rPh>
    <phoneticPr fontId="16"/>
  </si>
  <si>
    <t>芦屋カントリー倶楽部GC</t>
    <rPh sb="0" eb="2">
      <t>アシヤ</t>
    </rPh>
    <phoneticPr fontId="17"/>
  </si>
  <si>
    <t>住吉駅ビル内食品加工施設等</t>
    <rPh sb="5" eb="6">
      <t>ナイ</t>
    </rPh>
    <rPh sb="6" eb="8">
      <t>ショクヒン</t>
    </rPh>
    <rPh sb="8" eb="10">
      <t>カコウ</t>
    </rPh>
    <rPh sb="10" eb="12">
      <t>シセツ</t>
    </rPh>
    <rPh sb="12" eb="13">
      <t>トウ</t>
    </rPh>
    <phoneticPr fontId="17"/>
  </si>
  <si>
    <t>新谷　元幸</t>
    <rPh sb="0" eb="2">
      <t>シンタニ</t>
    </rPh>
    <rPh sb="3" eb="5">
      <t>モトユキ</t>
    </rPh>
    <phoneticPr fontId="17"/>
  </si>
  <si>
    <t>本多　祥二</t>
    <rPh sb="0" eb="2">
      <t>ホンダ</t>
    </rPh>
    <rPh sb="3" eb="5">
      <t>ショウジ</t>
    </rPh>
    <phoneticPr fontId="17"/>
  </si>
  <si>
    <t>生活協同組合コープこうべ六甲アイランド</t>
    <rPh sb="12" eb="14">
      <t>ロッコウ</t>
    </rPh>
    <phoneticPr fontId="16"/>
  </si>
  <si>
    <t>他</t>
    <rPh sb="0" eb="1">
      <t>タ</t>
    </rPh>
    <phoneticPr fontId="17"/>
  </si>
  <si>
    <t>急速・ＭＦろ過他</t>
    <rPh sb="7" eb="8">
      <t>タ</t>
    </rPh>
    <phoneticPr fontId="17"/>
  </si>
  <si>
    <t>除鉄・除マ・MFろ過他</t>
    <rPh sb="9" eb="10">
      <t>カ</t>
    </rPh>
    <rPh sb="10" eb="11">
      <t>タ</t>
    </rPh>
    <phoneticPr fontId="17"/>
  </si>
  <si>
    <t>中山　耕平</t>
    <rPh sb="0" eb="2">
      <t>ナカヤマ</t>
    </rPh>
    <rPh sb="3" eb="5">
      <t>コウヘイ</t>
    </rPh>
    <phoneticPr fontId="17"/>
  </si>
  <si>
    <t>伊藤ハム㈱</t>
    <rPh sb="0" eb="2">
      <t>イトウ</t>
    </rPh>
    <phoneticPr fontId="16"/>
  </si>
  <si>
    <t>中野　浩司</t>
    <rPh sb="0" eb="2">
      <t>ナカノ</t>
    </rPh>
    <rPh sb="3" eb="5">
      <t>コウジ</t>
    </rPh>
    <phoneticPr fontId="17"/>
  </si>
  <si>
    <t>伏流水</t>
    <rPh sb="0" eb="3">
      <t>フクリュウスイ</t>
    </rPh>
    <phoneticPr fontId="2"/>
  </si>
  <si>
    <t>東洋水産㈱　関西事業部</t>
    <rPh sb="6" eb="8">
      <t>カンサイ</t>
    </rPh>
    <rPh sb="8" eb="10">
      <t>ジギョウ</t>
    </rPh>
    <rPh sb="10" eb="11">
      <t>ブ</t>
    </rPh>
    <phoneticPr fontId="16"/>
  </si>
  <si>
    <t>江藤　恵吾</t>
    <rPh sb="0" eb="2">
      <t>エトウ</t>
    </rPh>
    <rPh sb="3" eb="5">
      <t>ケイゴ</t>
    </rPh>
    <phoneticPr fontId="17"/>
  </si>
  <si>
    <t>神戸実業学院</t>
    <rPh sb="0" eb="2">
      <t>コウベ</t>
    </rPh>
    <rPh sb="2" eb="4">
      <t>ジツギョウ</t>
    </rPh>
    <rPh sb="4" eb="6">
      <t>ガクイン</t>
    </rPh>
    <phoneticPr fontId="18"/>
  </si>
  <si>
    <t>深</t>
    <rPh sb="0" eb="1">
      <t>フカ</t>
    </rPh>
    <phoneticPr fontId="18"/>
  </si>
  <si>
    <t>消毒のみ</t>
    <rPh sb="0" eb="2">
      <t>ショウドク</t>
    </rPh>
    <phoneticPr fontId="18"/>
  </si>
  <si>
    <t>鴨川ダム</t>
    <rPh sb="0" eb="1">
      <t>カモ</t>
    </rPh>
    <rPh sb="1" eb="2">
      <t>カワ</t>
    </rPh>
    <phoneticPr fontId="2"/>
  </si>
  <si>
    <t>加古川水系加古川</t>
    <phoneticPr fontId="2"/>
  </si>
  <si>
    <t>芦屋川水系芦屋川</t>
    <phoneticPr fontId="2"/>
  </si>
  <si>
    <t>円山川水系与布土川</t>
    <rPh sb="0" eb="3">
      <t>マルヤマガワ</t>
    </rPh>
    <rPh sb="3" eb="5">
      <t>スイケイ</t>
    </rPh>
    <rPh sb="8" eb="9">
      <t>カワ</t>
    </rPh>
    <phoneticPr fontId="2"/>
  </si>
  <si>
    <t>神戸市（六甲山）</t>
    <rPh sb="0" eb="3">
      <t>コウベシ</t>
    </rPh>
    <rPh sb="4" eb="7">
      <t>ロッコウサン</t>
    </rPh>
    <phoneticPr fontId="2"/>
  </si>
  <si>
    <t>中野　秀彦</t>
    <rPh sb="0" eb="2">
      <t>ナカノ</t>
    </rPh>
    <rPh sb="3" eb="5">
      <t>ヒデヒコ</t>
    </rPh>
    <phoneticPr fontId="18"/>
  </si>
  <si>
    <t>他</t>
    <rPh sb="0" eb="1">
      <t>タ</t>
    </rPh>
    <phoneticPr fontId="19"/>
  </si>
  <si>
    <t>他（イオン交換）</t>
    <rPh sb="0" eb="1">
      <t>タ</t>
    </rPh>
    <rPh sb="5" eb="7">
      <t>コウカン</t>
    </rPh>
    <phoneticPr fontId="19"/>
  </si>
  <si>
    <t>すずらん病院</t>
    <rPh sb="4" eb="6">
      <t>ビョウイン</t>
    </rPh>
    <phoneticPr fontId="20"/>
  </si>
  <si>
    <t>深</t>
    <rPh sb="0" eb="1">
      <t>フカ</t>
    </rPh>
    <phoneticPr fontId="20"/>
  </si>
  <si>
    <t>RO膜ろ過</t>
    <rPh sb="2" eb="3">
      <t>マク</t>
    </rPh>
    <rPh sb="4" eb="5">
      <t>カ</t>
    </rPh>
    <phoneticPr fontId="20"/>
  </si>
  <si>
    <t>稲見　修</t>
    <rPh sb="0" eb="2">
      <t>イナミ</t>
    </rPh>
    <rPh sb="3" eb="4">
      <t>シュウ</t>
    </rPh>
    <phoneticPr fontId="20"/>
  </si>
  <si>
    <t>寮内</t>
    <rPh sb="0" eb="1">
      <t>リョウ</t>
    </rPh>
    <rPh sb="1" eb="2">
      <t>ナイ</t>
    </rPh>
    <phoneticPr fontId="18"/>
  </si>
  <si>
    <t>湧</t>
    <rPh sb="0" eb="1">
      <t>ワ</t>
    </rPh>
    <phoneticPr fontId="18"/>
  </si>
  <si>
    <t>吉川　将司</t>
    <rPh sb="0" eb="2">
      <t>ヨシカワ</t>
    </rPh>
    <rPh sb="3" eb="5">
      <t>ショウジ</t>
    </rPh>
    <phoneticPr fontId="18"/>
  </si>
  <si>
    <t>伊藤　博</t>
    <rPh sb="3" eb="4">
      <t>ヒロシ</t>
    </rPh>
    <phoneticPr fontId="19"/>
  </si>
  <si>
    <t>岡嶋　康裕</t>
    <rPh sb="0" eb="2">
      <t>オカジマ</t>
    </rPh>
    <rPh sb="3" eb="5">
      <t>ヤスヒロ</t>
    </rPh>
    <phoneticPr fontId="19"/>
  </si>
  <si>
    <t>木村　喜美郎</t>
    <rPh sb="0" eb="2">
      <t>キムラ</t>
    </rPh>
    <rPh sb="3" eb="6">
      <t>キミオ</t>
    </rPh>
    <phoneticPr fontId="19"/>
  </si>
  <si>
    <t>工場内</t>
    <rPh sb="0" eb="3">
      <t>コウジョウナイ</t>
    </rPh>
    <phoneticPr fontId="20"/>
  </si>
  <si>
    <t>浅</t>
    <rPh sb="0" eb="1">
      <t>アサ</t>
    </rPh>
    <phoneticPr fontId="18"/>
  </si>
  <si>
    <t>未給水</t>
    <rPh sb="0" eb="1">
      <t>ミ</t>
    </rPh>
    <rPh sb="1" eb="3">
      <t>キュウスイ</t>
    </rPh>
    <phoneticPr fontId="18"/>
  </si>
  <si>
    <t>丹波</t>
    <rPh sb="0" eb="2">
      <t>タンバ</t>
    </rPh>
    <phoneticPr fontId="2"/>
  </si>
  <si>
    <t>洲本</t>
    <rPh sb="0" eb="2">
      <t>スモト</t>
    </rPh>
    <phoneticPr fontId="2"/>
  </si>
  <si>
    <t>神戸</t>
    <rPh sb="0" eb="2">
      <t>コウベ</t>
    </rPh>
    <phoneticPr fontId="2"/>
  </si>
  <si>
    <t>西兵庫開発（株）</t>
    <rPh sb="0" eb="1">
      <t>ニシ</t>
    </rPh>
    <rPh sb="1" eb="3">
      <t>ヒョウゴ</t>
    </rPh>
    <rPh sb="3" eb="5">
      <t>カイハツ</t>
    </rPh>
    <rPh sb="5" eb="8">
      <t>カブ</t>
    </rPh>
    <phoneticPr fontId="15"/>
  </si>
  <si>
    <t>天川水系天川</t>
    <rPh sb="0" eb="4">
      <t>テンカワスイケイ</t>
    </rPh>
    <rPh sb="4" eb="6">
      <t>アマカワ</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</si>
  <si>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</si>
  <si>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</si>
  <si>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</si>
  <si>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</si>
  <si>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</si>
  <si>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</si>
  <si>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</si>
  <si>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</si>
  <si>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</si>
  <si>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</si>
  <si>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</si>
  <si>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</si>
  <si>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</si>
  <si>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</si>
  <si>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</si>
  <si>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</si>
  <si>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</si>
  <si>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</si>
  <si>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</si>
  <si>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</si>
  <si>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</si>
  <si>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</si>
  <si>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神戸市</t>
    <rPh sb="0" eb="3">
      <t>コウベシ</t>
    </rPh>
    <phoneticPr fontId="1"/>
  </si>
  <si>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</si>
  <si>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</si>
  <si>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</si>
  <si>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</si>
  <si>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</si>
  <si>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</si>
  <si>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</si>
  <si>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</si>
  <si>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6"/>
  </si>
  <si>
    <t>伊　丹</t>
    <rPh sb="0" eb="1">
      <t>イ</t>
    </rPh>
    <rPh sb="2" eb="3">
      <t>ニ</t>
    </rPh>
    <phoneticPr fontId="2"/>
  </si>
  <si>
    <t>明　石</t>
    <rPh sb="0" eb="1">
      <t>メイ</t>
    </rPh>
    <rPh sb="2" eb="3">
      <t>イシ</t>
    </rPh>
    <phoneticPr fontId="2"/>
  </si>
  <si>
    <t>赤　穂</t>
    <rPh sb="0" eb="1">
      <t>アカ</t>
    </rPh>
    <rPh sb="2" eb="3">
      <t>ホ</t>
    </rPh>
    <phoneticPr fontId="2"/>
  </si>
  <si>
    <t>但 　馬</t>
    <rPh sb="0" eb="1">
      <t>タダシ</t>
    </rPh>
    <rPh sb="3" eb="4">
      <t>ウマ</t>
    </rPh>
    <phoneticPr fontId="2"/>
  </si>
  <si>
    <t>年間給水量（千m3）</t>
    <rPh sb="6" eb="7">
      <t>セン</t>
    </rPh>
    <phoneticPr fontId="2"/>
  </si>
  <si>
    <t>川西市</t>
    <rPh sb="0" eb="3">
      <t>カワニシシ</t>
    </rPh>
    <phoneticPr fontId="15"/>
  </si>
  <si>
    <t>能勢観光開発(株)</t>
    <rPh sb="0" eb="2">
      <t>ノセ</t>
    </rPh>
    <rPh sb="2" eb="4">
      <t>カンコウ</t>
    </rPh>
    <rPh sb="4" eb="6">
      <t>カイハツ</t>
    </rPh>
    <rPh sb="6" eb="9">
      <t>カブ</t>
    </rPh>
    <phoneticPr fontId="15"/>
  </si>
  <si>
    <t>能勢カントリー倶楽部</t>
    <rPh sb="0" eb="2">
      <t>ノセ</t>
    </rPh>
    <rPh sb="7" eb="10">
      <t>クラブ</t>
    </rPh>
    <phoneticPr fontId="15"/>
  </si>
  <si>
    <t>表</t>
    <rPh sb="0" eb="1">
      <t>ヒョウ</t>
    </rPh>
    <phoneticPr fontId="15"/>
  </si>
  <si>
    <t>急速ろ過</t>
    <rPh sb="0" eb="2">
      <t>キュウソク</t>
    </rPh>
    <rPh sb="3" eb="4">
      <t>カ</t>
    </rPh>
    <phoneticPr fontId="15"/>
  </si>
  <si>
    <t>大垣　康則</t>
    <rPh sb="0" eb="2">
      <t>オオガキ</t>
    </rPh>
    <rPh sb="3" eb="5">
      <t>ヤスノリ</t>
    </rPh>
    <phoneticPr fontId="15"/>
  </si>
  <si>
    <t>(株)ヤマトハウジング</t>
    <rPh sb="0" eb="3">
      <t>カブ</t>
    </rPh>
    <phoneticPr fontId="15"/>
  </si>
  <si>
    <t>東海カントリー倶楽部</t>
    <rPh sb="0" eb="2">
      <t>トウカイ</t>
    </rPh>
    <rPh sb="7" eb="10">
      <t>クラブ</t>
    </rPh>
    <phoneticPr fontId="15"/>
  </si>
  <si>
    <t>深</t>
    <rPh sb="0" eb="1">
      <t>フカ</t>
    </rPh>
    <phoneticPr fontId="15"/>
  </si>
  <si>
    <t>村本　修治</t>
    <rPh sb="0" eb="2">
      <t>ムラモト</t>
    </rPh>
    <rPh sb="3" eb="5">
      <t>シュウジ</t>
    </rPh>
    <phoneticPr fontId="15"/>
  </si>
  <si>
    <t>三田市</t>
    <rPh sb="0" eb="3">
      <t>サンダシ</t>
    </rPh>
    <phoneticPr fontId="15"/>
  </si>
  <si>
    <t>新有馬開発㈱</t>
    <rPh sb="0" eb="3">
      <t>シンアリマ</t>
    </rPh>
    <rPh sb="3" eb="5">
      <t>カイハツ</t>
    </rPh>
    <phoneticPr fontId="15"/>
  </si>
  <si>
    <t>有馬カントリークラブ</t>
    <rPh sb="0" eb="2">
      <t>アリマ</t>
    </rPh>
    <phoneticPr fontId="15"/>
  </si>
  <si>
    <t>㈱千刈興産</t>
    <rPh sb="1" eb="2">
      <t>セン</t>
    </rPh>
    <rPh sb="2" eb="3">
      <t>ガ</t>
    </rPh>
    <rPh sb="3" eb="5">
      <t>コウサン</t>
    </rPh>
    <phoneticPr fontId="15"/>
  </si>
  <si>
    <t>千刈カントリー倶楽部</t>
    <rPh sb="0" eb="1">
      <t>セン</t>
    </rPh>
    <rPh sb="1" eb="2">
      <t>カ</t>
    </rPh>
    <rPh sb="7" eb="10">
      <t>クラブ</t>
    </rPh>
    <phoneticPr fontId="15"/>
  </si>
  <si>
    <t>貯</t>
    <rPh sb="0" eb="1">
      <t>チョ</t>
    </rPh>
    <phoneticPr fontId="15"/>
  </si>
  <si>
    <t>西上　哲也</t>
    <rPh sb="0" eb="2">
      <t>ニシガミ</t>
    </rPh>
    <rPh sb="3" eb="5">
      <t>テツヤ</t>
    </rPh>
    <phoneticPr fontId="15"/>
  </si>
  <si>
    <t>㈱有馬富士開発</t>
    <rPh sb="1" eb="3">
      <t>アリマ</t>
    </rPh>
    <rPh sb="3" eb="5">
      <t>フジ</t>
    </rPh>
    <rPh sb="5" eb="7">
      <t>カイハツ</t>
    </rPh>
    <phoneticPr fontId="15"/>
  </si>
  <si>
    <t>有馬富士カントリークラブ</t>
    <rPh sb="0" eb="2">
      <t>アリマ</t>
    </rPh>
    <rPh sb="2" eb="4">
      <t>フジ</t>
    </rPh>
    <phoneticPr fontId="15"/>
  </si>
  <si>
    <t>貯・深</t>
    <rPh sb="0" eb="1">
      <t>チョ</t>
    </rPh>
    <rPh sb="2" eb="3">
      <t>フカ</t>
    </rPh>
    <phoneticPr fontId="15"/>
  </si>
  <si>
    <t>家代岡　哲郎</t>
    <rPh sb="0" eb="1">
      <t>イエ</t>
    </rPh>
    <rPh sb="1" eb="2">
      <t>ダイ</t>
    </rPh>
    <rPh sb="2" eb="3">
      <t>オカ</t>
    </rPh>
    <rPh sb="4" eb="6">
      <t>テツロウ</t>
    </rPh>
    <phoneticPr fontId="15"/>
  </si>
  <si>
    <t>㈱三田レークサイド開発</t>
    <rPh sb="1" eb="3">
      <t>サンダ</t>
    </rPh>
    <rPh sb="9" eb="11">
      <t>カイハツ</t>
    </rPh>
    <phoneticPr fontId="15"/>
  </si>
  <si>
    <t>三田レークサイドカントリークラブ</t>
    <rPh sb="0" eb="2">
      <t>サンダ</t>
    </rPh>
    <phoneticPr fontId="15"/>
  </si>
  <si>
    <t>加古川市</t>
    <rPh sb="0" eb="4">
      <t>カコガワシ</t>
    </rPh>
    <phoneticPr fontId="15"/>
  </si>
  <si>
    <t>ナガサワ食品株式会社</t>
  </si>
  <si>
    <t>ナガサワ物流センター敷地内</t>
    <rPh sb="4" eb="6">
      <t>ブツリュウ</t>
    </rPh>
    <rPh sb="10" eb="13">
      <t>シキチナイ</t>
    </rPh>
    <phoneticPr fontId="1"/>
  </si>
  <si>
    <t>深</t>
    <rPh sb="0" eb="1">
      <t>シン</t>
    </rPh>
    <phoneticPr fontId="1"/>
  </si>
  <si>
    <t>曝気</t>
    <rPh sb="0" eb="1">
      <t>バク</t>
    </rPh>
    <rPh sb="1" eb="2">
      <t>キ</t>
    </rPh>
    <phoneticPr fontId="1"/>
  </si>
  <si>
    <t>長澤　正直</t>
    <rPh sb="0" eb="2">
      <t>ナガサワ</t>
    </rPh>
    <rPh sb="3" eb="5">
      <t>ショウジキ</t>
    </rPh>
    <phoneticPr fontId="1"/>
  </si>
  <si>
    <t>三木市</t>
    <rPh sb="0" eb="3">
      <t>ミキシ</t>
    </rPh>
    <phoneticPr fontId="1"/>
  </si>
  <si>
    <t>広野ゴルフ倶楽部</t>
    <rPh sb="0" eb="2">
      <t>ヒロノ</t>
    </rPh>
    <rPh sb="5" eb="8">
      <t>クラブ</t>
    </rPh>
    <phoneticPr fontId="1"/>
  </si>
  <si>
    <t>ゴルフ場内</t>
    <rPh sb="3" eb="4">
      <t>ジョウ</t>
    </rPh>
    <rPh sb="4" eb="5">
      <t>ナイ</t>
    </rPh>
    <phoneticPr fontId="1"/>
  </si>
  <si>
    <t>深</t>
    <rPh sb="0" eb="1">
      <t>フカ</t>
    </rPh>
    <phoneticPr fontId="1"/>
  </si>
  <si>
    <t>高塚　勝久</t>
    <rPh sb="0" eb="2">
      <t>タカツカ</t>
    </rPh>
    <rPh sb="3" eb="4">
      <t>カツ</t>
    </rPh>
    <rPh sb="4" eb="5">
      <t>ヒサ</t>
    </rPh>
    <phoneticPr fontId="1"/>
  </si>
  <si>
    <t>グリコ兵庫アイスクリーム㈱</t>
    <rPh sb="3" eb="5">
      <t>ヒョウゴ</t>
    </rPh>
    <phoneticPr fontId="1"/>
  </si>
  <si>
    <t>工場内</t>
    <rPh sb="0" eb="3">
      <t>コウジョウナイ</t>
    </rPh>
    <phoneticPr fontId="1"/>
  </si>
  <si>
    <t>掘井　敏郎</t>
    <rPh sb="0" eb="1">
      <t>ホ</t>
    </rPh>
    <rPh sb="1" eb="2">
      <t>イ</t>
    </rPh>
    <rPh sb="3" eb="4">
      <t>トシ</t>
    </rPh>
    <rPh sb="4" eb="5">
      <t>ロウ</t>
    </rPh>
    <phoneticPr fontId="1"/>
  </si>
  <si>
    <t>マスターズゴルフ倶楽部㈱</t>
    <rPh sb="8" eb="11">
      <t>クラブ</t>
    </rPh>
    <phoneticPr fontId="1"/>
  </si>
  <si>
    <t>三明㈱（関西ゴルフクラブ）</t>
    <rPh sb="0" eb="1">
      <t>サン</t>
    </rPh>
    <rPh sb="1" eb="2">
      <t>メイ</t>
    </rPh>
    <rPh sb="4" eb="6">
      <t>カンサイ</t>
    </rPh>
    <phoneticPr fontId="1"/>
  </si>
  <si>
    <t>島　康彦</t>
    <rPh sb="0" eb="1">
      <t>シマ</t>
    </rPh>
    <rPh sb="2" eb="4">
      <t>ヤスヒコ</t>
    </rPh>
    <phoneticPr fontId="1"/>
  </si>
  <si>
    <t>社会福祉法人まほろば</t>
    <rPh sb="0" eb="2">
      <t>シャカイ</t>
    </rPh>
    <rPh sb="2" eb="4">
      <t>フクシ</t>
    </rPh>
    <rPh sb="4" eb="6">
      <t>ホウジン</t>
    </rPh>
    <phoneticPr fontId="1"/>
  </si>
  <si>
    <t>まほろば内</t>
    <rPh sb="4" eb="5">
      <t>ナイ</t>
    </rPh>
    <phoneticPr fontId="1"/>
  </si>
  <si>
    <t>小野市</t>
    <rPh sb="0" eb="3">
      <t>オノシ</t>
    </rPh>
    <phoneticPr fontId="1"/>
  </si>
  <si>
    <t>小野観光開発㈱</t>
    <rPh sb="0" eb="2">
      <t>オノ</t>
    </rPh>
    <rPh sb="2" eb="4">
      <t>カンコウ</t>
    </rPh>
    <rPh sb="4" eb="6">
      <t>カイハツ</t>
    </rPh>
    <phoneticPr fontId="1"/>
  </si>
  <si>
    <t>浅</t>
    <rPh sb="0" eb="1">
      <t>アサ</t>
    </rPh>
    <phoneticPr fontId="1"/>
  </si>
  <si>
    <t>三輪　浩</t>
    <rPh sb="0" eb="2">
      <t>ミワ</t>
    </rPh>
    <rPh sb="3" eb="4">
      <t>ヒロシ</t>
    </rPh>
    <phoneticPr fontId="1"/>
  </si>
  <si>
    <t>加西市</t>
    <rPh sb="0" eb="3">
      <t>カサイシ</t>
    </rPh>
    <phoneticPr fontId="1"/>
  </si>
  <si>
    <t>ピーエスコンクリート（株）兵庫工場</t>
    <rPh sb="10" eb="13">
      <t>カブ</t>
    </rPh>
    <rPh sb="13" eb="15">
      <t>ヒョウゴ</t>
    </rPh>
    <rPh sb="15" eb="17">
      <t>コウジョウ</t>
    </rPh>
    <phoneticPr fontId="1"/>
  </si>
  <si>
    <t>工場内</t>
    <rPh sb="0" eb="2">
      <t>コウジョウ</t>
    </rPh>
    <rPh sb="2" eb="3">
      <t>ナイ</t>
    </rPh>
    <phoneticPr fontId="1"/>
  </si>
  <si>
    <t>松山　将也</t>
    <rPh sb="0" eb="2">
      <t>マツヤマ</t>
    </rPh>
    <rPh sb="3" eb="4">
      <t>ショウ</t>
    </rPh>
    <rPh sb="4" eb="5">
      <t>ヤ</t>
    </rPh>
    <phoneticPr fontId="1"/>
  </si>
  <si>
    <t>きよみづ観光㈱</t>
    <rPh sb="4" eb="6">
      <t>カンコウ</t>
    </rPh>
    <phoneticPr fontId="1"/>
  </si>
  <si>
    <t>きよみづ郷（別荘）</t>
    <rPh sb="4" eb="5">
      <t>キョウ</t>
    </rPh>
    <rPh sb="6" eb="8">
      <t>ベッソウ</t>
    </rPh>
    <phoneticPr fontId="1"/>
  </si>
  <si>
    <t>表</t>
    <rPh sb="0" eb="1">
      <t>オモテ</t>
    </rPh>
    <phoneticPr fontId="1"/>
  </si>
  <si>
    <t>㈱ABCゴルフ倶楽部（ABCゴルフ倶楽部）</t>
    <rPh sb="17" eb="20">
      <t>クラブ</t>
    </rPh>
    <phoneticPr fontId="13"/>
  </si>
  <si>
    <t>ゴルフ場内</t>
    <rPh sb="3" eb="4">
      <t>ジョウ</t>
    </rPh>
    <rPh sb="4" eb="5">
      <t>ナイ</t>
    </rPh>
    <phoneticPr fontId="14"/>
  </si>
  <si>
    <t>深</t>
    <rPh sb="0" eb="1">
      <t>フカ</t>
    </rPh>
    <phoneticPr fontId="14"/>
  </si>
  <si>
    <t>急速ろ過</t>
    <rPh sb="0" eb="2">
      <t>キュウソク</t>
    </rPh>
    <rPh sb="3" eb="4">
      <t>カ</t>
    </rPh>
    <phoneticPr fontId="14"/>
  </si>
  <si>
    <t>森　敏剛</t>
    <rPh sb="0" eb="1">
      <t>モリ</t>
    </rPh>
    <rPh sb="2" eb="3">
      <t>トシ</t>
    </rPh>
    <rPh sb="3" eb="4">
      <t>ゴウ</t>
    </rPh>
    <phoneticPr fontId="13"/>
  </si>
  <si>
    <t>浅</t>
    <rPh sb="0" eb="1">
      <t>アサ</t>
    </rPh>
    <phoneticPr fontId="15"/>
  </si>
  <si>
    <t>緩速ろ過</t>
    <rPh sb="0" eb="2">
      <t>カンソク</t>
    </rPh>
    <rPh sb="3" eb="4">
      <t>カ</t>
    </rPh>
    <phoneticPr fontId="15"/>
  </si>
  <si>
    <t>公営</t>
    <rPh sb="0" eb="2">
      <t>コウエイ</t>
    </rPh>
    <phoneticPr fontId="15"/>
  </si>
  <si>
    <t>表</t>
    <rPh sb="0" eb="1">
      <t>オモテ</t>
    </rPh>
    <phoneticPr fontId="15"/>
  </si>
  <si>
    <t>笹倉　智之</t>
    <rPh sb="0" eb="2">
      <t>ササクラ</t>
    </rPh>
    <rPh sb="3" eb="5">
      <t>トモユキ</t>
    </rPh>
    <phoneticPr fontId="15"/>
  </si>
  <si>
    <t>藤原　作太郎</t>
    <rPh sb="0" eb="2">
      <t>フジワラ</t>
    </rPh>
    <rPh sb="3" eb="6">
      <t>サクタロウ</t>
    </rPh>
    <phoneticPr fontId="15"/>
  </si>
  <si>
    <t>たつの市</t>
    <rPh sb="3" eb="4">
      <t>シ</t>
    </rPh>
    <phoneticPr fontId="15"/>
  </si>
  <si>
    <t>豊岡市長</t>
    <rPh sb="0" eb="4">
      <t>トヨオカシチョウ</t>
    </rPh>
    <phoneticPr fontId="1"/>
  </si>
  <si>
    <t>小河江</t>
    <rPh sb="0" eb="1">
      <t>ショウ</t>
    </rPh>
    <rPh sb="1" eb="2">
      <t>カワ</t>
    </rPh>
    <rPh sb="2" eb="3">
      <t>エ</t>
    </rPh>
    <phoneticPr fontId="1"/>
  </si>
  <si>
    <t>確認年月日
または報告
受理年月日</t>
    <rPh sb="0" eb="2">
      <t>カクニン</t>
    </rPh>
    <rPh sb="9" eb="11">
      <t>ホウコク</t>
    </rPh>
    <rPh sb="12" eb="14">
      <t>ジュリ</t>
    </rPh>
    <rPh sb="14" eb="17">
      <t>ネンガッピ</t>
    </rPh>
    <phoneticPr fontId="11"/>
  </si>
  <si>
    <t>設置者名</t>
  </si>
  <si>
    <t>確認年月日</t>
  </si>
  <si>
    <t>供給区域</t>
  </si>
  <si>
    <t>供給対象</t>
    <rPh sb="2" eb="4">
      <t>タイショウ</t>
    </rPh>
    <phoneticPr fontId="11"/>
  </si>
  <si>
    <t>水道</t>
  </si>
  <si>
    <t>種別</t>
  </si>
  <si>
    <t>の種別</t>
  </si>
  <si>
    <t>管理者名</t>
  </si>
  <si>
    <t>神河町長</t>
    <rPh sb="0" eb="2">
      <t>カミカワ</t>
    </rPh>
    <rPh sb="2" eb="4">
      <t>チョウチョウ</t>
    </rPh>
    <phoneticPr fontId="15"/>
  </si>
  <si>
    <t>新宮電子工業（株）</t>
    <rPh sb="0" eb="2">
      <t>シングウ</t>
    </rPh>
    <rPh sb="2" eb="4">
      <t>デンシ</t>
    </rPh>
    <rPh sb="4" eb="6">
      <t>コウギョウ</t>
    </rPh>
    <rPh sb="6" eb="9">
      <t>カブ</t>
    </rPh>
    <phoneticPr fontId="15"/>
  </si>
  <si>
    <t>新宮電子工業（株）千本工場</t>
    <rPh sb="0" eb="2">
      <t>シングウ</t>
    </rPh>
    <rPh sb="2" eb="4">
      <t>デンシ</t>
    </rPh>
    <rPh sb="4" eb="6">
      <t>コウギョウ</t>
    </rPh>
    <rPh sb="6" eb="9">
      <t>カブ</t>
    </rPh>
    <rPh sb="9" eb="10">
      <t>セン</t>
    </rPh>
    <rPh sb="10" eb="11">
      <t>ボン</t>
    </rPh>
    <rPh sb="11" eb="13">
      <t>コウジョウ</t>
    </rPh>
    <phoneticPr fontId="15"/>
  </si>
  <si>
    <t>古川　光芳</t>
    <rPh sb="0" eb="2">
      <t>フルカワ</t>
    </rPh>
    <rPh sb="3" eb="5">
      <t>ミツヨシ</t>
    </rPh>
    <phoneticPr fontId="15"/>
  </si>
  <si>
    <t>宍粟市</t>
    <rPh sb="0" eb="2">
      <t>シソウ</t>
    </rPh>
    <rPh sb="2" eb="3">
      <t>シ</t>
    </rPh>
    <phoneticPr fontId="15"/>
  </si>
  <si>
    <t>養父市</t>
    <rPh sb="0" eb="2">
      <t>ヤブ</t>
    </rPh>
    <rPh sb="2" eb="3">
      <t>シ</t>
    </rPh>
    <phoneticPr fontId="14"/>
  </si>
  <si>
    <t>㈱NEO　MAX近畿</t>
    <rPh sb="8" eb="10">
      <t>キンキ</t>
    </rPh>
    <phoneticPr fontId="14"/>
  </si>
  <si>
    <t>工場内</t>
    <rPh sb="0" eb="3">
      <t>コウジョウナイ</t>
    </rPh>
    <phoneticPr fontId="14"/>
  </si>
  <si>
    <t>浅</t>
    <rPh sb="0" eb="1">
      <t>アサ</t>
    </rPh>
    <phoneticPr fontId="14"/>
  </si>
  <si>
    <t>消毒のみ</t>
    <rPh sb="0" eb="2">
      <t>ショウドク</t>
    </rPh>
    <phoneticPr fontId="14"/>
  </si>
  <si>
    <t>朝来市</t>
    <rPh sb="0" eb="2">
      <t>アサゴ</t>
    </rPh>
    <rPh sb="2" eb="3">
      <t>シ</t>
    </rPh>
    <phoneticPr fontId="14"/>
  </si>
  <si>
    <t>朝来市長</t>
    <rPh sb="0" eb="2">
      <t>アサゴ</t>
    </rPh>
    <rPh sb="2" eb="3">
      <t>シ</t>
    </rPh>
    <rPh sb="3" eb="4">
      <t>チョウ</t>
    </rPh>
    <phoneticPr fontId="14"/>
  </si>
  <si>
    <t>白口</t>
    <rPh sb="0" eb="1">
      <t>シラ</t>
    </rPh>
    <rPh sb="1" eb="2">
      <t>クチ</t>
    </rPh>
    <phoneticPr fontId="14"/>
  </si>
  <si>
    <t>表</t>
    <rPh sb="0" eb="1">
      <t>ヒョウ</t>
    </rPh>
    <phoneticPr fontId="14"/>
  </si>
  <si>
    <t>藤田　力</t>
    <rPh sb="0" eb="2">
      <t>フジタ</t>
    </rPh>
    <rPh sb="3" eb="4">
      <t>チカラ</t>
    </rPh>
    <phoneticPr fontId="14"/>
  </si>
  <si>
    <t>公営</t>
    <rPh sb="0" eb="2">
      <t>コウエイ</t>
    </rPh>
    <phoneticPr fontId="14"/>
  </si>
  <si>
    <t>藤和</t>
    <rPh sb="0" eb="1">
      <t>フジ</t>
    </rPh>
    <rPh sb="1" eb="2">
      <t>ワ</t>
    </rPh>
    <phoneticPr fontId="14"/>
  </si>
  <si>
    <t>朝日</t>
    <rPh sb="0" eb="2">
      <t>アサヒ</t>
    </rPh>
    <phoneticPr fontId="14"/>
  </si>
  <si>
    <t>豊岡市長</t>
    <rPh sb="0" eb="4">
      <t>トヨオカシチョウ</t>
    </rPh>
    <phoneticPr fontId="15"/>
  </si>
  <si>
    <t>奥山</t>
    <rPh sb="0" eb="2">
      <t>オクヤマ</t>
    </rPh>
    <phoneticPr fontId="1"/>
  </si>
  <si>
    <t>高龍寺</t>
    <rPh sb="0" eb="1">
      <t>コウ</t>
    </rPh>
    <rPh sb="1" eb="2">
      <t>リュウ</t>
    </rPh>
    <rPh sb="2" eb="3">
      <t>デラ</t>
    </rPh>
    <phoneticPr fontId="1"/>
  </si>
  <si>
    <t>膜ろ過</t>
    <rPh sb="0" eb="1">
      <t>マク</t>
    </rPh>
    <rPh sb="2" eb="3">
      <t>カ</t>
    </rPh>
    <phoneticPr fontId="15"/>
  </si>
  <si>
    <t>香美町</t>
    <rPh sb="0" eb="3">
      <t>カミチョウ</t>
    </rPh>
    <phoneticPr fontId="1"/>
  </si>
  <si>
    <t>香美町長</t>
    <rPh sb="0" eb="3">
      <t>カミチョウ</t>
    </rPh>
    <rPh sb="3" eb="4">
      <t>チョウ</t>
    </rPh>
    <phoneticPr fontId="1"/>
  </si>
  <si>
    <t>大梶</t>
    <rPh sb="0" eb="1">
      <t>ダイ</t>
    </rPh>
    <rPh sb="1" eb="2">
      <t>カジ</t>
    </rPh>
    <phoneticPr fontId="1"/>
  </si>
  <si>
    <t>浅</t>
    <rPh sb="0" eb="1">
      <t>アサ</t>
    </rPh>
    <phoneticPr fontId="6"/>
  </si>
  <si>
    <t>香美町長</t>
    <rPh sb="0" eb="3">
      <t>カミチョウ</t>
    </rPh>
    <rPh sb="3" eb="4">
      <t>チョウ</t>
    </rPh>
    <phoneticPr fontId="15"/>
  </si>
  <si>
    <t>土生</t>
    <rPh sb="0" eb="1">
      <t>ツチ</t>
    </rPh>
    <rPh sb="1" eb="2">
      <t>ナマ</t>
    </rPh>
    <phoneticPr fontId="1"/>
  </si>
  <si>
    <t>作山</t>
    <rPh sb="0" eb="1">
      <t>ツク</t>
    </rPh>
    <rPh sb="1" eb="2">
      <t>ヤマ</t>
    </rPh>
    <phoneticPr fontId="1"/>
  </si>
  <si>
    <t>用野</t>
    <rPh sb="0" eb="1">
      <t>モチ</t>
    </rPh>
    <rPh sb="1" eb="2">
      <t>ノ</t>
    </rPh>
    <phoneticPr fontId="1"/>
  </si>
  <si>
    <t>湧</t>
    <rPh sb="0" eb="1">
      <t>ワ</t>
    </rPh>
    <phoneticPr fontId="6"/>
  </si>
  <si>
    <t>境</t>
    <rPh sb="0" eb="1">
      <t>サカイ</t>
    </rPh>
    <phoneticPr fontId="1"/>
  </si>
  <si>
    <t>兵庫県教育長</t>
    <rPh sb="0" eb="3">
      <t>ヒョウゴケン</t>
    </rPh>
    <rPh sb="3" eb="6">
      <t>キョウイクチョウ</t>
    </rPh>
    <phoneticPr fontId="1"/>
  </si>
  <si>
    <t>新温泉町</t>
    <rPh sb="0" eb="4">
      <t>シンオンセンチョウ</t>
    </rPh>
    <phoneticPr fontId="1"/>
  </si>
  <si>
    <t>新温泉町長</t>
    <rPh sb="0" eb="4">
      <t>シンオンセンチョウ</t>
    </rPh>
    <rPh sb="4" eb="5">
      <t>チョウ</t>
    </rPh>
    <phoneticPr fontId="1"/>
  </si>
  <si>
    <t>大味中小屋</t>
    <rPh sb="0" eb="2">
      <t>オオアジ</t>
    </rPh>
    <rPh sb="2" eb="3">
      <t>ジュウ</t>
    </rPh>
    <rPh sb="3" eb="5">
      <t>ゴヤ</t>
    </rPh>
    <phoneticPr fontId="1"/>
  </si>
  <si>
    <t>新温泉町長</t>
    <rPh sb="0" eb="4">
      <t>シンオンセンチョウ</t>
    </rPh>
    <rPh sb="4" eb="5">
      <t>チョウ</t>
    </rPh>
    <phoneticPr fontId="15"/>
  </si>
  <si>
    <t>数久谷</t>
    <rPh sb="0" eb="1">
      <t>カズ</t>
    </rPh>
    <rPh sb="1" eb="3">
      <t>クタニ</t>
    </rPh>
    <phoneticPr fontId="1"/>
  </si>
  <si>
    <t>後山</t>
    <rPh sb="0" eb="1">
      <t>ウシ</t>
    </rPh>
    <rPh sb="1" eb="2">
      <t>ヤマ</t>
    </rPh>
    <phoneticPr fontId="1"/>
  </si>
  <si>
    <t>表</t>
    <rPh sb="0" eb="1">
      <t>ヒョウ</t>
    </rPh>
    <phoneticPr fontId="1"/>
  </si>
  <si>
    <t>消毒のみ</t>
    <rPh sb="0" eb="2">
      <t>ショウドク</t>
    </rPh>
    <phoneticPr fontId="6"/>
  </si>
  <si>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</si>
  <si>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</si>
  <si>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</si>
  <si>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</si>
  <si>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</si>
  <si>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</si>
  <si>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</si>
  <si>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湯谷</t>
    <rPh sb="0" eb="2">
      <t>ユタニ</t>
    </rPh>
    <phoneticPr fontId="1"/>
  </si>
  <si>
    <t>消毒のみ</t>
    <rPh sb="0" eb="2">
      <t>ショウドク</t>
    </rPh>
    <phoneticPr fontId="15"/>
  </si>
  <si>
    <t>大谷草山開発株式会社</t>
    <rPh sb="0" eb="2">
      <t>オオタニ</t>
    </rPh>
    <rPh sb="2" eb="4">
      <t>クサヤマ</t>
    </rPh>
    <rPh sb="4" eb="6">
      <t>カイハツ</t>
    </rPh>
    <rPh sb="6" eb="10">
      <t>カブシキガイシャ</t>
    </rPh>
    <phoneticPr fontId="1"/>
  </si>
  <si>
    <t>医療法人社団みどり会　にしき記念病院</t>
    <rPh sb="0" eb="2">
      <t>イリョウ</t>
    </rPh>
    <rPh sb="2" eb="4">
      <t>ホウジン</t>
    </rPh>
    <rPh sb="4" eb="6">
      <t>シャダン</t>
    </rPh>
    <rPh sb="9" eb="10">
      <t>カイ</t>
    </rPh>
    <rPh sb="14" eb="16">
      <t>キネン</t>
    </rPh>
    <rPh sb="16" eb="18">
      <t>ビョウイン</t>
    </rPh>
    <phoneticPr fontId="15"/>
  </si>
  <si>
    <t>にしき記念病院</t>
    <rPh sb="3" eb="5">
      <t>キネン</t>
    </rPh>
    <rPh sb="5" eb="7">
      <t>ビョウイン</t>
    </rPh>
    <phoneticPr fontId="15"/>
  </si>
  <si>
    <t>サンケイ開発株式会社</t>
    <rPh sb="4" eb="6">
      <t>カイハツ</t>
    </rPh>
    <rPh sb="6" eb="10">
      <t>カブシキガイシャ</t>
    </rPh>
    <phoneticPr fontId="1"/>
  </si>
  <si>
    <t>株式会社ジー・パーク</t>
    <rPh sb="0" eb="4">
      <t>カブシキガイシャ</t>
    </rPh>
    <phoneticPr fontId="1"/>
  </si>
  <si>
    <t>Gパーク山南ゴルフ倶楽部</t>
    <rPh sb="4" eb="6">
      <t>サンナン</t>
    </rPh>
    <rPh sb="9" eb="12">
      <t>クラブ</t>
    </rPh>
    <phoneticPr fontId="1"/>
  </si>
  <si>
    <t>休止中</t>
    <rPh sb="0" eb="2">
      <t>キュウシ</t>
    </rPh>
    <rPh sb="2" eb="3">
      <t>チュウ</t>
    </rPh>
    <phoneticPr fontId="1"/>
  </si>
  <si>
    <t>ワタミ手づくりマーチャンダイジング株式会社</t>
    <rPh sb="3" eb="4">
      <t>テ</t>
    </rPh>
    <rPh sb="17" eb="21">
      <t>カブシキガイシャ</t>
    </rPh>
    <phoneticPr fontId="15"/>
  </si>
  <si>
    <t>ワタミ丹波工場</t>
    <rPh sb="3" eb="5">
      <t>タンバ</t>
    </rPh>
    <rPh sb="5" eb="7">
      <t>コウジョウ</t>
    </rPh>
    <phoneticPr fontId="15"/>
  </si>
  <si>
    <t>緩速・急速ろ過</t>
    <rPh sb="0" eb="1">
      <t>カン</t>
    </rPh>
    <rPh sb="1" eb="2">
      <t>ソク</t>
    </rPh>
    <rPh sb="3" eb="5">
      <t>キュウソク</t>
    </rPh>
    <rPh sb="6" eb="7">
      <t>カ</t>
    </rPh>
    <phoneticPr fontId="11"/>
  </si>
  <si>
    <t>除鉄・除マ他</t>
    <rPh sb="0" eb="1">
      <t>ジョ</t>
    </rPh>
    <rPh sb="1" eb="2">
      <t>テツ</t>
    </rPh>
    <rPh sb="3" eb="4">
      <t>ジョ</t>
    </rPh>
    <rPh sb="5" eb="6">
      <t>ホカ</t>
    </rPh>
    <phoneticPr fontId="18"/>
  </si>
  <si>
    <t>トーヨーケム㈱西神工場</t>
    <rPh sb="7" eb="9">
      <t>セイシン</t>
    </rPh>
    <rPh sb="9" eb="11">
      <t>コウジョウ</t>
    </rPh>
    <phoneticPr fontId="15"/>
  </si>
  <si>
    <t>㈱神戸新聞社　製作センター</t>
    <rPh sb="1" eb="3">
      <t>コウベ</t>
    </rPh>
    <rPh sb="3" eb="6">
      <t>シンブンシャ</t>
    </rPh>
    <rPh sb="7" eb="9">
      <t>セイサク</t>
    </rPh>
    <phoneticPr fontId="11"/>
  </si>
  <si>
    <t>深</t>
    <rPh sb="0" eb="1">
      <t>フカ</t>
    </rPh>
    <phoneticPr fontId="11"/>
  </si>
  <si>
    <t>除鉄・除マ・膜ろ過</t>
    <rPh sb="0" eb="1">
      <t>ジョ</t>
    </rPh>
    <rPh sb="1" eb="2">
      <t>テツ</t>
    </rPh>
    <rPh sb="3" eb="4">
      <t>ジョ</t>
    </rPh>
    <rPh sb="6" eb="7">
      <t>マク</t>
    </rPh>
    <phoneticPr fontId="18"/>
  </si>
  <si>
    <t>赤瀬　清</t>
    <rPh sb="0" eb="2">
      <t>アカセ</t>
    </rPh>
    <rPh sb="3" eb="4">
      <t>キヨシ</t>
    </rPh>
    <phoneticPr fontId="11"/>
  </si>
  <si>
    <t>直接ろ過</t>
    <rPh sb="0" eb="2">
      <t>チョクセツ</t>
    </rPh>
    <rPh sb="3" eb="4">
      <t>カ</t>
    </rPh>
    <phoneticPr fontId="15"/>
  </si>
  <si>
    <t>洲本市</t>
    <rPh sb="0" eb="3">
      <t>スモトシ</t>
    </rPh>
    <phoneticPr fontId="15"/>
  </si>
  <si>
    <t>淡路フェリーボート(株)</t>
    <rPh sb="0" eb="2">
      <t>アワジ</t>
    </rPh>
    <rPh sb="9" eb="12">
      <t>カブ</t>
    </rPh>
    <phoneticPr fontId="15"/>
  </si>
  <si>
    <t>洲本カントリークラブ</t>
    <rPh sb="0" eb="2">
      <t>スモト</t>
    </rPh>
    <phoneticPr fontId="15"/>
  </si>
  <si>
    <t>宮下　充生</t>
    <rPh sb="0" eb="2">
      <t>ミヤシタ</t>
    </rPh>
    <rPh sb="3" eb="5">
      <t>ミツオ</t>
    </rPh>
    <phoneticPr fontId="15"/>
  </si>
  <si>
    <t>南あわじ市</t>
    <rPh sb="0" eb="1">
      <t>ミナミ</t>
    </rPh>
    <rPh sb="4" eb="5">
      <t>シ</t>
    </rPh>
    <phoneticPr fontId="15"/>
  </si>
  <si>
    <t>淡路島酪農農業協同組合</t>
    <rPh sb="0" eb="3">
      <t>アワジシマ</t>
    </rPh>
    <rPh sb="3" eb="5">
      <t>ラクノウ</t>
    </rPh>
    <rPh sb="5" eb="7">
      <t>ノウギョウ</t>
    </rPh>
    <rPh sb="7" eb="9">
      <t>キョウドウ</t>
    </rPh>
    <rPh sb="9" eb="11">
      <t>クミアイ</t>
    </rPh>
    <phoneticPr fontId="15"/>
  </si>
  <si>
    <t>淡路島酪農農業協同組合牛乳工場</t>
    <rPh sb="0" eb="3">
      <t>アワジシマ</t>
    </rPh>
    <rPh sb="3" eb="5">
      <t>ラクノウ</t>
    </rPh>
    <rPh sb="5" eb="7">
      <t>ノウギョウ</t>
    </rPh>
    <rPh sb="7" eb="9">
      <t>キョウドウ</t>
    </rPh>
    <rPh sb="9" eb="11">
      <t>クミアイ</t>
    </rPh>
    <rPh sb="11" eb="13">
      <t>ギュウニュウ</t>
    </rPh>
    <rPh sb="13" eb="15">
      <t>コウジョウ</t>
    </rPh>
    <phoneticPr fontId="15"/>
  </si>
  <si>
    <t>高木　千里</t>
    <rPh sb="0" eb="2">
      <t>タカギ</t>
    </rPh>
    <rPh sb="3" eb="5">
      <t>センリ</t>
    </rPh>
    <phoneticPr fontId="15"/>
  </si>
  <si>
    <t>川崎重工業㈱精密機械カンパニー</t>
    <rPh sb="0" eb="2">
      <t>カワサキ</t>
    </rPh>
    <rPh sb="2" eb="5">
      <t>ジュウコウギョウ</t>
    </rPh>
    <rPh sb="6" eb="8">
      <t>セイミツ</t>
    </rPh>
    <rPh sb="8" eb="10">
      <t>キカイ</t>
    </rPh>
    <phoneticPr fontId="11"/>
  </si>
  <si>
    <t>尼崎市</t>
    <rPh sb="0" eb="3">
      <t>アマガサキシ</t>
    </rPh>
    <phoneticPr fontId="11"/>
  </si>
  <si>
    <t>ダイセル化学工業㈱</t>
    <rPh sb="4" eb="6">
      <t>カガク</t>
    </rPh>
    <rPh sb="6" eb="8">
      <t>コウギョウ</t>
    </rPh>
    <phoneticPr fontId="11"/>
  </si>
  <si>
    <t>尼崎市神崎町１２－１</t>
    <rPh sb="0" eb="2">
      <t>アマガサキ</t>
    </rPh>
    <rPh sb="2" eb="3">
      <t>シ</t>
    </rPh>
    <rPh sb="3" eb="6">
      <t>カンザキチョウ</t>
    </rPh>
    <phoneticPr fontId="11"/>
  </si>
  <si>
    <t>併用</t>
    <rPh sb="0" eb="2">
      <t>ヘイヨウ</t>
    </rPh>
    <phoneticPr fontId="11"/>
  </si>
  <si>
    <t>膜ろ過</t>
    <rPh sb="0" eb="1">
      <t>マク</t>
    </rPh>
    <rPh sb="2" eb="3">
      <t>カ</t>
    </rPh>
    <phoneticPr fontId="11"/>
  </si>
  <si>
    <t>細野　勝美</t>
    <rPh sb="0" eb="2">
      <t>ホソノ</t>
    </rPh>
    <rPh sb="3" eb="5">
      <t>カツミ</t>
    </rPh>
    <phoneticPr fontId="11"/>
  </si>
  <si>
    <t>深、併用</t>
    <rPh sb="0" eb="1">
      <t>フカ</t>
    </rPh>
    <rPh sb="2" eb="4">
      <t>ヘイヨウ</t>
    </rPh>
    <phoneticPr fontId="3"/>
  </si>
  <si>
    <t>RO膜ろ過</t>
    <rPh sb="2" eb="3">
      <t>マク</t>
    </rPh>
    <rPh sb="4" eb="5">
      <t>カ</t>
    </rPh>
    <phoneticPr fontId="3"/>
  </si>
  <si>
    <t>西宮市</t>
    <rPh sb="0" eb="1">
      <t>ニシ</t>
    </rPh>
    <rPh sb="1" eb="2">
      <t>ミヤ</t>
    </rPh>
    <rPh sb="2" eb="3">
      <t>シ</t>
    </rPh>
    <phoneticPr fontId="11"/>
  </si>
  <si>
    <t>株式会社カナリー西宮工場</t>
    <rPh sb="0" eb="4">
      <t>カブシキガイシャ</t>
    </rPh>
    <rPh sb="8" eb="10">
      <t>ニシノミヤ</t>
    </rPh>
    <rPh sb="10" eb="12">
      <t>コウジョウ</t>
    </rPh>
    <phoneticPr fontId="11"/>
  </si>
  <si>
    <t>野村　幸嗣</t>
    <rPh sb="0" eb="1">
      <t>ノ</t>
    </rPh>
    <rPh sb="1" eb="2">
      <t>ムラ</t>
    </rPh>
    <rPh sb="3" eb="4">
      <t>シアワ</t>
    </rPh>
    <rPh sb="4" eb="5">
      <t>ツグ</t>
    </rPh>
    <phoneticPr fontId="11"/>
  </si>
  <si>
    <t>山田ダム</t>
    <rPh sb="0" eb="2">
      <t>ヤマダ</t>
    </rPh>
    <phoneticPr fontId="2"/>
  </si>
  <si>
    <t>与布土ダム</t>
    <rPh sb="0" eb="1">
      <t>ヨ</t>
    </rPh>
    <rPh sb="1" eb="2">
      <t>フ</t>
    </rPh>
    <rPh sb="2" eb="3">
      <t>ド</t>
    </rPh>
    <phoneticPr fontId="2"/>
  </si>
  <si>
    <t>淡路広域水道企業団</t>
    <rPh sb="0" eb="2">
      <t>アワジ</t>
    </rPh>
    <rPh sb="2" eb="4">
      <t>コウイキ</t>
    </rPh>
    <rPh sb="4" eb="6">
      <t>スイドウ</t>
    </rPh>
    <rPh sb="6" eb="8">
      <t>キギョウ</t>
    </rPh>
    <rPh sb="8" eb="9">
      <t>ダン</t>
    </rPh>
    <phoneticPr fontId="2"/>
  </si>
  <si>
    <t>牛内ダム</t>
    <rPh sb="0" eb="1">
      <t>ウシ</t>
    </rPh>
    <rPh sb="1" eb="2">
      <t>ウチ</t>
    </rPh>
    <phoneticPr fontId="2"/>
  </si>
  <si>
    <t>本庄川ダム</t>
    <rPh sb="0" eb="2">
      <t>ホンジョウ</t>
    </rPh>
    <rPh sb="2" eb="3">
      <t>カワ</t>
    </rPh>
    <phoneticPr fontId="2"/>
  </si>
  <si>
    <t>成相ダム</t>
    <rPh sb="0" eb="2">
      <t>ナリアイ</t>
    </rPh>
    <phoneticPr fontId="2"/>
  </si>
  <si>
    <t>FLPリオス</t>
  </si>
  <si>
    <t>三原川水系牛内川</t>
    <rPh sb="0" eb="2">
      <t>ミハラ</t>
    </rPh>
    <rPh sb="2" eb="3">
      <t>カワ</t>
    </rPh>
    <rPh sb="3" eb="5">
      <t>スイケイ</t>
    </rPh>
    <rPh sb="5" eb="6">
      <t>ウシ</t>
    </rPh>
    <rPh sb="6" eb="7">
      <t>ウチ</t>
    </rPh>
    <rPh sb="7" eb="8">
      <t>カワ</t>
    </rPh>
    <phoneticPr fontId="2"/>
  </si>
  <si>
    <t>本庄川水系本庄川</t>
    <rPh sb="0" eb="2">
      <t>ホンジョウ</t>
    </rPh>
    <rPh sb="2" eb="3">
      <t>ガワ</t>
    </rPh>
    <rPh sb="3" eb="5">
      <t>スイケイ</t>
    </rPh>
    <rPh sb="5" eb="7">
      <t>ホンジョウ</t>
    </rPh>
    <rPh sb="7" eb="8">
      <t>ガワ</t>
    </rPh>
    <phoneticPr fontId="2"/>
  </si>
  <si>
    <t>三原川水系成相川</t>
    <rPh sb="0" eb="2">
      <t>ミハラ</t>
    </rPh>
    <rPh sb="2" eb="3">
      <t>カワ</t>
    </rPh>
    <rPh sb="3" eb="5">
      <t>スイケイ</t>
    </rPh>
    <rPh sb="5" eb="6">
      <t>ナリ</t>
    </rPh>
    <rPh sb="6" eb="7">
      <t>アイ</t>
    </rPh>
    <rPh sb="7" eb="8">
      <t>カワ</t>
    </rPh>
    <phoneticPr fontId="2"/>
  </si>
  <si>
    <t>郡家川水系郡家川</t>
    <rPh sb="0" eb="2">
      <t>グンゲ</t>
    </rPh>
    <rPh sb="2" eb="3">
      <t>カワ</t>
    </rPh>
    <rPh sb="3" eb="5">
      <t>スイケイ</t>
    </rPh>
    <rPh sb="5" eb="7">
      <t>グンゲ</t>
    </rPh>
    <rPh sb="7" eb="8">
      <t>カワ</t>
    </rPh>
    <phoneticPr fontId="2"/>
  </si>
  <si>
    <t>佐野川水系佐野川</t>
    <rPh sb="0" eb="2">
      <t>サノ</t>
    </rPh>
    <rPh sb="2" eb="3">
      <t>カワ</t>
    </rPh>
    <rPh sb="3" eb="5">
      <t>スイケイ</t>
    </rPh>
    <rPh sb="5" eb="7">
      <t>サノ</t>
    </rPh>
    <rPh sb="7" eb="8">
      <t>カワ</t>
    </rPh>
    <phoneticPr fontId="2"/>
  </si>
  <si>
    <t>室津川水系室津川</t>
    <rPh sb="0" eb="2">
      <t>ムロツ</t>
    </rPh>
    <rPh sb="2" eb="3">
      <t>カワ</t>
    </rPh>
    <rPh sb="3" eb="5">
      <t>スイケイ</t>
    </rPh>
    <rPh sb="5" eb="7">
      <t>ムロツ</t>
    </rPh>
    <rPh sb="7" eb="8">
      <t>カワ</t>
    </rPh>
    <phoneticPr fontId="2"/>
  </si>
  <si>
    <t>楠本川水系楠本川</t>
    <rPh sb="0" eb="2">
      <t>クスモト</t>
    </rPh>
    <rPh sb="2" eb="3">
      <t>カワ</t>
    </rPh>
    <rPh sb="3" eb="5">
      <t>スイケイ</t>
    </rPh>
    <rPh sb="5" eb="7">
      <t>クスモト</t>
    </rPh>
    <rPh sb="7" eb="8">
      <t>カワ</t>
    </rPh>
    <phoneticPr fontId="2"/>
  </si>
  <si>
    <t>茶間川水系茶間川</t>
    <rPh sb="0" eb="1">
      <t>チャ</t>
    </rPh>
    <rPh sb="1" eb="2">
      <t>マ</t>
    </rPh>
    <rPh sb="2" eb="3">
      <t>カワ</t>
    </rPh>
    <rPh sb="3" eb="5">
      <t>スイケイ</t>
    </rPh>
    <rPh sb="5" eb="6">
      <t>チャ</t>
    </rPh>
    <rPh sb="6" eb="7">
      <t>マ</t>
    </rPh>
    <rPh sb="7" eb="8">
      <t>カワ</t>
    </rPh>
    <phoneticPr fontId="2"/>
  </si>
  <si>
    <t>洲本川水系猪鼻川</t>
    <rPh sb="0" eb="2">
      <t>スモト</t>
    </rPh>
    <rPh sb="2" eb="3">
      <t>カワ</t>
    </rPh>
    <rPh sb="3" eb="5">
      <t>スイケイ</t>
    </rPh>
    <phoneticPr fontId="2"/>
  </si>
  <si>
    <t>洲本川水系竹原川</t>
    <rPh sb="0" eb="2">
      <t>スモト</t>
    </rPh>
    <rPh sb="2" eb="3">
      <t>ガワ</t>
    </rPh>
    <rPh sb="3" eb="5">
      <t>スイケイ</t>
    </rPh>
    <rPh sb="5" eb="7">
      <t>タケハラ</t>
    </rPh>
    <rPh sb="7" eb="8">
      <t>カワ</t>
    </rPh>
    <phoneticPr fontId="2"/>
  </si>
  <si>
    <t>一日
最大</t>
    <phoneticPr fontId="2"/>
  </si>
  <si>
    <t>兵庫県</t>
    <phoneticPr fontId="2"/>
  </si>
  <si>
    <t>丹   波</t>
    <rPh sb="0" eb="1">
      <t>ニ</t>
    </rPh>
    <rPh sb="4" eb="5">
      <t>ナミ</t>
    </rPh>
    <phoneticPr fontId="2"/>
  </si>
  <si>
    <t>洲　本</t>
    <rPh sb="0" eb="1">
      <t>シュウ</t>
    </rPh>
    <rPh sb="2" eb="3">
      <t>ホン</t>
    </rPh>
    <phoneticPr fontId="2"/>
  </si>
  <si>
    <t>芦　屋</t>
    <rPh sb="0" eb="1">
      <t>アシ</t>
    </rPh>
    <rPh sb="2" eb="3">
      <t>ヤ</t>
    </rPh>
    <phoneticPr fontId="6"/>
  </si>
  <si>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</si>
  <si>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</si>
  <si>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</si>
  <si>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6"/>
  </si>
  <si>
    <t>淡   路</t>
    <rPh sb="0" eb="1">
      <t>タン</t>
    </rPh>
    <rPh sb="4" eb="5">
      <t>ミチ</t>
    </rPh>
    <phoneticPr fontId="2"/>
  </si>
  <si>
    <t>神戸市</t>
    <rPh sb="0" eb="3">
      <t>コウベシ</t>
    </rPh>
    <phoneticPr fontId="2"/>
  </si>
  <si>
    <t>姫路市</t>
    <rPh sb="0" eb="3">
      <t>ヒメジシ</t>
    </rPh>
    <phoneticPr fontId="6"/>
  </si>
  <si>
    <t>尼崎市</t>
    <rPh sb="0" eb="3">
      <t>アマガサキシ</t>
    </rPh>
    <phoneticPr fontId="6"/>
  </si>
  <si>
    <t>西宮市</t>
    <rPh sb="0" eb="3">
      <t>ニシノミヤシ</t>
    </rPh>
    <phoneticPr fontId="6"/>
  </si>
  <si>
    <t>合計</t>
    <rPh sb="0" eb="2">
      <t>ゴウケイ</t>
    </rPh>
    <phoneticPr fontId="6"/>
  </si>
  <si>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</si>
  <si>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</si>
  <si>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</si>
  <si>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</si>
  <si>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</si>
  <si>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</si>
  <si>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</si>
  <si>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</si>
  <si>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</si>
  <si>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</si>
  <si>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</si>
  <si>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</si>
  <si>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</si>
  <si>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6"/>
  </si>
  <si>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</si>
  <si>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</si>
  <si>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</si>
  <si>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</si>
  <si>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</si>
  <si>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</si>
  <si>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加東市</t>
    <rPh sb="0" eb="2">
      <t>カトウ</t>
    </rPh>
    <rPh sb="2" eb="3">
      <t>シ</t>
    </rPh>
    <phoneticPr fontId="1"/>
  </si>
  <si>
    <t>豊岡市</t>
    <rPh sb="0" eb="3">
      <t>トヨオカシ</t>
    </rPh>
    <phoneticPr fontId="1"/>
  </si>
  <si>
    <t>篠山市</t>
    <rPh sb="0" eb="3">
      <t>ササヤマシ</t>
    </rPh>
    <phoneticPr fontId="1"/>
  </si>
  <si>
    <t>姫路市</t>
    <rPh sb="0" eb="3">
      <t>ヒメジシ</t>
    </rPh>
    <phoneticPr fontId="1"/>
  </si>
  <si>
    <t>西宮市</t>
    <rPh sb="0" eb="3">
      <t>ニシノミヤシ</t>
    </rPh>
    <phoneticPr fontId="1"/>
  </si>
  <si>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</si>
  <si>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</si>
  <si>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</si>
  <si>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</si>
  <si>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</si>
  <si>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</si>
  <si>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</si>
  <si>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</si>
  <si>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</si>
  <si>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</si>
  <si>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</si>
  <si>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</si>
  <si>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</si>
  <si>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</si>
  <si>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</si>
  <si>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</si>
  <si>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</si>
  <si>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</si>
  <si>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</si>
  <si>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</si>
  <si>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</si>
  <si>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</si>
  <si>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</si>
  <si>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</si>
  <si>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</si>
  <si>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</si>
  <si>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</si>
  <si>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</si>
  <si>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</si>
  <si>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</si>
  <si>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</si>
  <si>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</si>
  <si>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</si>
  <si>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</si>
  <si>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</si>
  <si>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</si>
  <si>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</si>
  <si>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</si>
  <si>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篠山市</t>
    <rPh sb="0" eb="3">
      <t>ササヤマシ</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</si>
  <si>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</si>
  <si>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</si>
  <si>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</si>
  <si>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</si>
  <si>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</si>
  <si>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</si>
  <si>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</si>
  <si>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</si>
  <si>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</si>
  <si>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</si>
  <si>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</si>
  <si>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</si>
  <si>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</si>
  <si>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</si>
  <si>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</si>
  <si>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</si>
  <si>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</si>
  <si>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</si>
  <si>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</si>
  <si>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</si>
  <si>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</si>
  <si>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</si>
  <si>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</si>
  <si>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急速ろ過
その他</t>
    <phoneticPr fontId="2"/>
  </si>
  <si>
    <t>安室ダム水道用水
供給企業団</t>
    <phoneticPr fontId="2"/>
  </si>
  <si>
    <t>１市
１町
１企業団</t>
    <phoneticPr fontId="2"/>
  </si>
  <si>
    <t>事業数　４</t>
    <phoneticPr fontId="2"/>
  </si>
  <si>
    <t>姫路市中央卸内市場内</t>
    <rPh sb="0" eb="3">
      <t>ヒメジシ</t>
    </rPh>
    <rPh sb="3" eb="5">
      <t>チュウオウ</t>
    </rPh>
    <rPh sb="5" eb="7">
      <t>オロシウチ</t>
    </rPh>
    <rPh sb="7" eb="9">
      <t>イチバ</t>
    </rPh>
    <rPh sb="9" eb="10">
      <t>ナイ</t>
    </rPh>
    <phoneticPr fontId="2"/>
  </si>
  <si>
    <t>まねき食品工場内</t>
    <rPh sb="3" eb="5">
      <t>ショクヒン</t>
    </rPh>
    <rPh sb="5" eb="8">
      <t>コウジョウナイ</t>
    </rPh>
    <phoneticPr fontId="2"/>
  </si>
  <si>
    <t>オガワ食品協業組合</t>
    <rPh sb="3" eb="5">
      <t>ショクヒン</t>
    </rPh>
    <rPh sb="5" eb="7">
      <t>キョウギョウ</t>
    </rPh>
    <rPh sb="7" eb="9">
      <t>クミアイ</t>
    </rPh>
    <phoneticPr fontId="2"/>
  </si>
  <si>
    <t>河野　徹也</t>
    <rPh sb="0" eb="2">
      <t>カワノ</t>
    </rPh>
    <rPh sb="3" eb="5">
      <t>テツヤ</t>
    </rPh>
    <phoneticPr fontId="2"/>
  </si>
  <si>
    <t>ヤマサ蒲鉾株式会社夢前工場内</t>
    <rPh sb="3" eb="5">
      <t>カマボコ</t>
    </rPh>
    <rPh sb="5" eb="9">
      <t>カブシキガイシャ</t>
    </rPh>
    <rPh sb="9" eb="11">
      <t>ユメサキ</t>
    </rPh>
    <rPh sb="11" eb="13">
      <t>コウジョウ</t>
    </rPh>
    <rPh sb="13" eb="14">
      <t>ナイ</t>
    </rPh>
    <phoneticPr fontId="2"/>
  </si>
  <si>
    <t>ネスレ日本株式会社　姫路工場内</t>
    <rPh sb="3" eb="5">
      <t>ニホン</t>
    </rPh>
    <rPh sb="5" eb="9">
      <t>カブシキガイシャ</t>
    </rPh>
    <rPh sb="10" eb="12">
      <t>ヒメジ</t>
    </rPh>
    <rPh sb="12" eb="15">
      <t>コウジョウナイ</t>
    </rPh>
    <phoneticPr fontId="2"/>
  </si>
  <si>
    <t>社会福祉法人あいむ</t>
    <rPh sb="0" eb="2">
      <t>シャカイ</t>
    </rPh>
    <rPh sb="2" eb="6">
      <t>フクシホウジン</t>
    </rPh>
    <phoneticPr fontId="2"/>
  </si>
  <si>
    <t>姫路市広畑区所在の社会福祉法人あいむ所有施設</t>
    <rPh sb="0" eb="3">
      <t>ヒメジシ</t>
    </rPh>
    <rPh sb="3" eb="6">
      <t>ヒロハタク</t>
    </rPh>
    <rPh sb="6" eb="8">
      <t>ショザイ</t>
    </rPh>
    <rPh sb="9" eb="13">
      <t>シャカイフクシ</t>
    </rPh>
    <rPh sb="13" eb="15">
      <t>ホウジン</t>
    </rPh>
    <rPh sb="18" eb="20">
      <t>ショユウ</t>
    </rPh>
    <rPh sb="20" eb="22">
      <t>シセツ</t>
    </rPh>
    <phoneticPr fontId="2"/>
  </si>
  <si>
    <t>除鉄・除マンガン</t>
    <rPh sb="0" eb="2">
      <t>ジョテツ</t>
    </rPh>
    <rPh sb="3" eb="4">
      <t>ジョ</t>
    </rPh>
    <phoneticPr fontId="2"/>
  </si>
  <si>
    <t>吉田　隆三</t>
    <rPh sb="0" eb="2">
      <t>ヨシダ</t>
    </rPh>
    <rPh sb="3" eb="5">
      <t>リュウゾウ</t>
    </rPh>
    <phoneticPr fontId="2"/>
  </si>
  <si>
    <t>加東市</t>
    <phoneticPr fontId="2"/>
  </si>
  <si>
    <t>佐用町</t>
    <phoneticPr fontId="2"/>
  </si>
  <si>
    <t>丹波市（山南）</t>
    <phoneticPr fontId="2"/>
  </si>
  <si>
    <t>神戸市（六甲山）</t>
    <phoneticPr fontId="2"/>
  </si>
  <si>
    <t>　４５ｹ所</t>
    <phoneticPr fontId="2"/>
  </si>
  <si>
    <t>うち</t>
    <phoneticPr fontId="2"/>
  </si>
  <si>
    <t>(1)</t>
    <phoneticPr fontId="2"/>
  </si>
  <si>
    <t>(1)</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</si>
  <si>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</si>
  <si>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</si>
  <si>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</si>
  <si>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</si>
  <si>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</si>
  <si>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</si>
  <si>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</si>
  <si>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</si>
  <si>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</si>
  <si>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</si>
  <si>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</si>
  <si>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</si>
  <si>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</si>
  <si>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</si>
  <si>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</si>
  <si>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</si>
  <si>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</si>
  <si>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</si>
  <si>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</si>
  <si>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津井貯水池</t>
    <phoneticPr fontId="2"/>
  </si>
  <si>
    <t>紫合</t>
  </si>
  <si>
    <t>組合</t>
    <rPh sb="0" eb="2">
      <t>クミアイ</t>
    </rPh>
    <phoneticPr fontId="16"/>
  </si>
  <si>
    <t>池下</t>
  </si>
  <si>
    <t>田井</t>
  </si>
  <si>
    <t>新々田</t>
  </si>
  <si>
    <t>老ノ口</t>
  </si>
  <si>
    <t>小束野</t>
  </si>
  <si>
    <t>広谷</t>
  </si>
  <si>
    <t>東栃木</t>
  </si>
  <si>
    <t>港地区</t>
  </si>
  <si>
    <t>市</t>
    <rPh sb="0" eb="1">
      <t>シ</t>
    </rPh>
    <phoneticPr fontId="16"/>
  </si>
  <si>
    <t>奈佐</t>
  </si>
  <si>
    <t>畑上</t>
  </si>
  <si>
    <t>穴見</t>
  </si>
  <si>
    <t>竹野地区</t>
  </si>
  <si>
    <t>森本地区</t>
  </si>
  <si>
    <t>大森地区</t>
  </si>
  <si>
    <t>椒地区</t>
  </si>
  <si>
    <t>神鍋地区</t>
  </si>
  <si>
    <t>阿瀬</t>
  </si>
  <si>
    <t>菅谷</t>
  </si>
  <si>
    <t>土野谷</t>
  </si>
  <si>
    <t>中央</t>
  </si>
  <si>
    <t>坂野</t>
  </si>
  <si>
    <t>南部</t>
  </si>
  <si>
    <t>里</t>
  </si>
  <si>
    <t>国包船町</t>
  </si>
  <si>
    <t>二俣</t>
  </si>
  <si>
    <t>芳田</t>
  </si>
  <si>
    <t>大山</t>
  </si>
  <si>
    <t>西紀北</t>
  </si>
  <si>
    <t>西紀中</t>
  </si>
  <si>
    <t>後川</t>
  </si>
  <si>
    <t>多紀</t>
  </si>
  <si>
    <t>浅間</t>
  </si>
  <si>
    <t>伊佐</t>
  </si>
  <si>
    <t>宿南</t>
  </si>
  <si>
    <t>小佐</t>
  </si>
  <si>
    <t>大屋川水系</t>
  </si>
  <si>
    <t>円山川水系</t>
  </si>
  <si>
    <t>米地川水系</t>
  </si>
  <si>
    <t>建屋川水系下</t>
  </si>
  <si>
    <t>建屋川水系上</t>
  </si>
  <si>
    <t>西大</t>
  </si>
  <si>
    <t>口大屋</t>
  </si>
  <si>
    <t>南谷</t>
  </si>
  <si>
    <t>明延</t>
  </si>
  <si>
    <t>横行</t>
  </si>
  <si>
    <t>東部</t>
  </si>
  <si>
    <t>中部</t>
  </si>
  <si>
    <t>西部</t>
  </si>
  <si>
    <t>別宮</t>
  </si>
  <si>
    <t>轟</t>
  </si>
  <si>
    <t>熊次</t>
  </si>
  <si>
    <t>ハチ高原</t>
  </si>
  <si>
    <t>栃原</t>
  </si>
  <si>
    <t>簾野</t>
  </si>
  <si>
    <t>神子畑</t>
  </si>
  <si>
    <t>北部</t>
  </si>
  <si>
    <t>下宇原</t>
  </si>
  <si>
    <t>加美区中部</t>
  </si>
  <si>
    <t>町</t>
    <rPh sb="0" eb="1">
      <t>チョウ</t>
    </rPh>
    <phoneticPr fontId="16"/>
  </si>
  <si>
    <t>加美区南部</t>
  </si>
  <si>
    <t>加美区棚岩</t>
  </si>
  <si>
    <t>八千代区東</t>
  </si>
  <si>
    <t>八千代区西</t>
  </si>
  <si>
    <t>越知谷</t>
  </si>
  <si>
    <t>根宇野</t>
  </si>
  <si>
    <t>猪篠</t>
  </si>
  <si>
    <t>大河内</t>
  </si>
  <si>
    <t>上小田</t>
  </si>
  <si>
    <t>川上</t>
  </si>
  <si>
    <t>佐用</t>
  </si>
  <si>
    <t>奥海</t>
  </si>
  <si>
    <t>三日月</t>
  </si>
  <si>
    <t>佐津</t>
  </si>
  <si>
    <t>長井</t>
  </si>
  <si>
    <t>余部</t>
  </si>
  <si>
    <t>御崎</t>
  </si>
  <si>
    <t>訓谷</t>
  </si>
  <si>
    <t>畑</t>
  </si>
  <si>
    <t>守柄</t>
  </si>
  <si>
    <t>安木</t>
  </si>
  <si>
    <t>相谷</t>
  </si>
  <si>
    <t>柤岡</t>
  </si>
  <si>
    <t>丸味</t>
  </si>
  <si>
    <t>山田</t>
  </si>
  <si>
    <t>上射添</t>
  </si>
  <si>
    <t>小代</t>
  </si>
  <si>
    <t>久斗山</t>
  </si>
  <si>
    <t>居組</t>
  </si>
  <si>
    <t>諸寄</t>
  </si>
  <si>
    <t>釜屋</t>
  </si>
  <si>
    <t>照来</t>
  </si>
  <si>
    <t>春来</t>
  </si>
  <si>
    <t>高山</t>
  </si>
  <si>
    <t>熊谷</t>
  </si>
  <si>
    <t>伊角</t>
  </si>
  <si>
    <t>海上</t>
  </si>
  <si>
    <t>青下</t>
  </si>
  <si>
    <t>の</t>
    <phoneticPr fontId="2"/>
  </si>
  <si>
    <t>そ</t>
    <phoneticPr fontId="2"/>
  </si>
  <si>
    <t>㈱ホテルニューアワジ</t>
  </si>
  <si>
    <t>三木市志染町西自由が丘２－３７１</t>
  </si>
  <si>
    <t>神戸市西区押部谷町西盛５６６</t>
  </si>
  <si>
    <t>三木市志染町吉田１２１３－１</t>
  </si>
  <si>
    <t>三木市緑が丘町本町２－５</t>
  </si>
  <si>
    <t>併用</t>
    <rPh sb="0" eb="2">
      <t>ヘイヨウ</t>
    </rPh>
    <phoneticPr fontId="2"/>
  </si>
  <si>
    <t>自己水源</t>
    <rPh sb="0" eb="2">
      <t>ジコ</t>
    </rPh>
    <rPh sb="2" eb="4">
      <t>スイゲン</t>
    </rPh>
    <phoneticPr fontId="2"/>
  </si>
  <si>
    <t>急速ろ過</t>
    <rPh sb="0" eb="2">
      <t>キュウソク</t>
    </rPh>
    <rPh sb="3" eb="4">
      <t>カ</t>
    </rPh>
    <phoneticPr fontId="2"/>
  </si>
  <si>
    <t>除鉄</t>
    <rPh sb="0" eb="1">
      <t>ジョ</t>
    </rPh>
    <rPh sb="1" eb="2">
      <t>テツ</t>
    </rPh>
    <phoneticPr fontId="2"/>
  </si>
  <si>
    <t>簡易ろ過</t>
    <rPh sb="0" eb="2">
      <t>カンイ</t>
    </rPh>
    <rPh sb="3" eb="4">
      <t>カ</t>
    </rPh>
    <phoneticPr fontId="2"/>
  </si>
  <si>
    <t>消毒のみ</t>
    <rPh sb="0" eb="2">
      <t>ショウドク</t>
    </rPh>
    <phoneticPr fontId="2"/>
  </si>
  <si>
    <t>無</t>
    <rPh sb="0" eb="1">
      <t>ナ</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</si>
  <si>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</si>
  <si>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</si>
  <si>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</si>
  <si>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</si>
  <si>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</si>
  <si>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</si>
  <si>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</si>
  <si>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</si>
  <si>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</si>
  <si>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</si>
  <si>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</si>
  <si>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</si>
  <si>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</si>
  <si>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</si>
  <si>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</si>
  <si>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</si>
  <si>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</si>
  <si>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</si>
  <si>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</si>
  <si>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</si>
  <si>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</si>
  <si>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市川水系市川</t>
    <rPh sb="0" eb="2">
      <t>イチカワ</t>
    </rPh>
    <rPh sb="2" eb="4">
      <t>スイケイ</t>
    </rPh>
    <rPh sb="4" eb="6">
      <t>イチカワ</t>
    </rPh>
    <phoneticPr fontId="2"/>
  </si>
  <si>
    <t>除</t>
    <rPh sb="0" eb="1">
      <t>ジョ</t>
    </rPh>
    <phoneticPr fontId="2"/>
  </si>
  <si>
    <t>外</t>
  </si>
  <si>
    <t>鉄</t>
    <rPh sb="0" eb="1">
      <t>テツ</t>
    </rPh>
    <phoneticPr fontId="2"/>
  </si>
  <si>
    <t>線</t>
  </si>
  <si>
    <t>ﾏﾝｶﾞﾝ</t>
    <phoneticPr fontId="2"/>
  </si>
  <si>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</si>
  <si>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</si>
  <si>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</si>
  <si>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</si>
  <si>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</si>
  <si>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アルパインローズホテルほか</t>
    <phoneticPr fontId="11"/>
  </si>
  <si>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</si>
  <si>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</si>
  <si>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1"/>
  </si>
  <si>
    <t>居住に必要な水の供給を受けている者の数（人）</t>
    <phoneticPr fontId="11"/>
  </si>
  <si>
    <t>県民局</t>
    <rPh sb="0" eb="3">
      <t>ケンミンキョク</t>
    </rPh>
    <phoneticPr fontId="2"/>
  </si>
  <si>
    <t>健康福祉
事務所等</t>
    <phoneticPr fontId="11"/>
  </si>
  <si>
    <t>現在
給水人口
（Ｂ）（人）</t>
    <rPh sb="0" eb="2">
      <t>ゲンザイ</t>
    </rPh>
    <rPh sb="3" eb="5">
      <t>キュウスイ</t>
    </rPh>
    <rPh sb="5" eb="7">
      <t>ジンコウ</t>
    </rPh>
    <rPh sb="12" eb="13">
      <t>ヒト</t>
    </rPh>
    <phoneticPr fontId="2"/>
  </si>
  <si>
    <t>（株）あわじ浜離宮</t>
    <rPh sb="0" eb="3">
      <t>カブ</t>
    </rPh>
    <rPh sb="6" eb="9">
      <t>ハマリキュウ</t>
    </rPh>
    <phoneticPr fontId="11"/>
  </si>
  <si>
    <t>あわじ浜離宮</t>
    <rPh sb="3" eb="6">
      <t>ハマリキュウ</t>
    </rPh>
    <phoneticPr fontId="15"/>
  </si>
  <si>
    <t>浅</t>
    <rPh sb="0" eb="1">
      <t>アサ</t>
    </rPh>
    <phoneticPr fontId="11"/>
  </si>
  <si>
    <t>除マンガン・活性炭</t>
    <rPh sb="0" eb="1">
      <t>ジョ</t>
    </rPh>
    <rPh sb="6" eb="9">
      <t>カッセイタン</t>
    </rPh>
    <phoneticPr fontId="11"/>
  </si>
  <si>
    <t>安田　栄孝</t>
    <rPh sb="0" eb="2">
      <t>ヤスダ</t>
    </rPh>
    <rPh sb="3" eb="5">
      <t>ヒデタカ</t>
    </rPh>
    <phoneticPr fontId="11"/>
  </si>
  <si>
    <t>4(1)</t>
    <phoneticPr fontId="2"/>
  </si>
  <si>
    <t>急速ろ過</t>
    <rPh sb="0" eb="1">
      <t>キュウ</t>
    </rPh>
    <phoneticPr fontId="11"/>
  </si>
  <si>
    <t>兎和野高原野外教育センター</t>
    <rPh sb="0" eb="1">
      <t>ウサギ</t>
    </rPh>
    <rPh sb="1" eb="3">
      <t>ワノ</t>
    </rPh>
    <rPh sb="3" eb="5">
      <t>コウゲン</t>
    </rPh>
    <rPh sb="5" eb="7">
      <t>ヤガイ</t>
    </rPh>
    <rPh sb="7" eb="9">
      <t>キョウイク</t>
    </rPh>
    <phoneticPr fontId="1"/>
  </si>
  <si>
    <t>安田  岳史</t>
    <rPh sb="0" eb="2">
      <t>ヤスダ</t>
    </rPh>
    <rPh sb="4" eb="5">
      <t>ガク</t>
    </rPh>
    <rPh sb="5" eb="6">
      <t>シ</t>
    </rPh>
    <phoneticPr fontId="1"/>
  </si>
  <si>
    <t>兵庫カンツリー倶楽部</t>
    <phoneticPr fontId="15"/>
  </si>
  <si>
    <r>
      <t xml:space="preserve">１７市
</t>
    </r>
    <r>
      <rPr>
        <sz val="11"/>
        <rFont val="ＭＳ Ｐゴシック"/>
        <family val="3"/>
        <charset val="128"/>
      </rPr>
      <t>５町
１企業団</t>
    </r>
    <phoneticPr fontId="2"/>
  </si>
  <si>
    <r>
      <t>加古川水系</t>
    </r>
    <r>
      <rPr>
        <sz val="11"/>
        <rFont val="ＭＳ Ｐゴシック"/>
        <family val="3"/>
        <charset val="128"/>
      </rPr>
      <t>加古川</t>
    </r>
    <rPh sb="5" eb="8">
      <t>カコガワ</t>
    </rPh>
    <phoneticPr fontId="2"/>
  </si>
  <si>
    <r>
      <t>加古川水系</t>
    </r>
    <r>
      <rPr>
        <sz val="11"/>
        <rFont val="ＭＳ Ｐゴシック"/>
        <family val="3"/>
        <charset val="128"/>
      </rPr>
      <t>東条川</t>
    </r>
    <rPh sb="0" eb="3">
      <t>カコガワ</t>
    </rPh>
    <rPh sb="3" eb="5">
      <t>スイケイ</t>
    </rPh>
    <phoneticPr fontId="2"/>
  </si>
  <si>
    <r>
      <t>長見山水系</t>
    </r>
    <r>
      <rPr>
        <sz val="11"/>
        <rFont val="ＭＳ Ｐゴシック"/>
        <family val="3"/>
        <charset val="128"/>
      </rPr>
      <t>長見山貯水池</t>
    </r>
    <rPh sb="5" eb="7">
      <t>ナガミ</t>
    </rPh>
    <rPh sb="7" eb="8">
      <t>ヤマ</t>
    </rPh>
    <rPh sb="8" eb="11">
      <t>チョスイチ</t>
    </rPh>
    <phoneticPr fontId="2"/>
  </si>
  <si>
    <r>
      <t>長見</t>
    </r>
    <r>
      <rPr>
        <sz val="11"/>
        <rFont val="ＭＳ Ｐゴシック"/>
        <family val="3"/>
        <charset val="128"/>
      </rPr>
      <t>山貯水池</t>
    </r>
    <rPh sb="2" eb="3">
      <t>ヤマ</t>
    </rPh>
    <phoneticPr fontId="2"/>
  </si>
  <si>
    <r>
      <t>大日川水系</t>
    </r>
    <r>
      <rPr>
        <sz val="11"/>
        <rFont val="ＭＳ Ｐゴシック"/>
        <family val="3"/>
        <charset val="128"/>
      </rPr>
      <t>細田池</t>
    </r>
    <rPh sb="5" eb="7">
      <t>ホソダ</t>
    </rPh>
    <rPh sb="7" eb="8">
      <t>イケ</t>
    </rPh>
    <phoneticPr fontId="2"/>
  </si>
  <si>
    <r>
      <t>原田川水系</t>
    </r>
    <r>
      <rPr>
        <sz val="11"/>
        <rFont val="ＭＳ Ｐゴシック"/>
        <family val="3"/>
        <charset val="128"/>
      </rPr>
      <t>原田池</t>
    </r>
    <rPh sb="5" eb="7">
      <t>ハラダ</t>
    </rPh>
    <rPh sb="7" eb="8">
      <t>イケ</t>
    </rPh>
    <phoneticPr fontId="2"/>
  </si>
  <si>
    <r>
      <t>原田</t>
    </r>
    <r>
      <rPr>
        <sz val="11"/>
        <rFont val="ＭＳ Ｐゴシック"/>
        <family val="3"/>
        <charset val="128"/>
      </rPr>
      <t>池貯水池</t>
    </r>
    <rPh sb="2" eb="3">
      <t>イケ</t>
    </rPh>
    <phoneticPr fontId="2"/>
  </si>
  <si>
    <r>
      <t>倉川水系</t>
    </r>
    <r>
      <rPr>
        <sz val="11"/>
        <rFont val="ＭＳ Ｐゴシック"/>
        <family val="3"/>
        <charset val="128"/>
      </rPr>
      <t>倉川</t>
    </r>
    <rPh sb="4" eb="6">
      <t>クラカワ</t>
    </rPh>
    <phoneticPr fontId="2"/>
  </si>
  <si>
    <r>
      <t>津井川水系</t>
    </r>
    <r>
      <rPr>
        <sz val="11"/>
        <rFont val="ＭＳ Ｐゴシック"/>
        <family val="3"/>
        <charset val="128"/>
      </rPr>
      <t>津井貯水池</t>
    </r>
    <rPh sb="3" eb="5">
      <t>スイケイ</t>
    </rPh>
    <rPh sb="5" eb="6">
      <t>ツ</t>
    </rPh>
    <rPh sb="6" eb="7">
      <t>イ</t>
    </rPh>
    <rPh sb="7" eb="10">
      <t>チョスイチ</t>
    </rPh>
    <phoneticPr fontId="2"/>
  </si>
  <si>
    <t>平成２６年度水道施設現況調書</t>
    <rPh sb="0" eb="2">
      <t>ヘイセイ</t>
    </rPh>
    <rPh sb="4" eb="6">
      <t>ネンド</t>
    </rPh>
    <rPh sb="6" eb="8">
      <t>スイドウ</t>
    </rPh>
    <rPh sb="8" eb="10">
      <t>シセツ</t>
    </rPh>
    <rPh sb="10" eb="12">
      <t>ゲンキョウ</t>
    </rPh>
    <rPh sb="12" eb="14">
      <t>チョウショ</t>
    </rPh>
    <phoneticPr fontId="2"/>
  </si>
  <si>
    <t>２　平成２６年度末水道普及状況</t>
    <rPh sb="2" eb="4">
      <t>ヘイセイ</t>
    </rPh>
    <rPh sb="6" eb="9">
      <t>ネンドマツ</t>
    </rPh>
    <rPh sb="9" eb="11">
      <t>スイドウ</t>
    </rPh>
    <rPh sb="11" eb="13">
      <t>フキュウ</t>
    </rPh>
    <rPh sb="13" eb="15">
      <t>ジョウキョウ</t>
    </rPh>
    <phoneticPr fontId="2"/>
  </si>
  <si>
    <t>２　平成２６年度末水道普及状況</t>
    <rPh sb="2" eb="4">
      <t>ヘイセイ</t>
    </rPh>
    <rPh sb="6" eb="8">
      <t>ネンド</t>
    </rPh>
    <rPh sb="8" eb="9">
      <t>マツ</t>
    </rPh>
    <rPh sb="9" eb="11">
      <t>スイドウ</t>
    </rPh>
    <rPh sb="11" eb="13">
      <t>フキュウ</t>
    </rPh>
    <rPh sb="13" eb="15">
      <t>ジョウキョウ</t>
    </rPh>
    <phoneticPr fontId="2"/>
  </si>
  <si>
    <t>給水
対象数</t>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</si>
  <si>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</si>
  <si>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</si>
  <si>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</si>
  <si>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</si>
  <si>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</si>
  <si>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</si>
  <si>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村岡中区</t>
  </si>
  <si>
    <t>村岡高区</t>
  </si>
  <si>
    <t>村岡低区</t>
  </si>
  <si>
    <t>定額制</t>
    <rPh sb="0" eb="3">
      <t>テイガクセイ</t>
    </rPh>
    <phoneticPr fontId="16"/>
  </si>
  <si>
    <t>口径別</t>
    <rPh sb="0" eb="2">
      <t>コウケイ</t>
    </rPh>
    <rPh sb="2" eb="3">
      <t>ベツ</t>
    </rPh>
    <phoneticPr fontId="16"/>
  </si>
  <si>
    <t>単一制</t>
    <rPh sb="0" eb="2">
      <t>タンイツ</t>
    </rPh>
    <rPh sb="2" eb="3">
      <t>セイ</t>
    </rPh>
    <phoneticPr fontId="16"/>
  </si>
  <si>
    <t>等</t>
    <rPh sb="0" eb="1">
      <t>トウ</t>
    </rPh>
    <phoneticPr fontId="2"/>
  </si>
  <si>
    <t>昭和</t>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</si>
  <si>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</si>
  <si>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</si>
  <si>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</si>
  <si>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</si>
  <si>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ヒ</t>
    </rPh>
    <phoneticPr fontId="2"/>
  </si>
  <si>
    <t>認　　　可</t>
    <phoneticPr fontId="2"/>
  </si>
  <si>
    <t>給水区域</t>
    <phoneticPr fontId="2"/>
  </si>
  <si>
    <t>(</t>
  </si>
  <si>
    <t>兵庫県住宅供給公社</t>
    <rPh sb="0" eb="3">
      <t>ヒョウゴケン</t>
    </rPh>
    <rPh sb="3" eb="5">
      <t>ジュウタク</t>
    </rPh>
    <rPh sb="5" eb="7">
      <t>キョウキュウ</t>
    </rPh>
    <rPh sb="7" eb="9">
      <t>コウシャ</t>
    </rPh>
    <phoneticPr fontId="2"/>
  </si>
  <si>
    <t>芦屋市高浜町</t>
    <rPh sb="0" eb="2">
      <t>アシヤ</t>
    </rPh>
    <rPh sb="2" eb="3">
      <t>シ</t>
    </rPh>
    <rPh sb="3" eb="6">
      <t>タカハマチョウ</t>
    </rPh>
    <phoneticPr fontId="2"/>
  </si>
  <si>
    <t>受水のみ</t>
    <rPh sb="0" eb="2">
      <t>ジュスイ</t>
    </rPh>
    <phoneticPr fontId="2"/>
  </si>
  <si>
    <t>専用</t>
    <phoneticPr fontId="2"/>
  </si>
  <si>
    <t>保健所等</t>
    <phoneticPr fontId="2"/>
  </si>
  <si>
    <t>日鉄住金鋼板㈱西日本製造所</t>
    <rPh sb="0" eb="2">
      <t>ニッテツ</t>
    </rPh>
    <rPh sb="2" eb="4">
      <t>スミキン</t>
    </rPh>
    <rPh sb="4" eb="6">
      <t>コウバン</t>
    </rPh>
    <rPh sb="7" eb="8">
      <t>ニシ</t>
    </rPh>
    <rPh sb="8" eb="10">
      <t>ニホン</t>
    </rPh>
    <rPh sb="10" eb="12">
      <t>セイゾウ</t>
    </rPh>
    <rPh sb="12" eb="13">
      <t>ジョ</t>
    </rPh>
    <phoneticPr fontId="2"/>
  </si>
  <si>
    <t>尼崎市杭瀬南新町３－２－１</t>
    <rPh sb="0" eb="3">
      <t>アマガサキシ</t>
    </rPh>
    <rPh sb="3" eb="5">
      <t>クイセ</t>
    </rPh>
    <rPh sb="5" eb="8">
      <t>ミナミシンマチ</t>
    </rPh>
    <phoneticPr fontId="2"/>
  </si>
  <si>
    <t>浄水兼用</t>
    <rPh sb="0" eb="2">
      <t>ジョウスイ</t>
    </rPh>
    <rPh sb="2" eb="4">
      <t>ケンヨウ</t>
    </rPh>
    <phoneticPr fontId="2"/>
  </si>
  <si>
    <t>登録検査機関</t>
    <phoneticPr fontId="2"/>
  </si>
  <si>
    <t>東亜バルブエンジニアリング㈱</t>
    <rPh sb="0" eb="2">
      <t>トウア</t>
    </rPh>
    <phoneticPr fontId="2"/>
  </si>
  <si>
    <t>尼崎市西立花町５－１２－１</t>
    <rPh sb="0" eb="3">
      <t>アマガサキシ</t>
    </rPh>
    <rPh sb="3" eb="7">
      <t>ニシタチバナチョウ</t>
    </rPh>
    <phoneticPr fontId="2"/>
  </si>
  <si>
    <t>住友精密工業㈱</t>
    <rPh sb="0" eb="2">
      <t>スミトモ</t>
    </rPh>
    <rPh sb="2" eb="4">
      <t>セイミツ</t>
    </rPh>
    <rPh sb="4" eb="6">
      <t>コウギョウ</t>
    </rPh>
    <phoneticPr fontId="2"/>
  </si>
  <si>
    <t>尼崎市扶桑町１－１０</t>
    <rPh sb="0" eb="3">
      <t>アマガサキシ</t>
    </rPh>
    <rPh sb="3" eb="6">
      <t>フソウチョウ</t>
    </rPh>
    <phoneticPr fontId="2"/>
  </si>
  <si>
    <t>登録検査機関</t>
    <phoneticPr fontId="2"/>
  </si>
  <si>
    <t>独立行政法人 都市再生機構西日本支社 浜甲子園団地</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0">
      <t>ハマ</t>
    </rPh>
    <rPh sb="20" eb="23">
      <t>コウシエン</t>
    </rPh>
    <rPh sb="23" eb="25">
      <t>ダンチ</t>
    </rPh>
    <phoneticPr fontId="2"/>
  </si>
  <si>
    <t>西宮市枝川町</t>
    <rPh sb="3" eb="6">
      <t>エダガワチョウ</t>
    </rPh>
    <phoneticPr fontId="2"/>
  </si>
  <si>
    <t>専用</t>
    <phoneticPr fontId="2"/>
  </si>
  <si>
    <t>登録検査機関</t>
    <phoneticPr fontId="2"/>
  </si>
  <si>
    <t>独立行政法人 都市再生機構西日本支社 武庫川団地東第一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7">
      <t>ダイイチ</t>
    </rPh>
    <phoneticPr fontId="2"/>
  </si>
  <si>
    <t>西宮市高須町1丁目</t>
    <rPh sb="3" eb="6">
      <t>タカスチョウ</t>
    </rPh>
    <rPh sb="6" eb="9">
      <t>イッチョウメ</t>
    </rPh>
    <phoneticPr fontId="2"/>
  </si>
  <si>
    <t>専用</t>
    <phoneticPr fontId="2"/>
  </si>
  <si>
    <t>登録検査機関</t>
    <phoneticPr fontId="2"/>
  </si>
  <si>
    <t>独立行政法人 都市再生機構西日本支社 武庫川団地西第一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イチ</t>
    </rPh>
    <phoneticPr fontId="2"/>
  </si>
  <si>
    <t>西宮市高須町2丁目</t>
    <rPh sb="3" eb="6">
      <t>タカスチョウ</t>
    </rPh>
    <phoneticPr fontId="2"/>
  </si>
  <si>
    <t>あおぞらのまち住宅管理組合</t>
    <rPh sb="7" eb="9">
      <t>ジュウタク</t>
    </rPh>
    <rPh sb="9" eb="11">
      <t>カンリ</t>
    </rPh>
    <rPh sb="11" eb="13">
      <t>クミアイ</t>
    </rPh>
    <phoneticPr fontId="2"/>
  </si>
  <si>
    <t>西宮市高須町2丁目</t>
    <rPh sb="3" eb="6">
      <t>タカスチョウ</t>
    </rPh>
    <rPh sb="7" eb="9">
      <t>チョウメ</t>
    </rPh>
    <phoneticPr fontId="2"/>
  </si>
  <si>
    <t>武庫川樹のまち第一住宅管理組合</t>
    <rPh sb="0" eb="3">
      <t>ムコガワ</t>
    </rPh>
    <rPh sb="3" eb="4">
      <t>キ</t>
    </rPh>
    <rPh sb="7" eb="9">
      <t>ダイイチ</t>
    </rPh>
    <rPh sb="9" eb="11">
      <t>ジュウタク</t>
    </rPh>
    <rPh sb="11" eb="13">
      <t>カンリ</t>
    </rPh>
    <rPh sb="13" eb="15">
      <t>クミアイ</t>
    </rPh>
    <phoneticPr fontId="2"/>
  </si>
  <si>
    <t>西宮市高須町1丁目</t>
    <rPh sb="3" eb="6">
      <t>タカスチョウ</t>
    </rPh>
    <phoneticPr fontId="2"/>
  </si>
  <si>
    <t>登録検査機関</t>
    <phoneticPr fontId="2"/>
  </si>
  <si>
    <t>独立行政法人 都市再生機構西日本支社 武庫川団地西第二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7">
      <t>ダイニ</t>
    </rPh>
    <phoneticPr fontId="2"/>
  </si>
  <si>
    <t>専用</t>
    <phoneticPr fontId="2"/>
  </si>
  <si>
    <t>独立行政法人 都市再生機構西日本支社 武庫川団地東第二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6">
      <t>ダイ</t>
    </rPh>
    <rPh sb="26" eb="27">
      <t>ニ</t>
    </rPh>
    <phoneticPr fontId="2"/>
  </si>
  <si>
    <t>西宮市高須町1丁目</t>
    <rPh sb="3" eb="6">
      <t>タカスチョウ</t>
    </rPh>
    <rPh sb="7" eb="9">
      <t>チョウメ</t>
    </rPh>
    <phoneticPr fontId="2"/>
  </si>
  <si>
    <t>独立行政法人 都市再生機構西日本支社 武庫川団地西第三</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サン</t>
    </rPh>
    <phoneticPr fontId="2"/>
  </si>
  <si>
    <t>学校法人関西学院</t>
    <rPh sb="0" eb="2">
      <t>ガッコウ</t>
    </rPh>
    <rPh sb="2" eb="4">
      <t>ホウジン</t>
    </rPh>
    <rPh sb="4" eb="6">
      <t>カンセイ</t>
    </rPh>
    <rPh sb="6" eb="8">
      <t>ガクイン</t>
    </rPh>
    <phoneticPr fontId="2"/>
  </si>
  <si>
    <t>西宮市上ヶ原1番町1-155</t>
    <rPh sb="3" eb="6">
      <t>ウエガハラ</t>
    </rPh>
    <rPh sb="7" eb="9">
      <t>バンチョウ</t>
    </rPh>
    <phoneticPr fontId="2"/>
  </si>
  <si>
    <t>読売ゴルフ株式会社</t>
    <rPh sb="0" eb="2">
      <t>ヨミウリ</t>
    </rPh>
    <rPh sb="5" eb="9">
      <t>カブシキガイシャ</t>
    </rPh>
    <phoneticPr fontId="2"/>
  </si>
  <si>
    <t>西宮市塩瀬町名塩北山</t>
    <rPh sb="3" eb="4">
      <t>シオ</t>
    </rPh>
    <rPh sb="4" eb="5">
      <t>セ</t>
    </rPh>
    <rPh sb="5" eb="6">
      <t>チョウ</t>
    </rPh>
    <rPh sb="6" eb="7">
      <t>ナ</t>
    </rPh>
    <rPh sb="7" eb="8">
      <t>ジオ</t>
    </rPh>
    <rPh sb="8" eb="10">
      <t>キタヤマ</t>
    </rPh>
    <phoneticPr fontId="2"/>
  </si>
  <si>
    <t>医療法人社団 健癒会　介護老人保健施設ふるさとの家</t>
    <rPh sb="0" eb="2">
      <t>イリョウ</t>
    </rPh>
    <rPh sb="2" eb="4">
      <t>ホウジン</t>
    </rPh>
    <rPh sb="4" eb="6">
      <t>シャダン</t>
    </rPh>
    <rPh sb="7" eb="8">
      <t>ケン</t>
    </rPh>
    <rPh sb="8" eb="9">
      <t>ユ</t>
    </rPh>
    <rPh sb="9" eb="10">
      <t>カイ</t>
    </rPh>
    <rPh sb="11" eb="13">
      <t>カイゴ</t>
    </rPh>
    <rPh sb="13" eb="15">
      <t>ロウジン</t>
    </rPh>
    <rPh sb="15" eb="17">
      <t>ホケン</t>
    </rPh>
    <rPh sb="17" eb="19">
      <t>シセツ</t>
    </rPh>
    <rPh sb="24" eb="25">
      <t>イエ</t>
    </rPh>
    <phoneticPr fontId="2"/>
  </si>
  <si>
    <t>西宮市山口町船坂下ヶ平柏木谷1825-3</t>
    <rPh sb="3" eb="5">
      <t>ヤマグチ</t>
    </rPh>
    <rPh sb="5" eb="6">
      <t>チョウ</t>
    </rPh>
    <rPh sb="6" eb="8">
      <t>フナサカ</t>
    </rPh>
    <rPh sb="8" eb="9">
      <t>シモ</t>
    </rPh>
    <rPh sb="10" eb="11">
      <t>ダイラ</t>
    </rPh>
    <rPh sb="11" eb="13">
      <t>カシワギ</t>
    </rPh>
    <rPh sb="13" eb="14">
      <t>タニ</t>
    </rPh>
    <phoneticPr fontId="2"/>
  </si>
  <si>
    <t>西宮市甲子園高潮町3-3</t>
    <rPh sb="3" eb="6">
      <t>コウシエン</t>
    </rPh>
    <rPh sb="6" eb="8">
      <t>タカシオ</t>
    </rPh>
    <rPh sb="8" eb="9">
      <t>チョウ</t>
    </rPh>
    <phoneticPr fontId="2"/>
  </si>
  <si>
    <t>西宮市甲子園高潮町3-30</t>
    <rPh sb="3" eb="6">
      <t>コウシエン</t>
    </rPh>
    <rPh sb="6" eb="8">
      <t>タカシオ</t>
    </rPh>
    <rPh sb="8" eb="9">
      <t>チョウ</t>
    </rPh>
    <phoneticPr fontId="2"/>
  </si>
  <si>
    <t>西宮市甲山町53-20</t>
    <rPh sb="3" eb="6">
      <t>カブトヤマチョウ</t>
    </rPh>
    <phoneticPr fontId="2"/>
  </si>
  <si>
    <t>西宮市今津山中町11-1</t>
    <rPh sb="3" eb="5">
      <t>イマヅ</t>
    </rPh>
    <rPh sb="5" eb="7">
      <t>ヤマナカ</t>
    </rPh>
    <rPh sb="7" eb="8">
      <t>チョウ</t>
    </rPh>
    <phoneticPr fontId="2"/>
  </si>
  <si>
    <t>西宮市今津水波町6-30</t>
    <rPh sb="3" eb="4">
      <t>イマ</t>
    </rPh>
    <rPh sb="4" eb="5">
      <t>ツ</t>
    </rPh>
    <rPh sb="5" eb="7">
      <t>ミズナミ</t>
    </rPh>
    <rPh sb="7" eb="8">
      <t>マチ</t>
    </rPh>
    <phoneticPr fontId="2"/>
  </si>
  <si>
    <t>西宮市室川町10-22</t>
    <rPh sb="3" eb="6">
      <t>ムロカワチョウ</t>
    </rPh>
    <phoneticPr fontId="2"/>
  </si>
  <si>
    <t>西宮市鳴尾浜3-5-7</t>
    <rPh sb="3" eb="4">
      <t>ナ</t>
    </rPh>
    <rPh sb="4" eb="5">
      <t>オ</t>
    </rPh>
    <rPh sb="5" eb="6">
      <t>ハマ</t>
    </rPh>
    <phoneticPr fontId="2"/>
  </si>
  <si>
    <t>西宮市上鳴尾町4-31</t>
    <rPh sb="3" eb="7">
      <t>アゲナルオチョウ</t>
    </rPh>
    <phoneticPr fontId="2"/>
  </si>
  <si>
    <t>西宮市高松町3-7</t>
    <rPh sb="3" eb="6">
      <t>タカマツチョウ</t>
    </rPh>
    <phoneticPr fontId="2"/>
  </si>
  <si>
    <t>西宮市鳴尾浜一丁目22-5</t>
    <rPh sb="3" eb="5">
      <t>ナルオ</t>
    </rPh>
    <rPh sb="5" eb="6">
      <t>ハマ</t>
    </rPh>
    <rPh sb="6" eb="9">
      <t>イチチョウメ</t>
    </rPh>
    <phoneticPr fontId="2"/>
  </si>
  <si>
    <t>太陽物産株式会社</t>
    <rPh sb="0" eb="2">
      <t>タイヨウ</t>
    </rPh>
    <rPh sb="2" eb="4">
      <t>ブッサン</t>
    </rPh>
    <rPh sb="4" eb="8">
      <t>カブシキガイシャ</t>
    </rPh>
    <phoneticPr fontId="2"/>
  </si>
  <si>
    <t>未着工</t>
    <rPh sb="0" eb="1">
      <t>ミ</t>
    </rPh>
    <rPh sb="1" eb="3">
      <t>チャッコウ</t>
    </rPh>
    <phoneticPr fontId="2"/>
  </si>
  <si>
    <t>陸上自衛隊伊丹駐屯地業務隊長、陸上自衛隊伊丹駐屯地</t>
    <rPh sb="0" eb="2">
      <t>リクジョウ</t>
    </rPh>
    <rPh sb="2" eb="5">
      <t>ジエイタイ</t>
    </rPh>
    <rPh sb="5" eb="7">
      <t>イタミ</t>
    </rPh>
    <rPh sb="7" eb="10">
      <t>チュウトンチ</t>
    </rPh>
    <rPh sb="10" eb="12">
      <t>ギョウム</t>
    </rPh>
    <rPh sb="12" eb="14">
      <t>タイチョウ</t>
    </rPh>
    <rPh sb="15" eb="17">
      <t>リクジョウ</t>
    </rPh>
    <rPh sb="17" eb="20">
      <t>ジエイタイ</t>
    </rPh>
    <rPh sb="20" eb="22">
      <t>イタミ</t>
    </rPh>
    <rPh sb="22" eb="25">
      <t>チュウトンチ</t>
    </rPh>
    <phoneticPr fontId="2"/>
  </si>
  <si>
    <t>伊丹市緑ヶ丘7-1-1</t>
    <rPh sb="0" eb="3">
      <t>イタミシ</t>
    </rPh>
    <rPh sb="3" eb="6">
      <t>ミドリガオカ</t>
    </rPh>
    <phoneticPr fontId="2"/>
  </si>
  <si>
    <t>宝塚市</t>
    <rPh sb="0" eb="1">
      <t>タカラ</t>
    </rPh>
    <rPh sb="1" eb="2">
      <t>ヅカ</t>
    </rPh>
    <rPh sb="2" eb="3">
      <t>シ</t>
    </rPh>
    <phoneticPr fontId="2"/>
  </si>
  <si>
    <t>宝塚市仁川団地</t>
    <rPh sb="0" eb="1">
      <t>タカラ</t>
    </rPh>
    <rPh sb="1" eb="2">
      <t>ヅカ</t>
    </rPh>
    <rPh sb="2" eb="3">
      <t>シ</t>
    </rPh>
    <rPh sb="3" eb="4">
      <t>ジン</t>
    </rPh>
    <rPh sb="4" eb="5">
      <t>カワ</t>
    </rPh>
    <rPh sb="5" eb="7">
      <t>ダンチ</t>
    </rPh>
    <phoneticPr fontId="2"/>
  </si>
  <si>
    <t>宝塚クラシックゴルフ倶楽部</t>
    <rPh sb="0" eb="2">
      <t>タカラヅカ</t>
    </rPh>
    <rPh sb="10" eb="13">
      <t>クラブ</t>
    </rPh>
    <phoneticPr fontId="2"/>
  </si>
  <si>
    <t>宝塚市切畑桜木場</t>
    <rPh sb="0" eb="1">
      <t>タカラ</t>
    </rPh>
    <rPh sb="1" eb="2">
      <t>ヅカ</t>
    </rPh>
    <rPh sb="2" eb="3">
      <t>シ</t>
    </rPh>
    <rPh sb="3" eb="5">
      <t>キリハタ</t>
    </rPh>
    <rPh sb="5" eb="6">
      <t>サクラ</t>
    </rPh>
    <rPh sb="6" eb="8">
      <t>キバ</t>
    </rPh>
    <phoneticPr fontId="2"/>
  </si>
  <si>
    <t>宝塚高原ゴルフ（株）</t>
    <rPh sb="0" eb="2">
      <t>タカラヅカ</t>
    </rPh>
    <rPh sb="2" eb="4">
      <t>コウゲン</t>
    </rPh>
    <rPh sb="8" eb="9">
      <t>カブ</t>
    </rPh>
    <phoneticPr fontId="2"/>
  </si>
  <si>
    <t>宝塚市切畑字長尾山</t>
    <rPh sb="0" eb="1">
      <t>タカラ</t>
    </rPh>
    <rPh sb="1" eb="2">
      <t>ヅカ</t>
    </rPh>
    <rPh sb="2" eb="3">
      <t>シ</t>
    </rPh>
    <rPh sb="3" eb="5">
      <t>キリハタ</t>
    </rPh>
    <rPh sb="5" eb="6">
      <t>アザ</t>
    </rPh>
    <rPh sb="6" eb="8">
      <t>ナガオ</t>
    </rPh>
    <rPh sb="8" eb="9">
      <t>ヤマ</t>
    </rPh>
    <phoneticPr fontId="2"/>
  </si>
  <si>
    <t>大宝塚ゴルフクラブ</t>
    <rPh sb="0" eb="1">
      <t>ダイ</t>
    </rPh>
    <rPh sb="1" eb="3">
      <t>タカラヅカ</t>
    </rPh>
    <phoneticPr fontId="2"/>
  </si>
  <si>
    <t>日新開発（株）
新宝塚カントリークラブ</t>
    <rPh sb="0" eb="2">
      <t>ニッシン</t>
    </rPh>
    <rPh sb="2" eb="4">
      <t>カイハツ</t>
    </rPh>
    <rPh sb="5" eb="6">
      <t>カブ</t>
    </rPh>
    <rPh sb="8" eb="9">
      <t>シン</t>
    </rPh>
    <rPh sb="9" eb="11">
      <t>タカラヅカ</t>
    </rPh>
    <phoneticPr fontId="2"/>
  </si>
  <si>
    <t>宝塚市切畑字検見</t>
    <rPh sb="0" eb="1">
      <t>タカラ</t>
    </rPh>
    <rPh sb="1" eb="2">
      <t>ヅカ</t>
    </rPh>
    <rPh sb="2" eb="3">
      <t>シ</t>
    </rPh>
    <rPh sb="3" eb="5">
      <t>キリハタ</t>
    </rPh>
    <rPh sb="5" eb="6">
      <t>アザ</t>
    </rPh>
    <rPh sb="6" eb="7">
      <t>ケン</t>
    </rPh>
    <rPh sb="7" eb="8">
      <t>ミ</t>
    </rPh>
    <phoneticPr fontId="2"/>
  </si>
  <si>
    <t>（株）太平洋クラブ</t>
    <rPh sb="1" eb="2">
      <t>カブ</t>
    </rPh>
    <rPh sb="3" eb="6">
      <t>タイヘイヨウ</t>
    </rPh>
    <phoneticPr fontId="2"/>
  </si>
  <si>
    <t>宝塚市芝辻新田字花折</t>
    <rPh sb="0" eb="1">
      <t>タカラ</t>
    </rPh>
    <rPh sb="1" eb="2">
      <t>ヅカ</t>
    </rPh>
    <rPh sb="2" eb="3">
      <t>シ</t>
    </rPh>
    <rPh sb="3" eb="5">
      <t>シバツジ</t>
    </rPh>
    <rPh sb="5" eb="7">
      <t>シンデン</t>
    </rPh>
    <rPh sb="7" eb="8">
      <t>アザ</t>
    </rPh>
    <rPh sb="8" eb="9">
      <t>ハナ</t>
    </rPh>
    <rPh sb="9" eb="10">
      <t>オリ</t>
    </rPh>
    <phoneticPr fontId="2"/>
  </si>
  <si>
    <t>宝塚市弥生町</t>
    <rPh sb="0" eb="1">
      <t>タカラ</t>
    </rPh>
    <rPh sb="1" eb="2">
      <t>ヅカ</t>
    </rPh>
    <rPh sb="2" eb="3">
      <t>シ</t>
    </rPh>
    <rPh sb="3" eb="5">
      <t>ヤヨイ</t>
    </rPh>
    <rPh sb="5" eb="6">
      <t>マチ</t>
    </rPh>
    <phoneticPr fontId="2"/>
  </si>
  <si>
    <t>急速ろ過、除鉄、除Mn、膜ろ過</t>
    <rPh sb="0" eb="2">
      <t>キュウソク</t>
    </rPh>
    <rPh sb="3" eb="4">
      <t>カ</t>
    </rPh>
    <rPh sb="5" eb="6">
      <t>ジョ</t>
    </rPh>
    <rPh sb="6" eb="7">
      <t>テツ</t>
    </rPh>
    <rPh sb="8" eb="9">
      <t>ジョ</t>
    </rPh>
    <rPh sb="12" eb="13">
      <t>マク</t>
    </rPh>
    <rPh sb="14" eb="15">
      <t>カ</t>
    </rPh>
    <phoneticPr fontId="2"/>
  </si>
  <si>
    <t>三田市尼寺</t>
    <rPh sb="0" eb="3">
      <t>サンダシ</t>
    </rPh>
    <rPh sb="3" eb="5">
      <t>アマデラ</t>
    </rPh>
    <phoneticPr fontId="2"/>
  </si>
  <si>
    <t>保健所等</t>
    <phoneticPr fontId="2"/>
  </si>
  <si>
    <t>三田市上本庄</t>
    <rPh sb="0" eb="3">
      <t>サンダシ</t>
    </rPh>
    <rPh sb="3" eb="4">
      <t>ウエ</t>
    </rPh>
    <rPh sb="4" eb="6">
      <t>ホンジョウ</t>
    </rPh>
    <phoneticPr fontId="2"/>
  </si>
  <si>
    <t>未給水</t>
    <rPh sb="0" eb="1">
      <t>ミ</t>
    </rPh>
    <rPh sb="1" eb="3">
      <t>キュウスイ</t>
    </rPh>
    <phoneticPr fontId="2"/>
  </si>
  <si>
    <t>三田市下槻瀬</t>
    <rPh sb="0" eb="3">
      <t>サンダシ</t>
    </rPh>
    <rPh sb="3" eb="4">
      <t>シタ</t>
    </rPh>
    <rPh sb="4" eb="5">
      <t>ツキ</t>
    </rPh>
    <rPh sb="5" eb="6">
      <t>セ</t>
    </rPh>
    <phoneticPr fontId="2"/>
  </si>
  <si>
    <t>専用</t>
    <phoneticPr fontId="2"/>
  </si>
  <si>
    <t>休止中</t>
    <rPh sb="0" eb="2">
      <t>キュウシ</t>
    </rPh>
    <rPh sb="2" eb="3">
      <t>チュウ</t>
    </rPh>
    <phoneticPr fontId="2"/>
  </si>
  <si>
    <t>三田市藍本</t>
    <rPh sb="0" eb="3">
      <t>サンダシ</t>
    </rPh>
    <rPh sb="3" eb="5">
      <t>アイモト</t>
    </rPh>
    <phoneticPr fontId="2"/>
  </si>
  <si>
    <t>明石市魚住町清水2744-30</t>
    <rPh sb="0" eb="3">
      <t>アカシシ</t>
    </rPh>
    <rPh sb="3" eb="5">
      <t>ウオズミ</t>
    </rPh>
    <rPh sb="5" eb="6">
      <t>チョウ</t>
    </rPh>
    <rPh sb="6" eb="8">
      <t>シミズ</t>
    </rPh>
    <phoneticPr fontId="2"/>
  </si>
  <si>
    <t>明石市松が丘2-2</t>
    <rPh sb="0" eb="3">
      <t>アカシシ</t>
    </rPh>
    <rPh sb="3" eb="4">
      <t>マツ</t>
    </rPh>
    <rPh sb="5" eb="6">
      <t>オカ</t>
    </rPh>
    <phoneticPr fontId="2"/>
  </si>
  <si>
    <t>明石ハウス管理組合</t>
    <rPh sb="0" eb="2">
      <t>アカシ</t>
    </rPh>
    <rPh sb="5" eb="7">
      <t>カンリ</t>
    </rPh>
    <rPh sb="7" eb="9">
      <t>クミアイ</t>
    </rPh>
    <phoneticPr fontId="2"/>
  </si>
  <si>
    <t>明石市硯町2-5</t>
    <rPh sb="0" eb="3">
      <t>アカシシ</t>
    </rPh>
    <rPh sb="3" eb="5">
      <t>スズリチョウ</t>
    </rPh>
    <phoneticPr fontId="2"/>
  </si>
  <si>
    <t>大久保東第4住宅管理組合</t>
    <rPh sb="0" eb="3">
      <t>オオクボ</t>
    </rPh>
    <rPh sb="3" eb="4">
      <t>ヒガシ</t>
    </rPh>
    <rPh sb="4" eb="5">
      <t>ダイ</t>
    </rPh>
    <rPh sb="6" eb="8">
      <t>ジュウタク</t>
    </rPh>
    <rPh sb="8" eb="10">
      <t>カンリ</t>
    </rPh>
    <rPh sb="10" eb="12">
      <t>クミアイ</t>
    </rPh>
    <phoneticPr fontId="2"/>
  </si>
  <si>
    <t>明石市大久保町高丘7丁目8番地</t>
    <rPh sb="0" eb="3">
      <t>アカシシ</t>
    </rPh>
    <rPh sb="3" eb="6">
      <t>オオクボ</t>
    </rPh>
    <rPh sb="6" eb="7">
      <t>チョウ</t>
    </rPh>
    <rPh sb="7" eb="8">
      <t>タカ</t>
    </rPh>
    <rPh sb="8" eb="9">
      <t>オカ</t>
    </rPh>
    <rPh sb="10" eb="12">
      <t>チョウメ</t>
    </rPh>
    <rPh sb="13" eb="15">
      <t>バンチ</t>
    </rPh>
    <phoneticPr fontId="2"/>
  </si>
  <si>
    <t>明石市大久保町高丘3-1-1</t>
    <rPh sb="0" eb="3">
      <t>アカシシ</t>
    </rPh>
    <rPh sb="3" eb="6">
      <t>オオクボ</t>
    </rPh>
    <rPh sb="6" eb="7">
      <t>チョウ</t>
    </rPh>
    <rPh sb="7" eb="8">
      <t>タカ</t>
    </rPh>
    <rPh sb="8" eb="9">
      <t>オカ</t>
    </rPh>
    <phoneticPr fontId="2"/>
  </si>
  <si>
    <t>明石市大久保町高丘5-3</t>
    <rPh sb="0" eb="3">
      <t>アカシシ</t>
    </rPh>
    <rPh sb="3" eb="6">
      <t>オオクボ</t>
    </rPh>
    <rPh sb="6" eb="7">
      <t>チョウ</t>
    </rPh>
    <rPh sb="7" eb="8">
      <t>タカ</t>
    </rPh>
    <rPh sb="8" eb="9">
      <t>オカ</t>
    </rPh>
    <phoneticPr fontId="2"/>
  </si>
  <si>
    <t>三菱重工業㈱取締役神戸造船所長</t>
    <rPh sb="0" eb="2">
      <t>ミツビシ</t>
    </rPh>
    <rPh sb="2" eb="5">
      <t>ジュウコウギョウ</t>
    </rPh>
    <rPh sb="6" eb="9">
      <t>トリシマリヤク</t>
    </rPh>
    <rPh sb="9" eb="11">
      <t>コウベ</t>
    </rPh>
    <rPh sb="11" eb="14">
      <t>ゾウセンショ</t>
    </rPh>
    <rPh sb="14" eb="15">
      <t>チョウ</t>
    </rPh>
    <phoneticPr fontId="2"/>
  </si>
  <si>
    <t>明石市二見町南二見1番地</t>
    <rPh sb="0" eb="3">
      <t>アカシシ</t>
    </rPh>
    <rPh sb="3" eb="6">
      <t>フタミチョウ</t>
    </rPh>
    <rPh sb="6" eb="7">
      <t>ミナミ</t>
    </rPh>
    <rPh sb="7" eb="9">
      <t>フタミ</t>
    </rPh>
    <rPh sb="10" eb="12">
      <t>バンチ</t>
    </rPh>
    <phoneticPr fontId="2"/>
  </si>
  <si>
    <t>明石市魚住町清水3208</t>
    <rPh sb="0" eb="3">
      <t>アカシシ</t>
    </rPh>
    <rPh sb="3" eb="5">
      <t>ウオズミ</t>
    </rPh>
    <rPh sb="5" eb="6">
      <t>チョウ</t>
    </rPh>
    <rPh sb="6" eb="8">
      <t>シミズ</t>
    </rPh>
    <phoneticPr fontId="2"/>
  </si>
  <si>
    <t>明石市魚住町清水1871-3</t>
    <rPh sb="0" eb="3">
      <t>アカシシ</t>
    </rPh>
    <rPh sb="3" eb="5">
      <t>ウオズミ</t>
    </rPh>
    <rPh sb="5" eb="6">
      <t>チョウ</t>
    </rPh>
    <rPh sb="6" eb="8">
      <t>シミズ</t>
    </rPh>
    <phoneticPr fontId="2"/>
  </si>
  <si>
    <t>加古川市</t>
    <rPh sb="0" eb="4">
      <t>カコガワシ</t>
    </rPh>
    <phoneticPr fontId="2"/>
  </si>
  <si>
    <t>加古川市平岡町新在家2301</t>
    <rPh sb="0" eb="4">
      <t>カコガワシ</t>
    </rPh>
    <rPh sb="4" eb="7">
      <t>ヒラオカチョウ</t>
    </rPh>
    <rPh sb="7" eb="10">
      <t>シンザイケ</t>
    </rPh>
    <phoneticPr fontId="0"/>
  </si>
  <si>
    <t>除鉄、除Mn</t>
    <rPh sb="0" eb="1">
      <t>ジョ</t>
    </rPh>
    <rPh sb="1" eb="2">
      <t>テツ</t>
    </rPh>
    <rPh sb="3" eb="4">
      <t>ジョ</t>
    </rPh>
    <phoneticPr fontId="2"/>
  </si>
  <si>
    <t>加古川市平岡町新在家1197-3</t>
    <rPh sb="4" eb="7">
      <t>ヒラオカチョウ</t>
    </rPh>
    <rPh sb="7" eb="10">
      <t>シンザイケ</t>
    </rPh>
    <phoneticPr fontId="0"/>
  </si>
  <si>
    <t>日本ハム株式会社　兵庫工場</t>
    <rPh sb="0" eb="2">
      <t>ニホン</t>
    </rPh>
    <rPh sb="4" eb="6">
      <t>カブシキ</t>
    </rPh>
    <rPh sb="6" eb="8">
      <t>ガイシャ</t>
    </rPh>
    <rPh sb="9" eb="11">
      <t>ヒョウゴ</t>
    </rPh>
    <rPh sb="11" eb="13">
      <t>コウジョウ</t>
    </rPh>
    <phoneticPr fontId="2"/>
  </si>
  <si>
    <t>加古川市平岡町高畑451</t>
    <rPh sb="4" eb="7">
      <t>ヒラオカチョウ</t>
    </rPh>
    <rPh sb="7" eb="9">
      <t>タカハタ</t>
    </rPh>
    <phoneticPr fontId="0"/>
  </si>
  <si>
    <t>除鉄、除Mn、膜ろ過</t>
    <rPh sb="0" eb="1">
      <t>ジョ</t>
    </rPh>
    <rPh sb="1" eb="2">
      <t>テツ</t>
    </rPh>
    <rPh sb="3" eb="4">
      <t>ジョ</t>
    </rPh>
    <rPh sb="7" eb="8">
      <t>マク</t>
    </rPh>
    <rPh sb="9" eb="10">
      <t>カ</t>
    </rPh>
    <phoneticPr fontId="2"/>
  </si>
  <si>
    <t>ニシカワ食品株式会社</t>
    <rPh sb="4" eb="6">
      <t>ショクヒン</t>
    </rPh>
    <rPh sb="6" eb="8">
      <t>カブシキ</t>
    </rPh>
    <rPh sb="8" eb="10">
      <t>カイシャ</t>
    </rPh>
    <phoneticPr fontId="2"/>
  </si>
  <si>
    <t>加古川市野口町長砂７９９</t>
    <rPh sb="4" eb="6">
      <t>ノグチ</t>
    </rPh>
    <rPh sb="6" eb="7">
      <t>チョウ</t>
    </rPh>
    <rPh sb="7" eb="9">
      <t>ナガスナ</t>
    </rPh>
    <phoneticPr fontId="2"/>
  </si>
  <si>
    <t>加古川市平岡町新在家615-1</t>
    <rPh sb="0" eb="4">
      <t>カコガワシ</t>
    </rPh>
    <rPh sb="4" eb="7">
      <t>ヒラオカチョウ</t>
    </rPh>
    <rPh sb="7" eb="10">
      <t>シンザイケ</t>
    </rPh>
    <phoneticPr fontId="0"/>
  </si>
  <si>
    <t>加古川市八幡町宗佐５４４</t>
    <rPh sb="0" eb="4">
      <t>カコガワシ</t>
    </rPh>
    <phoneticPr fontId="2"/>
  </si>
  <si>
    <t>加古川町寺家町269-1</t>
    <rPh sb="0" eb="4">
      <t>カコガワチョウ</t>
    </rPh>
    <rPh sb="4" eb="7">
      <t>ジケマチ</t>
    </rPh>
    <phoneticPr fontId="2"/>
  </si>
  <si>
    <t>加古川市別府町緑町2</t>
    <rPh sb="4" eb="7">
      <t>ベフチョウ</t>
    </rPh>
    <rPh sb="7" eb="9">
      <t>ミドリマチ</t>
    </rPh>
    <phoneticPr fontId="2"/>
  </si>
  <si>
    <t>高砂市高砂町宮前町1-8</t>
    <rPh sb="0" eb="3">
      <t>タカサゴシ</t>
    </rPh>
    <phoneticPr fontId="2"/>
  </si>
  <si>
    <t>三菱日立パワーシステムズ株式会社　高砂工場</t>
    <rPh sb="0" eb="2">
      <t>ミツビシ</t>
    </rPh>
    <rPh sb="2" eb="4">
      <t>ヒタチ</t>
    </rPh>
    <rPh sb="12" eb="13">
      <t>カブ</t>
    </rPh>
    <rPh sb="13" eb="14">
      <t>シキ</t>
    </rPh>
    <rPh sb="14" eb="16">
      <t>カイシャ</t>
    </rPh>
    <rPh sb="17" eb="21">
      <t>タカサゴコウジョウ</t>
    </rPh>
    <phoneticPr fontId="2"/>
  </si>
  <si>
    <t>稲美町</t>
    <rPh sb="0" eb="2">
      <t>イナミ</t>
    </rPh>
    <rPh sb="2" eb="3">
      <t>チョウ</t>
    </rPh>
    <phoneticPr fontId="2"/>
  </si>
  <si>
    <t>稲美町国岡260-1</t>
    <rPh sb="0" eb="2">
      <t>イナミ</t>
    </rPh>
    <rPh sb="2" eb="3">
      <t>チョウ</t>
    </rPh>
    <rPh sb="3" eb="5">
      <t>クニオカ</t>
    </rPh>
    <phoneticPr fontId="2"/>
  </si>
  <si>
    <t>稲美町岡2680</t>
    <rPh sb="0" eb="2">
      <t>イナミ</t>
    </rPh>
    <rPh sb="2" eb="3">
      <t>チョウ</t>
    </rPh>
    <rPh sb="3" eb="4">
      <t>オカ</t>
    </rPh>
    <phoneticPr fontId="2"/>
  </si>
  <si>
    <t>加東市</t>
    <rPh sb="0" eb="3">
      <t>カトウシ</t>
    </rPh>
    <phoneticPr fontId="2"/>
  </si>
  <si>
    <t>小野市桜台１番地</t>
    <rPh sb="0" eb="3">
      <t>オノシ</t>
    </rPh>
    <rPh sb="3" eb="5">
      <t>サクラダイ</t>
    </rPh>
    <rPh sb="6" eb="8">
      <t>バンチ</t>
    </rPh>
    <phoneticPr fontId="2"/>
  </si>
  <si>
    <t>公友不動産（株）</t>
    <rPh sb="0" eb="2">
      <t>キミトモ</t>
    </rPh>
    <rPh sb="2" eb="5">
      <t>フドウサン</t>
    </rPh>
    <rPh sb="6" eb="7">
      <t>カブ</t>
    </rPh>
    <phoneticPr fontId="2"/>
  </si>
  <si>
    <t>加東市黒谷字西山1197番地99</t>
    <rPh sb="0" eb="3">
      <t>カトウシ</t>
    </rPh>
    <rPh sb="3" eb="5">
      <t>クロタニ</t>
    </rPh>
    <rPh sb="5" eb="6">
      <t>ジ</t>
    </rPh>
    <rPh sb="6" eb="8">
      <t>ニシヤマ</t>
    </rPh>
    <rPh sb="12" eb="14">
      <t>バンチ</t>
    </rPh>
    <phoneticPr fontId="2"/>
  </si>
  <si>
    <t>加東市新定字流尾2063-3</t>
    <rPh sb="0" eb="3">
      <t>カトウシ</t>
    </rPh>
    <rPh sb="3" eb="5">
      <t>シンジョウ</t>
    </rPh>
    <rPh sb="5" eb="6">
      <t>アザ</t>
    </rPh>
    <rPh sb="6" eb="7">
      <t>ナガ</t>
    </rPh>
    <rPh sb="7" eb="8">
      <t>オ</t>
    </rPh>
    <phoneticPr fontId="2"/>
  </si>
  <si>
    <t>加東市黒谷字五所ヶ谷1220</t>
    <rPh sb="0" eb="3">
      <t>カトウシ</t>
    </rPh>
    <rPh sb="3" eb="5">
      <t>クロタニ</t>
    </rPh>
    <rPh sb="5" eb="6">
      <t>ジ</t>
    </rPh>
    <rPh sb="6" eb="8">
      <t>ゴショ</t>
    </rPh>
    <rPh sb="9" eb="10">
      <t>タニ</t>
    </rPh>
    <phoneticPr fontId="2"/>
  </si>
  <si>
    <t>加東市永福字高ツコ633-61</t>
    <rPh sb="0" eb="3">
      <t>カトウシ</t>
    </rPh>
    <rPh sb="3" eb="5">
      <t>エイフク</t>
    </rPh>
    <rPh sb="5" eb="6">
      <t>アザ</t>
    </rPh>
    <rPh sb="6" eb="7">
      <t>タカ</t>
    </rPh>
    <phoneticPr fontId="2"/>
  </si>
  <si>
    <t>加東市廻渕字東山317</t>
    <rPh sb="0" eb="3">
      <t>カトウシ</t>
    </rPh>
    <rPh sb="3" eb="4">
      <t>マワリ</t>
    </rPh>
    <rPh sb="4" eb="5">
      <t>フチ</t>
    </rPh>
    <rPh sb="5" eb="6">
      <t>アザ</t>
    </rPh>
    <rPh sb="6" eb="8">
      <t>ヒガシヤマ</t>
    </rPh>
    <phoneticPr fontId="2"/>
  </si>
  <si>
    <t>姫路市市城東町清水</t>
    <rPh sb="4" eb="6">
      <t>ジョウトウ</t>
    </rPh>
    <rPh sb="6" eb="7">
      <t>マチ</t>
    </rPh>
    <rPh sb="7" eb="9">
      <t>シミズ</t>
    </rPh>
    <phoneticPr fontId="2"/>
  </si>
  <si>
    <t>陸上自衛隊姫路駐屯地業務隊長、陸上自衛隊姫路駐屯地</t>
    <rPh sb="0" eb="2">
      <t>リクジョウ</t>
    </rPh>
    <rPh sb="2" eb="5">
      <t>ジエイタイ</t>
    </rPh>
    <rPh sb="5" eb="7">
      <t>ヒメジ</t>
    </rPh>
    <rPh sb="7" eb="9">
      <t>チュウトン</t>
    </rPh>
    <rPh sb="9" eb="10">
      <t>チ</t>
    </rPh>
    <rPh sb="10" eb="12">
      <t>ギョウム</t>
    </rPh>
    <rPh sb="12" eb="14">
      <t>タイチョウ</t>
    </rPh>
    <rPh sb="15" eb="17">
      <t>リクジョウ</t>
    </rPh>
    <rPh sb="17" eb="20">
      <t>ジエイタイ</t>
    </rPh>
    <rPh sb="20" eb="22">
      <t>ヒメジ</t>
    </rPh>
    <rPh sb="22" eb="24">
      <t>チュウトン</t>
    </rPh>
    <rPh sb="24" eb="25">
      <t>チ</t>
    </rPh>
    <phoneticPr fontId="2"/>
  </si>
  <si>
    <t>姫路市峰南町1－70</t>
    <rPh sb="0" eb="3">
      <t>ヒメジシ</t>
    </rPh>
    <rPh sb="3" eb="4">
      <t>ミネ</t>
    </rPh>
    <rPh sb="4" eb="5">
      <t>ミナミ</t>
    </rPh>
    <rPh sb="5" eb="6">
      <t>マチ</t>
    </rPh>
    <phoneticPr fontId="2"/>
  </si>
  <si>
    <t>姫路市余部区上余部５０</t>
    <rPh sb="0" eb="3">
      <t>ヒメジシ</t>
    </rPh>
    <rPh sb="3" eb="5">
      <t>ヨベ</t>
    </rPh>
    <rPh sb="5" eb="6">
      <t>ク</t>
    </rPh>
    <rPh sb="6" eb="7">
      <t>カミ</t>
    </rPh>
    <rPh sb="7" eb="9">
      <t>ヨベ</t>
    </rPh>
    <phoneticPr fontId="2"/>
  </si>
  <si>
    <t>姫路市広畑区富士町１</t>
    <rPh sb="0" eb="3">
      <t>ヒメジシ</t>
    </rPh>
    <rPh sb="3" eb="5">
      <t>ヒロハタ</t>
    </rPh>
    <rPh sb="5" eb="6">
      <t>ク</t>
    </rPh>
    <rPh sb="6" eb="8">
      <t>フジ</t>
    </rPh>
    <rPh sb="8" eb="9">
      <t>マチ</t>
    </rPh>
    <phoneticPr fontId="2"/>
  </si>
  <si>
    <t>紫外線</t>
    <rPh sb="0" eb="3">
      <t>シガイセン</t>
    </rPh>
    <phoneticPr fontId="2"/>
  </si>
  <si>
    <t>姫路市二階町５５</t>
    <rPh sb="0" eb="3">
      <t>ヒメジシ</t>
    </rPh>
    <rPh sb="3" eb="6">
      <t>ニカイマチ</t>
    </rPh>
    <phoneticPr fontId="2"/>
  </si>
  <si>
    <t>姫路市網干区新在家１２３６</t>
    <rPh sb="0" eb="3">
      <t>ヒメジシ</t>
    </rPh>
    <rPh sb="3" eb="5">
      <t>アボシ</t>
    </rPh>
    <rPh sb="5" eb="6">
      <t>ク</t>
    </rPh>
    <rPh sb="6" eb="9">
      <t>シンザイケ</t>
    </rPh>
    <phoneticPr fontId="2"/>
  </si>
  <si>
    <t>姫路市飾磨区中島３００７</t>
    <rPh sb="0" eb="3">
      <t>ヒメジシ</t>
    </rPh>
    <rPh sb="3" eb="5">
      <t>シカマ</t>
    </rPh>
    <rPh sb="5" eb="6">
      <t>ク</t>
    </rPh>
    <rPh sb="6" eb="8">
      <t>ナカジマ</t>
    </rPh>
    <phoneticPr fontId="2"/>
  </si>
  <si>
    <t>姫路市網干区興浜９９２－１</t>
    <rPh sb="0" eb="3">
      <t>ヒメジシ</t>
    </rPh>
    <rPh sb="3" eb="5">
      <t>アボシ</t>
    </rPh>
    <rPh sb="5" eb="6">
      <t>ク</t>
    </rPh>
    <rPh sb="6" eb="8">
      <t>オキノハマ</t>
    </rPh>
    <phoneticPr fontId="2"/>
  </si>
  <si>
    <t>姫路市豊富町神谷１４３６－１</t>
    <rPh sb="0" eb="3">
      <t>ヒメジシ</t>
    </rPh>
    <rPh sb="3" eb="6">
      <t>トヨトミチョウ</t>
    </rPh>
    <rPh sb="6" eb="8">
      <t>カミヤ</t>
    </rPh>
    <phoneticPr fontId="2"/>
  </si>
  <si>
    <t>姫路市野里２７５</t>
    <rPh sb="0" eb="3">
      <t>ヒメジシ</t>
    </rPh>
    <rPh sb="3" eb="4">
      <t>ノ</t>
    </rPh>
    <rPh sb="4" eb="5">
      <t>サト</t>
    </rPh>
    <phoneticPr fontId="2"/>
  </si>
  <si>
    <t>姫路市本町６８</t>
    <rPh sb="0" eb="3">
      <t>ヒメジシ</t>
    </rPh>
    <rPh sb="3" eb="5">
      <t>ホンマチ</t>
    </rPh>
    <phoneticPr fontId="2"/>
  </si>
  <si>
    <t>姫路市大津区吉美３８０</t>
    <rPh sb="0" eb="3">
      <t>ヒメジシ</t>
    </rPh>
    <rPh sb="3" eb="5">
      <t>オオツ</t>
    </rPh>
    <rPh sb="5" eb="6">
      <t>ク</t>
    </rPh>
    <rPh sb="6" eb="8">
      <t>ヨシミ</t>
    </rPh>
    <phoneticPr fontId="2"/>
  </si>
  <si>
    <t>姫路市東延末３丁目５６</t>
    <rPh sb="0" eb="3">
      <t>ヒメジシ</t>
    </rPh>
    <rPh sb="3" eb="4">
      <t>ヒガシ</t>
    </rPh>
    <rPh sb="4" eb="5">
      <t>ノ</t>
    </rPh>
    <rPh sb="5" eb="6">
      <t>スエ</t>
    </rPh>
    <rPh sb="7" eb="9">
      <t>チョウメ</t>
    </rPh>
    <phoneticPr fontId="2"/>
  </si>
  <si>
    <t>除鉄、除Mn、簡易ろ過</t>
    <rPh sb="0" eb="1">
      <t>ジョ</t>
    </rPh>
    <rPh sb="1" eb="2">
      <t>テツ</t>
    </rPh>
    <rPh sb="3" eb="4">
      <t>ジョ</t>
    </rPh>
    <rPh sb="7" eb="9">
      <t>カンイ</t>
    </rPh>
    <rPh sb="10" eb="11">
      <t>カ</t>
    </rPh>
    <phoneticPr fontId="2"/>
  </si>
  <si>
    <t>原水兼用</t>
    <rPh sb="0" eb="2">
      <t>ゲンスイ</t>
    </rPh>
    <rPh sb="2" eb="4">
      <t>ケンヨウ</t>
    </rPh>
    <phoneticPr fontId="2"/>
  </si>
  <si>
    <t>姫路市網干区和久６８－１</t>
    <rPh sb="0" eb="3">
      <t>ヒメジシ</t>
    </rPh>
    <rPh sb="3" eb="5">
      <t>アボシ</t>
    </rPh>
    <rPh sb="5" eb="6">
      <t>ク</t>
    </rPh>
    <rPh sb="6" eb="8">
      <t>ワク</t>
    </rPh>
    <phoneticPr fontId="2"/>
  </si>
  <si>
    <t>姫路市飾磨区妻鹿常盤町１－１</t>
    <rPh sb="0" eb="3">
      <t>ヒメジシ</t>
    </rPh>
    <rPh sb="3" eb="5">
      <t>シカマ</t>
    </rPh>
    <rPh sb="5" eb="6">
      <t>ク</t>
    </rPh>
    <rPh sb="6" eb="8">
      <t>メガ</t>
    </rPh>
    <phoneticPr fontId="2"/>
  </si>
  <si>
    <t>姫路市三左衛門堀西の町２１０</t>
    <rPh sb="0" eb="3">
      <t>ヒメジシ</t>
    </rPh>
    <rPh sb="3" eb="4">
      <t>サン</t>
    </rPh>
    <rPh sb="4" eb="5">
      <t>ヒダリ</t>
    </rPh>
    <rPh sb="5" eb="6">
      <t>エイ</t>
    </rPh>
    <rPh sb="6" eb="7">
      <t>モン</t>
    </rPh>
    <rPh sb="7" eb="8">
      <t>ホリ</t>
    </rPh>
    <rPh sb="8" eb="9">
      <t>ニシ</t>
    </rPh>
    <rPh sb="10" eb="11">
      <t>マチ</t>
    </rPh>
    <phoneticPr fontId="2"/>
  </si>
  <si>
    <t>山陽興産㈱　関レークタウン</t>
    <rPh sb="0" eb="2">
      <t>サンヨウ</t>
    </rPh>
    <rPh sb="2" eb="4">
      <t>コウサン</t>
    </rPh>
    <rPh sb="6" eb="7">
      <t>セキ</t>
    </rPh>
    <phoneticPr fontId="2"/>
  </si>
  <si>
    <t>姫路市安富町関西山地区</t>
    <rPh sb="0" eb="3">
      <t>ヒメジシ</t>
    </rPh>
    <rPh sb="3" eb="6">
      <t>ヤストミチョウ</t>
    </rPh>
    <rPh sb="6" eb="8">
      <t>カンサイ</t>
    </rPh>
    <rPh sb="8" eb="9">
      <t>ヤマ</t>
    </rPh>
    <rPh sb="9" eb="11">
      <t>チク</t>
    </rPh>
    <phoneticPr fontId="2"/>
  </si>
  <si>
    <t>緩速ろ過</t>
    <rPh sb="0" eb="2">
      <t>カンソク</t>
    </rPh>
    <rPh sb="3" eb="4">
      <t>カ</t>
    </rPh>
    <phoneticPr fontId="2"/>
  </si>
  <si>
    <t>神戸医療福祉大学</t>
    <rPh sb="0" eb="2">
      <t>コウベ</t>
    </rPh>
    <rPh sb="2" eb="4">
      <t>イリョウ</t>
    </rPh>
    <rPh sb="4" eb="6">
      <t>フクシ</t>
    </rPh>
    <rPh sb="6" eb="8">
      <t>ダイガク</t>
    </rPh>
    <phoneticPr fontId="2"/>
  </si>
  <si>
    <t>神崎郡福崎町高岡1966-5</t>
    <rPh sb="0" eb="3">
      <t>カンザキグン</t>
    </rPh>
    <rPh sb="3" eb="6">
      <t>フクサキチョウ</t>
    </rPh>
    <rPh sb="6" eb="8">
      <t>タカオカ</t>
    </rPh>
    <phoneticPr fontId="2"/>
  </si>
  <si>
    <t>たつの市揖保川町半田703-1</t>
    <rPh sb="3" eb="4">
      <t>シ</t>
    </rPh>
    <rPh sb="4" eb="8">
      <t>イボガワチョウ</t>
    </rPh>
    <rPh sb="8" eb="10">
      <t>ハンダ</t>
    </rPh>
    <phoneticPr fontId="2"/>
  </si>
  <si>
    <t>たつの市揖保川町馬場805</t>
    <rPh sb="3" eb="4">
      <t>シ</t>
    </rPh>
    <rPh sb="4" eb="8">
      <t>イボガワチョウ</t>
    </rPh>
    <rPh sb="8" eb="10">
      <t>ウマバ</t>
    </rPh>
    <phoneticPr fontId="2"/>
  </si>
  <si>
    <t>佐用町佐用3529-3</t>
    <rPh sb="0" eb="3">
      <t>サヨウチョウ</t>
    </rPh>
    <rPh sb="3" eb="5">
      <t>サヨ</t>
    </rPh>
    <phoneticPr fontId="2"/>
  </si>
  <si>
    <t>宍粟市</t>
    <rPh sb="0" eb="3">
      <t>シソウシ</t>
    </rPh>
    <phoneticPr fontId="2"/>
  </si>
  <si>
    <t>宍粟市山崎町春安111-1</t>
    <rPh sb="0" eb="3">
      <t>シソウシ</t>
    </rPh>
    <rPh sb="3" eb="6">
      <t>ヤマサキチョウ</t>
    </rPh>
    <rPh sb="6" eb="7">
      <t>ハル</t>
    </rPh>
    <rPh sb="7" eb="8">
      <t>ヤス</t>
    </rPh>
    <phoneticPr fontId="2"/>
  </si>
  <si>
    <t>宍粟市長　福知渓谷専用水道</t>
    <rPh sb="0" eb="4">
      <t>シソウシチョウ</t>
    </rPh>
    <rPh sb="5" eb="6">
      <t>フク</t>
    </rPh>
    <rPh sb="6" eb="7">
      <t>チ</t>
    </rPh>
    <rPh sb="7" eb="9">
      <t>ケイコク</t>
    </rPh>
    <rPh sb="9" eb="11">
      <t>センヨウ</t>
    </rPh>
    <rPh sb="11" eb="13">
      <t>スイドウ</t>
    </rPh>
    <phoneticPr fontId="2"/>
  </si>
  <si>
    <t>宍粟市一宮町福知、白口地域、宿泊施設、キャンプ場</t>
    <rPh sb="0" eb="3">
      <t>シソウシ</t>
    </rPh>
    <rPh sb="3" eb="5">
      <t>イチミヤ</t>
    </rPh>
    <rPh sb="5" eb="6">
      <t>チョウ</t>
    </rPh>
    <rPh sb="6" eb="8">
      <t>フクチ</t>
    </rPh>
    <rPh sb="9" eb="10">
      <t>シロ</t>
    </rPh>
    <rPh sb="10" eb="11">
      <t>クチ</t>
    </rPh>
    <rPh sb="11" eb="13">
      <t>チイキ</t>
    </rPh>
    <rPh sb="14" eb="16">
      <t>シュクハク</t>
    </rPh>
    <rPh sb="16" eb="18">
      <t>シセツ</t>
    </rPh>
    <rPh sb="23" eb="24">
      <t>ジョウ</t>
    </rPh>
    <phoneticPr fontId="2"/>
  </si>
  <si>
    <t>宍粟市波賀町上野1799-6</t>
    <rPh sb="0" eb="3">
      <t>シソウシ</t>
    </rPh>
    <rPh sb="3" eb="6">
      <t>ハガチョウ</t>
    </rPh>
    <rPh sb="6" eb="8">
      <t>ウエノ</t>
    </rPh>
    <phoneticPr fontId="2"/>
  </si>
  <si>
    <t>宍粟市千種町西河内ちくさ高原</t>
    <rPh sb="0" eb="3">
      <t>シソウシ</t>
    </rPh>
    <rPh sb="3" eb="5">
      <t>チクサ</t>
    </rPh>
    <rPh sb="5" eb="6">
      <t>チョウ</t>
    </rPh>
    <rPh sb="6" eb="7">
      <t>ニシ</t>
    </rPh>
    <rPh sb="7" eb="9">
      <t>コウチ</t>
    </rPh>
    <rPh sb="12" eb="14">
      <t>コウゲン</t>
    </rPh>
    <phoneticPr fontId="2"/>
  </si>
  <si>
    <t>播磨自然高原クラブ</t>
    <rPh sb="0" eb="2">
      <t>ハリマ</t>
    </rPh>
    <rPh sb="2" eb="4">
      <t>シゼン</t>
    </rPh>
    <rPh sb="4" eb="6">
      <t>コウゲン</t>
    </rPh>
    <phoneticPr fontId="2"/>
  </si>
  <si>
    <t>上郡町梨ケ原</t>
    <rPh sb="0" eb="2">
      <t>カミゴオリ</t>
    </rPh>
    <rPh sb="2" eb="3">
      <t>チョウ</t>
    </rPh>
    <rPh sb="3" eb="4">
      <t>ナシ</t>
    </rPh>
    <rPh sb="5" eb="6">
      <t>ハラ</t>
    </rPh>
    <phoneticPr fontId="2"/>
  </si>
  <si>
    <t>関西電力（株）相生発電所</t>
    <rPh sb="0" eb="2">
      <t>カンサイ</t>
    </rPh>
    <rPh sb="2" eb="4">
      <t>デンリョク</t>
    </rPh>
    <rPh sb="5" eb="6">
      <t>カブ</t>
    </rPh>
    <rPh sb="7" eb="9">
      <t>アイオイ</t>
    </rPh>
    <rPh sb="9" eb="11">
      <t>ハツデン</t>
    </rPh>
    <rPh sb="11" eb="12">
      <t>ショ</t>
    </rPh>
    <phoneticPr fontId="2"/>
  </si>
  <si>
    <t>相生市千尋町5268番地</t>
    <rPh sb="0" eb="2">
      <t>アイオイ</t>
    </rPh>
    <rPh sb="2" eb="3">
      <t>シ</t>
    </rPh>
    <rPh sb="3" eb="6">
      <t>チヒロチョウ</t>
    </rPh>
    <rPh sb="10" eb="12">
      <t>バンチ</t>
    </rPh>
    <phoneticPr fontId="2"/>
  </si>
  <si>
    <t>三原専用水道</t>
    <rPh sb="0" eb="2">
      <t>ミハラ</t>
    </rPh>
    <rPh sb="2" eb="4">
      <t>センヨウ</t>
    </rPh>
    <rPh sb="4" eb="6">
      <t>スイドウ</t>
    </rPh>
    <phoneticPr fontId="2"/>
  </si>
  <si>
    <t>豊岡市三原</t>
    <rPh sb="0" eb="3">
      <t>トヨオカシ</t>
    </rPh>
    <rPh sb="3" eb="5">
      <t>ミハラ</t>
    </rPh>
    <phoneticPr fontId="2"/>
  </si>
  <si>
    <t>日和山観光㈱</t>
    <rPh sb="0" eb="2">
      <t>ヒヨリ</t>
    </rPh>
    <rPh sb="2" eb="3">
      <t>ヤマ</t>
    </rPh>
    <rPh sb="3" eb="5">
      <t>カンコウ</t>
    </rPh>
    <phoneticPr fontId="2"/>
  </si>
  <si>
    <t>豊岡瀬戸</t>
    <rPh sb="0" eb="2">
      <t>トヨオカ</t>
    </rPh>
    <rPh sb="2" eb="4">
      <t>セト</t>
    </rPh>
    <phoneticPr fontId="2"/>
  </si>
  <si>
    <t>豊岡市</t>
    <rPh sb="0" eb="3">
      <t>トヨオカシ</t>
    </rPh>
    <phoneticPr fontId="3"/>
  </si>
  <si>
    <t>豊岡市竹野町竹野</t>
    <rPh sb="0" eb="3">
      <t>トヨオカシ</t>
    </rPh>
    <rPh sb="3" eb="5">
      <t>タケノ</t>
    </rPh>
    <rPh sb="5" eb="6">
      <t>マチ</t>
    </rPh>
    <rPh sb="6" eb="8">
      <t>タケノ</t>
    </rPh>
    <phoneticPr fontId="3"/>
  </si>
  <si>
    <t>香美町小代区新屋字ナカサバ</t>
    <rPh sb="0" eb="3">
      <t>カミチョウ</t>
    </rPh>
    <rPh sb="3" eb="5">
      <t>オジロ</t>
    </rPh>
    <rPh sb="5" eb="6">
      <t>ク</t>
    </rPh>
    <rPh sb="6" eb="7">
      <t>シン</t>
    </rPh>
    <rPh sb="7" eb="8">
      <t>ヤ</t>
    </rPh>
    <rPh sb="8" eb="9">
      <t>アザ</t>
    </rPh>
    <phoneticPr fontId="2"/>
  </si>
  <si>
    <t>給水制限あり</t>
    <phoneticPr fontId="2"/>
  </si>
  <si>
    <t>保健所等</t>
    <phoneticPr fontId="2"/>
  </si>
  <si>
    <t>生野高原開発（株）</t>
  </si>
  <si>
    <t>朝来市生野町栃原</t>
  </si>
  <si>
    <t>登録検査機関</t>
    <phoneticPr fontId="2"/>
  </si>
  <si>
    <t>朝来市生野町黒川</t>
  </si>
  <si>
    <t>朝来市多々良木1514</t>
  </si>
  <si>
    <t>養父市</t>
    <rPh sb="0" eb="3">
      <t>ヤブシ</t>
    </rPh>
    <phoneticPr fontId="2"/>
  </si>
  <si>
    <t>八鹿病院</t>
    <rPh sb="0" eb="2">
      <t>ヨウカ</t>
    </rPh>
    <rPh sb="2" eb="4">
      <t>ビョウイン</t>
    </rPh>
    <phoneticPr fontId="2"/>
  </si>
  <si>
    <t>養父市八鹿町八鹿1878-1</t>
    <rPh sb="0" eb="3">
      <t>ヤブシ</t>
    </rPh>
    <rPh sb="3" eb="6">
      <t>ヨウカチョウ</t>
    </rPh>
    <rPh sb="6" eb="8">
      <t>ヨウカ</t>
    </rPh>
    <phoneticPr fontId="2"/>
  </si>
  <si>
    <t>専用</t>
    <phoneticPr fontId="2"/>
  </si>
  <si>
    <t>松下電器産業労働組合　ユニトピアささやま</t>
    <rPh sb="0" eb="2">
      <t>マツシタ</t>
    </rPh>
    <rPh sb="2" eb="4">
      <t>デンキ</t>
    </rPh>
    <rPh sb="4" eb="6">
      <t>サンギョウ</t>
    </rPh>
    <rPh sb="6" eb="8">
      <t>ロウドウ</t>
    </rPh>
    <rPh sb="8" eb="10">
      <t>クミアイ</t>
    </rPh>
    <phoneticPr fontId="2"/>
  </si>
  <si>
    <t>篠山市矢代231-1</t>
    <rPh sb="0" eb="3">
      <t>ササヤマシ</t>
    </rPh>
    <rPh sb="3" eb="5">
      <t>ヤシロ</t>
    </rPh>
    <phoneticPr fontId="2"/>
  </si>
  <si>
    <t>日本チバガイギー株式会社　篠山工場</t>
    <rPh sb="0" eb="2">
      <t>ニホン</t>
    </rPh>
    <rPh sb="8" eb="10">
      <t>カブシキ</t>
    </rPh>
    <rPh sb="10" eb="12">
      <t>カイシャ</t>
    </rPh>
    <rPh sb="13" eb="15">
      <t>ササヤマ</t>
    </rPh>
    <rPh sb="15" eb="17">
      <t>コウジョウ</t>
    </rPh>
    <phoneticPr fontId="2"/>
  </si>
  <si>
    <t>篠山市日置25-1</t>
    <rPh sb="0" eb="3">
      <t>ササヤマシ</t>
    </rPh>
    <rPh sb="3" eb="5">
      <t>ヒオキ</t>
    </rPh>
    <phoneticPr fontId="2"/>
  </si>
  <si>
    <t>宗教法人　円応教</t>
    <rPh sb="0" eb="2">
      <t>シュウキョウ</t>
    </rPh>
    <rPh sb="2" eb="4">
      <t>ホウジン</t>
    </rPh>
    <rPh sb="5" eb="6">
      <t>エン</t>
    </rPh>
    <rPh sb="6" eb="7">
      <t>オウ</t>
    </rPh>
    <rPh sb="7" eb="8">
      <t>キョウ</t>
    </rPh>
    <phoneticPr fontId="2"/>
  </si>
  <si>
    <t>丹波市山南町村森</t>
    <rPh sb="0" eb="3">
      <t>タンバシ</t>
    </rPh>
    <rPh sb="3" eb="6">
      <t>サンナンチョウ</t>
    </rPh>
    <rPh sb="6" eb="7">
      <t>ムラ</t>
    </rPh>
    <rPh sb="7" eb="8">
      <t>モリ</t>
    </rPh>
    <phoneticPr fontId="2"/>
  </si>
  <si>
    <t>三洋電機㈱</t>
    <rPh sb="0" eb="2">
      <t>サンヨウ</t>
    </rPh>
    <rPh sb="2" eb="4">
      <t>デンキ</t>
    </rPh>
    <phoneticPr fontId="2"/>
  </si>
  <si>
    <t>洲本市上内膳222-1</t>
    <rPh sb="0" eb="3">
      <t>スモトシ</t>
    </rPh>
    <rPh sb="3" eb="4">
      <t>カミ</t>
    </rPh>
    <rPh sb="4" eb="5">
      <t>ナイ</t>
    </rPh>
    <rPh sb="5" eb="6">
      <t>ゼン</t>
    </rPh>
    <phoneticPr fontId="2"/>
  </si>
  <si>
    <t>イオンリテール株式会社</t>
    <rPh sb="7" eb="11">
      <t>カブシキガイシャ</t>
    </rPh>
    <phoneticPr fontId="2"/>
  </si>
  <si>
    <t>洲本市塩屋１-1-18</t>
    <rPh sb="3" eb="5">
      <t>シオヤ</t>
    </rPh>
    <phoneticPr fontId="2"/>
  </si>
  <si>
    <t>洲本市小路谷20</t>
    <rPh sb="0" eb="3">
      <t>スモトシ</t>
    </rPh>
    <rPh sb="3" eb="4">
      <t>オ</t>
    </rPh>
    <rPh sb="4" eb="5">
      <t>ロ</t>
    </rPh>
    <rPh sb="5" eb="6">
      <t>タニ</t>
    </rPh>
    <phoneticPr fontId="2"/>
  </si>
  <si>
    <t>本州四国連絡高速道路㈱</t>
    <rPh sb="0" eb="2">
      <t>ホンシュウ</t>
    </rPh>
    <rPh sb="2" eb="4">
      <t>シコク</t>
    </rPh>
    <rPh sb="4" eb="6">
      <t>レンラク</t>
    </rPh>
    <rPh sb="6" eb="8">
      <t>コウソク</t>
    </rPh>
    <rPh sb="8" eb="10">
      <t>ドウロ</t>
    </rPh>
    <phoneticPr fontId="2"/>
  </si>
  <si>
    <t>淡路市岩屋３１１８番地1</t>
    <rPh sb="0" eb="3">
      <t>アワジシ</t>
    </rPh>
    <rPh sb="3" eb="5">
      <t>イワヤ</t>
    </rPh>
    <rPh sb="9" eb="11">
      <t>バンチ</t>
    </rPh>
    <phoneticPr fontId="2"/>
  </si>
  <si>
    <t>株式会社　夢舞台</t>
    <rPh sb="0" eb="2">
      <t>カブシキ</t>
    </rPh>
    <rPh sb="2" eb="4">
      <t>カイシャ</t>
    </rPh>
    <rPh sb="5" eb="6">
      <t>ユメ</t>
    </rPh>
    <rPh sb="6" eb="8">
      <t>ブタイ</t>
    </rPh>
    <phoneticPr fontId="2"/>
  </si>
  <si>
    <t>淡路市夢舞台1及び2番地</t>
    <rPh sb="3" eb="4">
      <t>ユメ</t>
    </rPh>
    <rPh sb="4" eb="6">
      <t>ブタイ</t>
    </rPh>
    <rPh sb="7" eb="8">
      <t>オヨ</t>
    </rPh>
    <rPh sb="10" eb="12">
      <t>バンチ</t>
    </rPh>
    <phoneticPr fontId="2"/>
  </si>
  <si>
    <t>社会福祉法人千鳥会　特別養護老人ホームゆうらぎ　養護老人ホーム北淡荘</t>
    <rPh sb="0" eb="2">
      <t>シャカイ</t>
    </rPh>
    <rPh sb="2" eb="4">
      <t>フクシ</t>
    </rPh>
    <rPh sb="4" eb="6">
      <t>ホウジン</t>
    </rPh>
    <rPh sb="6" eb="8">
      <t>チドリ</t>
    </rPh>
    <rPh sb="8" eb="9">
      <t>カイ</t>
    </rPh>
    <rPh sb="10" eb="12">
      <t>トクベツ</t>
    </rPh>
    <rPh sb="12" eb="14">
      <t>ヨウゴ</t>
    </rPh>
    <rPh sb="14" eb="16">
      <t>ロウジン</t>
    </rPh>
    <rPh sb="24" eb="26">
      <t>ヨウゴ</t>
    </rPh>
    <rPh sb="26" eb="28">
      <t>ロウジン</t>
    </rPh>
    <rPh sb="31" eb="33">
      <t>ホクダン</t>
    </rPh>
    <rPh sb="33" eb="34">
      <t>ソウ</t>
    </rPh>
    <phoneticPr fontId="2"/>
  </si>
  <si>
    <t>淡路市育波558番地2</t>
    <rPh sb="3" eb="4">
      <t>イク</t>
    </rPh>
    <rPh sb="4" eb="5">
      <t>ナミ</t>
    </rPh>
    <rPh sb="8" eb="10">
      <t>バンチ</t>
    </rPh>
    <phoneticPr fontId="2"/>
  </si>
  <si>
    <t>淡路市大町畑597番地4</t>
    <rPh sb="3" eb="5">
      <t>オオマチ</t>
    </rPh>
    <rPh sb="5" eb="6">
      <t>ハタケ</t>
    </rPh>
    <rPh sb="9" eb="11">
      <t>バンチ</t>
    </rPh>
    <phoneticPr fontId="2"/>
  </si>
  <si>
    <t>南あわじ市福良丙317</t>
    <phoneticPr fontId="2"/>
  </si>
  <si>
    <t>医療法人社団うしお会　八木病院</t>
  </si>
  <si>
    <t>南あわじ市八木寺内1147</t>
    <phoneticPr fontId="2"/>
  </si>
  <si>
    <t>社会福祉法人淡路島福祉会　すいせんホーム</t>
    <rPh sb="0" eb="2">
      <t>シャカイ</t>
    </rPh>
    <rPh sb="2" eb="4">
      <t>フクシ</t>
    </rPh>
    <rPh sb="4" eb="6">
      <t>ホウジン</t>
    </rPh>
    <rPh sb="6" eb="9">
      <t>アワジシマ</t>
    </rPh>
    <rPh sb="9" eb="11">
      <t>フクシ</t>
    </rPh>
    <rPh sb="11" eb="12">
      <t>カイ</t>
    </rPh>
    <phoneticPr fontId="2"/>
  </si>
  <si>
    <t>南あわじ市賀集野田764</t>
    <rPh sb="0" eb="1">
      <t>ミナミ</t>
    </rPh>
    <rPh sb="4" eb="5">
      <t>シ</t>
    </rPh>
    <rPh sb="5" eb="7">
      <t>カシュウ</t>
    </rPh>
    <rPh sb="7" eb="9">
      <t>ノダ</t>
    </rPh>
    <phoneticPr fontId="2"/>
  </si>
  <si>
    <t>神戸市灘区六甲台
町2-11</t>
    <rPh sb="0" eb="3">
      <t>コウベシ</t>
    </rPh>
    <rPh sb="3" eb="5">
      <t>ナダク</t>
    </rPh>
    <rPh sb="5" eb="7">
      <t>ロッコウ</t>
    </rPh>
    <rPh sb="7" eb="8">
      <t>ダイ</t>
    </rPh>
    <rPh sb="9" eb="10">
      <t>マチ</t>
    </rPh>
    <phoneticPr fontId="2"/>
  </si>
  <si>
    <t>神戸市灘区篠原北
町3-11-15</t>
    <rPh sb="0" eb="3">
      <t>コウベシ</t>
    </rPh>
    <rPh sb="3" eb="5">
      <t>ナダク</t>
    </rPh>
    <rPh sb="5" eb="7">
      <t>シノハラ</t>
    </rPh>
    <rPh sb="9" eb="10">
      <t>マチ</t>
    </rPh>
    <phoneticPr fontId="2"/>
  </si>
  <si>
    <t>急速ろ過、膜ろ過</t>
    <rPh sb="0" eb="2">
      <t>キュウソク</t>
    </rPh>
    <rPh sb="3" eb="4">
      <t>カ</t>
    </rPh>
    <rPh sb="5" eb="6">
      <t>マク</t>
    </rPh>
    <rPh sb="7" eb="8">
      <t>カ</t>
    </rPh>
    <phoneticPr fontId="2"/>
  </si>
  <si>
    <t>神戸市灘区土山町
90-71</t>
    <rPh sb="0" eb="3">
      <t>コウベシ</t>
    </rPh>
    <rPh sb="3" eb="5">
      <t>ナダク</t>
    </rPh>
    <rPh sb="5" eb="7">
      <t>ツチヤマ</t>
    </rPh>
    <rPh sb="7" eb="8">
      <t>マチ</t>
    </rPh>
    <phoneticPr fontId="2"/>
  </si>
  <si>
    <t>神戸市中央区港島
中町3丁目</t>
    <rPh sb="0" eb="3">
      <t>コウベシ</t>
    </rPh>
    <rPh sb="3" eb="6">
      <t>チュウオウク</t>
    </rPh>
    <rPh sb="6" eb="7">
      <t>ミナト</t>
    </rPh>
    <rPh sb="7" eb="8">
      <t>ジマ</t>
    </rPh>
    <rPh sb="9" eb="10">
      <t>ナカ</t>
    </rPh>
    <rPh sb="10" eb="11">
      <t>マチ</t>
    </rPh>
    <rPh sb="12" eb="13">
      <t>チョウ</t>
    </rPh>
    <rPh sb="13" eb="14">
      <t>メ</t>
    </rPh>
    <phoneticPr fontId="2"/>
  </si>
  <si>
    <t>神戸市中央区御幸通
2-1-10</t>
    <rPh sb="0" eb="3">
      <t>コウベシ</t>
    </rPh>
    <rPh sb="3" eb="6">
      <t>チュウオウク</t>
    </rPh>
    <rPh sb="6" eb="8">
      <t>ミユキ</t>
    </rPh>
    <rPh sb="8" eb="9">
      <t>ツウ</t>
    </rPh>
    <phoneticPr fontId="2"/>
  </si>
  <si>
    <t>急速ろ過、
除鉄、除Mn</t>
    <rPh sb="0" eb="2">
      <t>キュウソク</t>
    </rPh>
    <rPh sb="3" eb="4">
      <t>カ</t>
    </rPh>
    <rPh sb="6" eb="7">
      <t>ジョ</t>
    </rPh>
    <rPh sb="7" eb="8">
      <t>テツ</t>
    </rPh>
    <rPh sb="9" eb="10">
      <t>ジョ</t>
    </rPh>
    <phoneticPr fontId="2"/>
  </si>
  <si>
    <t>神戸市中央区波止場
町2-1</t>
    <rPh sb="0" eb="3">
      <t>コウベシ</t>
    </rPh>
    <rPh sb="3" eb="6">
      <t>チュウオウク</t>
    </rPh>
    <rPh sb="6" eb="9">
      <t>ハトバ</t>
    </rPh>
    <rPh sb="10" eb="11">
      <t>マチ</t>
    </rPh>
    <phoneticPr fontId="2"/>
  </si>
  <si>
    <t>神戸市中央区加納
町1-3-2</t>
    <rPh sb="0" eb="3">
      <t>コウベシ</t>
    </rPh>
    <rPh sb="3" eb="6">
      <t>チュウオウク</t>
    </rPh>
    <rPh sb="6" eb="8">
      <t>カノウ</t>
    </rPh>
    <rPh sb="9" eb="10">
      <t>マチ</t>
    </rPh>
    <phoneticPr fontId="2"/>
  </si>
  <si>
    <t>神戸市中央区磯辺
通1-1-22</t>
    <rPh sb="0" eb="3">
      <t>コウベシ</t>
    </rPh>
    <rPh sb="3" eb="6">
      <t>チュウオウク</t>
    </rPh>
    <rPh sb="6" eb="8">
      <t>イソベ</t>
    </rPh>
    <rPh sb="9" eb="10">
      <t>ツウ</t>
    </rPh>
    <phoneticPr fontId="2"/>
  </si>
  <si>
    <t>神戸市中央区加納
町２－８－３</t>
    <rPh sb="0" eb="3">
      <t>コウベシ</t>
    </rPh>
    <rPh sb="3" eb="6">
      <t>チュウオウク</t>
    </rPh>
    <rPh sb="6" eb="8">
      <t>カノウ</t>
    </rPh>
    <rPh sb="9" eb="10">
      <t>チョウ</t>
    </rPh>
    <phoneticPr fontId="2"/>
  </si>
  <si>
    <t>神戸市中央区東川崎
町１丁目８－1</t>
    <rPh sb="0" eb="3">
      <t>コウベシ</t>
    </rPh>
    <rPh sb="3" eb="6">
      <t>チュウオウク</t>
    </rPh>
    <rPh sb="6" eb="7">
      <t>ヒガシ</t>
    </rPh>
    <rPh sb="7" eb="9">
      <t>カワサキ</t>
    </rPh>
    <rPh sb="10" eb="11">
      <t>マチ</t>
    </rPh>
    <rPh sb="12" eb="14">
      <t>チョウメ</t>
    </rPh>
    <phoneticPr fontId="2"/>
  </si>
  <si>
    <t>神戸市中央区波止場
5-6</t>
    <rPh sb="0" eb="3">
      <t>コウベシ</t>
    </rPh>
    <rPh sb="3" eb="6">
      <t>チュウオウク</t>
    </rPh>
    <rPh sb="6" eb="9">
      <t>ハトバ</t>
    </rPh>
    <phoneticPr fontId="2"/>
  </si>
  <si>
    <t>神戸市中央区楠町
7-5-2</t>
    <rPh sb="0" eb="3">
      <t>コウベシ</t>
    </rPh>
    <rPh sb="3" eb="6">
      <t>チュウオウク</t>
    </rPh>
    <rPh sb="6" eb="7">
      <t>クスノキ</t>
    </rPh>
    <rPh sb="7" eb="8">
      <t>マチ</t>
    </rPh>
    <phoneticPr fontId="2"/>
  </si>
  <si>
    <t>神戸市中央区籠池通
４丁目１－23</t>
    <rPh sb="0" eb="3">
      <t>コウベシ</t>
    </rPh>
    <rPh sb="3" eb="6">
      <t>チュウオウク</t>
    </rPh>
    <rPh sb="6" eb="7">
      <t>カゴ</t>
    </rPh>
    <rPh sb="7" eb="8">
      <t>イケ</t>
    </rPh>
    <rPh sb="8" eb="9">
      <t>トオ</t>
    </rPh>
    <rPh sb="11" eb="13">
      <t>チョウメ</t>
    </rPh>
    <phoneticPr fontId="2"/>
  </si>
  <si>
    <t>神戸市北区ひよどり台1丁目１</t>
    <rPh sb="11" eb="13">
      <t>チョウメ</t>
    </rPh>
    <phoneticPr fontId="2"/>
  </si>
  <si>
    <t>神戸市北区北五葉５丁目</t>
    <rPh sb="0" eb="3">
      <t>コウベシ</t>
    </rPh>
    <phoneticPr fontId="2"/>
  </si>
  <si>
    <t>神戸市北区花山東町１</t>
    <rPh sb="0" eb="3">
      <t>コウベシ</t>
    </rPh>
    <phoneticPr fontId="2"/>
  </si>
  <si>
    <t>神戸市北区有野台１丁目６</t>
    <rPh sb="0" eb="3">
      <t>コウベシ</t>
    </rPh>
    <phoneticPr fontId="2"/>
  </si>
  <si>
    <t>神戸市北区有野台５丁目</t>
    <rPh sb="0" eb="3">
      <t>コウベシ</t>
    </rPh>
    <phoneticPr fontId="2"/>
  </si>
  <si>
    <t>神戸市北区道場町生野１１７２‐３，‐９</t>
    <rPh sb="0" eb="3">
      <t>コウベシ</t>
    </rPh>
    <phoneticPr fontId="2"/>
  </si>
  <si>
    <t>神戸市北区上津台８丁目１‐１</t>
    <rPh sb="0" eb="3">
      <t>コウベシ</t>
    </rPh>
    <phoneticPr fontId="2"/>
  </si>
  <si>
    <t>北区有馬町池の尻２９２番の２</t>
  </si>
  <si>
    <t>神戸市須磨区北落合５－１</t>
    <rPh sb="0" eb="3">
      <t>コウベシ</t>
    </rPh>
    <rPh sb="3" eb="6">
      <t>スマク</t>
    </rPh>
    <rPh sb="6" eb="7">
      <t>キタ</t>
    </rPh>
    <rPh sb="7" eb="9">
      <t>オチアイ</t>
    </rPh>
    <phoneticPr fontId="2"/>
  </si>
  <si>
    <t>神戸市須磨区北落合１丁目外</t>
    <rPh sb="0" eb="3">
      <t>コウベシ</t>
    </rPh>
    <rPh sb="3" eb="6">
      <t>スマク</t>
    </rPh>
    <rPh sb="6" eb="7">
      <t>キタ</t>
    </rPh>
    <rPh sb="7" eb="9">
      <t>オチアイ</t>
    </rPh>
    <rPh sb="10" eb="12">
      <t>チョウメ</t>
    </rPh>
    <rPh sb="12" eb="13">
      <t>ホカ</t>
    </rPh>
    <phoneticPr fontId="2"/>
  </si>
  <si>
    <t>神戸市垂水区狩口台1・2丁目
，南多聞台７丁目他</t>
    <rPh sb="0" eb="3">
      <t>コウベシ</t>
    </rPh>
    <rPh sb="3" eb="6">
      <t>タルミク</t>
    </rPh>
    <rPh sb="6" eb="7">
      <t>カ</t>
    </rPh>
    <rPh sb="7" eb="8">
      <t>クチ</t>
    </rPh>
    <rPh sb="8" eb="9">
      <t>ダイ</t>
    </rPh>
    <rPh sb="12" eb="14">
      <t>チョウメ</t>
    </rPh>
    <rPh sb="16" eb="17">
      <t>ミナミ</t>
    </rPh>
    <rPh sb="17" eb="20">
      <t>タモンダイ</t>
    </rPh>
    <rPh sb="21" eb="23">
      <t>チョウメ</t>
    </rPh>
    <rPh sb="23" eb="24">
      <t>ホカ</t>
    </rPh>
    <phoneticPr fontId="2"/>
  </si>
  <si>
    <t>神戸市垂水区本多聞5</t>
    <rPh sb="0" eb="3">
      <t>コウベシ</t>
    </rPh>
    <rPh sb="3" eb="6">
      <t>タルミク</t>
    </rPh>
    <rPh sb="6" eb="9">
      <t>ホンタモン</t>
    </rPh>
    <phoneticPr fontId="2"/>
  </si>
  <si>
    <t>神戸市垂水区学が丘2-1</t>
    <rPh sb="0" eb="3">
      <t>コウベシ</t>
    </rPh>
    <rPh sb="3" eb="6">
      <t>タルミク</t>
    </rPh>
    <rPh sb="6" eb="7">
      <t>マナビ</t>
    </rPh>
    <rPh sb="8" eb="9">
      <t>オカ</t>
    </rPh>
    <phoneticPr fontId="2"/>
  </si>
  <si>
    <t>神戸市垂水区学が丘5-2</t>
    <rPh sb="0" eb="3">
      <t>コウベシ</t>
    </rPh>
    <rPh sb="3" eb="6">
      <t>タルミク</t>
    </rPh>
    <rPh sb="6" eb="7">
      <t>マナビ</t>
    </rPh>
    <rPh sb="8" eb="9">
      <t>オカ</t>
    </rPh>
    <phoneticPr fontId="2"/>
  </si>
  <si>
    <t xml:space="preserve">神戸市西区神出町広谷623-16 </t>
    <rPh sb="0" eb="3">
      <t>コウベシ</t>
    </rPh>
    <rPh sb="3" eb="5">
      <t>ニシク</t>
    </rPh>
    <rPh sb="5" eb="6">
      <t>カミ</t>
    </rPh>
    <rPh sb="6" eb="7">
      <t>デ</t>
    </rPh>
    <rPh sb="7" eb="8">
      <t>マチ</t>
    </rPh>
    <rPh sb="8" eb="10">
      <t>ヒロタニ</t>
    </rPh>
    <phoneticPr fontId="2"/>
  </si>
  <si>
    <t xml:space="preserve">神戸市西区北山台3-1-1 </t>
    <rPh sb="0" eb="3">
      <t>コウベシ</t>
    </rPh>
    <rPh sb="3" eb="5">
      <t>ニシク</t>
    </rPh>
    <rPh sb="5" eb="6">
      <t>キタ</t>
    </rPh>
    <rPh sb="6" eb="7">
      <t>サン</t>
    </rPh>
    <rPh sb="7" eb="8">
      <t>ダイ</t>
    </rPh>
    <phoneticPr fontId="2"/>
  </si>
  <si>
    <t xml:space="preserve">神戸市西区岩岡町字坂ノ下656-2 </t>
    <rPh sb="0" eb="3">
      <t>コウベシ</t>
    </rPh>
    <rPh sb="3" eb="5">
      <t>ニシク</t>
    </rPh>
    <rPh sb="5" eb="6">
      <t>イワ</t>
    </rPh>
    <rPh sb="6" eb="8">
      <t>オカマチ</t>
    </rPh>
    <rPh sb="8" eb="9">
      <t>アザ</t>
    </rPh>
    <rPh sb="9" eb="10">
      <t>サカ</t>
    </rPh>
    <rPh sb="11" eb="12">
      <t>シタ</t>
    </rPh>
    <phoneticPr fontId="2"/>
  </si>
  <si>
    <t xml:space="preserve">神戸市西区神出町小束野9-94 </t>
    <rPh sb="0" eb="3">
      <t>コウベシ</t>
    </rPh>
    <rPh sb="3" eb="5">
      <t>ニシク</t>
    </rPh>
    <rPh sb="5" eb="6">
      <t>カミ</t>
    </rPh>
    <rPh sb="6" eb="7">
      <t>デ</t>
    </rPh>
    <rPh sb="7" eb="8">
      <t>マチ</t>
    </rPh>
    <rPh sb="8" eb="9">
      <t>ショウ</t>
    </rPh>
    <rPh sb="9" eb="10">
      <t>タバ</t>
    </rPh>
    <rPh sb="10" eb="11">
      <t>ノ</t>
    </rPh>
    <phoneticPr fontId="2"/>
  </si>
  <si>
    <t>神戸市西区竜が岡1-21-1</t>
    <rPh sb="0" eb="3">
      <t>コウベシ</t>
    </rPh>
    <rPh sb="3" eb="5">
      <t>ニシク</t>
    </rPh>
    <rPh sb="5" eb="6">
      <t>リュウ</t>
    </rPh>
    <rPh sb="7" eb="8">
      <t>オカ</t>
    </rPh>
    <phoneticPr fontId="2"/>
  </si>
  <si>
    <t>神戸市西区糀台5-6-3</t>
    <rPh sb="0" eb="3">
      <t>コウベシ</t>
    </rPh>
    <rPh sb="3" eb="5">
      <t>ニシク</t>
    </rPh>
    <rPh sb="5" eb="6">
      <t>コウジ</t>
    </rPh>
    <rPh sb="6" eb="7">
      <t>ダイ</t>
    </rPh>
    <phoneticPr fontId="2"/>
  </si>
  <si>
    <t>神戸市西区押部谷町高和字性海寺山1557-1</t>
    <rPh sb="0" eb="3">
      <t>コウベシ</t>
    </rPh>
    <rPh sb="3" eb="5">
      <t>ニシク</t>
    </rPh>
    <rPh sb="5" eb="8">
      <t>オシベダニ</t>
    </rPh>
    <rPh sb="8" eb="9">
      <t>マチ</t>
    </rPh>
    <rPh sb="9" eb="11">
      <t>タカワ</t>
    </rPh>
    <rPh sb="11" eb="12">
      <t>アザ</t>
    </rPh>
    <rPh sb="12" eb="13">
      <t>セイ</t>
    </rPh>
    <rPh sb="13" eb="14">
      <t>ウミ</t>
    </rPh>
    <rPh sb="14" eb="15">
      <t>テラ</t>
    </rPh>
    <rPh sb="15" eb="16">
      <t>ヤマ</t>
    </rPh>
    <phoneticPr fontId="2"/>
  </si>
  <si>
    <t>神戸市西区伊川谷町潤和824-1</t>
    <rPh sb="0" eb="3">
      <t>コウベシ</t>
    </rPh>
    <rPh sb="3" eb="5">
      <t>ニシク</t>
    </rPh>
    <rPh sb="5" eb="7">
      <t>イカワ</t>
    </rPh>
    <rPh sb="7" eb="8">
      <t>ダニ</t>
    </rPh>
    <rPh sb="8" eb="9">
      <t>マチ</t>
    </rPh>
    <rPh sb="9" eb="10">
      <t>ウルオ</t>
    </rPh>
    <rPh sb="10" eb="11">
      <t>ワ</t>
    </rPh>
    <phoneticPr fontId="2"/>
  </si>
  <si>
    <t>神戸市西区高塚台5-4-1</t>
    <rPh sb="0" eb="3">
      <t>コウベシ</t>
    </rPh>
    <rPh sb="3" eb="4">
      <t>ニシ</t>
    </rPh>
    <rPh sb="4" eb="5">
      <t>ク</t>
    </rPh>
    <rPh sb="5" eb="7">
      <t>タカツカ</t>
    </rPh>
    <rPh sb="7" eb="8">
      <t>ダイ</t>
    </rPh>
    <phoneticPr fontId="2"/>
  </si>
  <si>
    <t>神戸市西区高塚台2-11-1</t>
    <rPh sb="0" eb="3">
      <t>コウベシ</t>
    </rPh>
    <rPh sb="3" eb="4">
      <t>ニシ</t>
    </rPh>
    <rPh sb="4" eb="5">
      <t>ク</t>
    </rPh>
    <rPh sb="5" eb="7">
      <t>タカツカ</t>
    </rPh>
    <rPh sb="7" eb="8">
      <t>ダイ</t>
    </rPh>
    <phoneticPr fontId="2"/>
  </si>
  <si>
    <t>神戸市西区高塚台6-19-15</t>
    <rPh sb="0" eb="3">
      <t>コウベシ</t>
    </rPh>
    <rPh sb="3" eb="5">
      <t>ニシク</t>
    </rPh>
    <rPh sb="5" eb="8">
      <t>タカツカダイ</t>
    </rPh>
    <phoneticPr fontId="2"/>
  </si>
  <si>
    <t>神戸市西区神出町勝成78-53</t>
    <rPh sb="0" eb="3">
      <t>コウベシ</t>
    </rPh>
    <rPh sb="3" eb="5">
      <t>ニシク</t>
    </rPh>
    <rPh sb="5" eb="6">
      <t>カミ</t>
    </rPh>
    <rPh sb="6" eb="7">
      <t>デ</t>
    </rPh>
    <rPh sb="7" eb="8">
      <t>マチ</t>
    </rPh>
    <rPh sb="8" eb="9">
      <t>カツ</t>
    </rPh>
    <rPh sb="9" eb="10">
      <t>ナ</t>
    </rPh>
    <phoneticPr fontId="2"/>
  </si>
  <si>
    <t>神戸市西区櫨谷町長谷13-1</t>
    <rPh sb="0" eb="3">
      <t>コウベシ</t>
    </rPh>
    <rPh sb="3" eb="5">
      <t>ニシク</t>
    </rPh>
    <rPh sb="6" eb="7">
      <t>タニ</t>
    </rPh>
    <rPh sb="7" eb="8">
      <t>マチ</t>
    </rPh>
    <rPh sb="8" eb="10">
      <t>ナガタニ</t>
    </rPh>
    <phoneticPr fontId="2"/>
  </si>
  <si>
    <t>神戸市西区高塚台5－5</t>
    <rPh sb="0" eb="3">
      <t>コウベシ</t>
    </rPh>
    <rPh sb="3" eb="5">
      <t>ニシク</t>
    </rPh>
    <rPh sb="5" eb="6">
      <t>タカ</t>
    </rPh>
    <rPh sb="6" eb="7">
      <t>ツカ</t>
    </rPh>
    <rPh sb="7" eb="8">
      <t>ダイ</t>
    </rPh>
    <phoneticPr fontId="2"/>
  </si>
  <si>
    <t>神戸市西区櫨谷町長谷字光松谷13-1</t>
    <rPh sb="0" eb="3">
      <t>コウベシ</t>
    </rPh>
    <rPh sb="3" eb="5">
      <t>ニシク</t>
    </rPh>
    <rPh sb="6" eb="7">
      <t>タニ</t>
    </rPh>
    <rPh sb="7" eb="8">
      <t>マチ</t>
    </rPh>
    <rPh sb="8" eb="10">
      <t>ナガヤ</t>
    </rPh>
    <rPh sb="10" eb="11">
      <t>ジ</t>
    </rPh>
    <rPh sb="11" eb="12">
      <t>ヒカリ</t>
    </rPh>
    <rPh sb="12" eb="14">
      <t>マツダニ</t>
    </rPh>
    <phoneticPr fontId="2"/>
  </si>
  <si>
    <t xml:space="preserve">神戸市西区神出町宝勢字大蔵谷774-39 </t>
    <rPh sb="0" eb="3">
      <t>コウベシ</t>
    </rPh>
    <rPh sb="3" eb="5">
      <t>ニシク</t>
    </rPh>
    <rPh sb="5" eb="6">
      <t>カミ</t>
    </rPh>
    <rPh sb="6" eb="7">
      <t>デ</t>
    </rPh>
    <rPh sb="7" eb="8">
      <t>マチ</t>
    </rPh>
    <rPh sb="8" eb="9">
      <t>タカラ</t>
    </rPh>
    <rPh sb="9" eb="10">
      <t>イキオ</t>
    </rPh>
    <rPh sb="10" eb="11">
      <t>アザ</t>
    </rPh>
    <rPh sb="11" eb="14">
      <t>オオクラダニ</t>
    </rPh>
    <phoneticPr fontId="2"/>
  </si>
  <si>
    <t>神戸市西区岩岡町西脇８３８番地</t>
    <rPh sb="0" eb="3">
      <t>コウベシ</t>
    </rPh>
    <rPh sb="3" eb="5">
      <t>ニシク</t>
    </rPh>
    <rPh sb="5" eb="7">
      <t>イワオカ</t>
    </rPh>
    <rPh sb="7" eb="8">
      <t>チョウ</t>
    </rPh>
    <rPh sb="8" eb="10">
      <t>ニシワキ</t>
    </rPh>
    <rPh sb="13" eb="15">
      <t>バンチ</t>
    </rPh>
    <phoneticPr fontId="2"/>
  </si>
  <si>
    <t>敷島製パン㈱　神戸工場</t>
    <rPh sb="0" eb="2">
      <t>シキシマ</t>
    </rPh>
    <rPh sb="2" eb="3">
      <t>セイ</t>
    </rPh>
    <rPh sb="7" eb="9">
      <t>コウベ</t>
    </rPh>
    <rPh sb="9" eb="11">
      <t>コウジョウ</t>
    </rPh>
    <phoneticPr fontId="2"/>
  </si>
  <si>
    <t>神戸市西区高塚台7丁目２－１</t>
    <rPh sb="0" eb="3">
      <t>コウベシ</t>
    </rPh>
    <rPh sb="3" eb="5">
      <t>ニシク</t>
    </rPh>
    <rPh sb="5" eb="7">
      <t>タカツカ</t>
    </rPh>
    <rPh sb="7" eb="8">
      <t>ダイ</t>
    </rPh>
    <rPh sb="9" eb="11">
      <t>チョウメ</t>
    </rPh>
    <phoneticPr fontId="2"/>
  </si>
  <si>
    <t>神戸市西区高塚台7丁目１番地</t>
    <rPh sb="0" eb="3">
      <t>コウベシ</t>
    </rPh>
    <rPh sb="3" eb="5">
      <t>ニシク</t>
    </rPh>
    <rPh sb="5" eb="7">
      <t>タカツカ</t>
    </rPh>
    <rPh sb="7" eb="8">
      <t>ダイ</t>
    </rPh>
    <rPh sb="9" eb="11">
      <t>チョウメ</t>
    </rPh>
    <rPh sb="12" eb="14">
      <t>バンチ</t>
    </rPh>
    <phoneticPr fontId="2"/>
  </si>
  <si>
    <t>宝　　塚</t>
    <rPh sb="0" eb="1">
      <t>タカラ</t>
    </rPh>
    <rPh sb="3" eb="4">
      <t>ツカ</t>
    </rPh>
    <phoneticPr fontId="2"/>
  </si>
  <si>
    <t>芦　　屋</t>
    <rPh sb="0" eb="1">
      <t>アシ</t>
    </rPh>
    <rPh sb="3" eb="4">
      <t>ヤ</t>
    </rPh>
    <phoneticPr fontId="6"/>
  </si>
  <si>
    <t>伊　　丹</t>
    <rPh sb="0" eb="1">
      <t>イ</t>
    </rPh>
    <rPh sb="3" eb="4">
      <t>ニ</t>
    </rPh>
    <phoneticPr fontId="2"/>
  </si>
  <si>
    <t>明　　石</t>
    <rPh sb="0" eb="1">
      <t>メイ</t>
    </rPh>
    <rPh sb="3" eb="4">
      <t>イシ</t>
    </rPh>
    <phoneticPr fontId="2"/>
  </si>
  <si>
    <t>加　　東</t>
    <rPh sb="0" eb="1">
      <t>カ</t>
    </rPh>
    <rPh sb="3" eb="4">
      <t>ヒガシ</t>
    </rPh>
    <phoneticPr fontId="2"/>
  </si>
  <si>
    <t>龍　　野</t>
    <rPh sb="0" eb="1">
      <t>リュウ</t>
    </rPh>
    <rPh sb="3" eb="4">
      <t>ノ</t>
    </rPh>
    <phoneticPr fontId="2"/>
  </si>
  <si>
    <t>赤　　穂</t>
    <rPh sb="0" eb="1">
      <t>アカ</t>
    </rPh>
    <rPh sb="3" eb="4">
      <t>ホ</t>
    </rPh>
    <phoneticPr fontId="2"/>
  </si>
  <si>
    <t>豊　　岡</t>
    <rPh sb="0" eb="1">
      <t>ユタカ</t>
    </rPh>
    <rPh sb="3" eb="4">
      <t>オカ</t>
    </rPh>
    <phoneticPr fontId="2"/>
  </si>
  <si>
    <t>朝　　来</t>
    <rPh sb="0" eb="1">
      <t>アサ</t>
    </rPh>
    <rPh sb="3" eb="4">
      <t>ライ</t>
    </rPh>
    <phoneticPr fontId="2"/>
  </si>
  <si>
    <t>丹　　波</t>
    <rPh sb="0" eb="1">
      <t>タン</t>
    </rPh>
    <rPh sb="3" eb="4">
      <t>ナミ</t>
    </rPh>
    <phoneticPr fontId="2"/>
  </si>
  <si>
    <t>洲　　本</t>
    <rPh sb="0" eb="1">
      <t>シュウ</t>
    </rPh>
    <rPh sb="3" eb="4">
      <t>ホン</t>
    </rPh>
    <phoneticPr fontId="2"/>
  </si>
  <si>
    <t>合　　計</t>
    <rPh sb="0" eb="1">
      <t>ア</t>
    </rPh>
    <rPh sb="3" eb="4">
      <t>ケイ</t>
    </rPh>
    <phoneticPr fontId="6"/>
  </si>
  <si>
    <t>給　　水　　人　　口　　（人）</t>
    <phoneticPr fontId="2"/>
  </si>
  <si>
    <t>(A)÷(B)</t>
    <phoneticPr fontId="2"/>
  </si>
  <si>
    <t>〔上水道料金表（家庭用料金/月）〕</t>
    <rPh sb="1" eb="4">
      <t>ジョウスイドウ</t>
    </rPh>
    <rPh sb="4" eb="7">
      <t>リョウキンヒョウ</t>
    </rPh>
    <phoneticPr fontId="11"/>
  </si>
  <si>
    <t>（平成２７年３月３１日現在）</t>
    <rPh sb="1" eb="3">
      <t>ヘイセイ</t>
    </rPh>
    <rPh sb="5" eb="6">
      <t>ネン</t>
    </rPh>
    <rPh sb="7" eb="8">
      <t>ガツ</t>
    </rPh>
    <rPh sb="10" eb="11">
      <t>ニチ</t>
    </rPh>
    <rPh sb="11" eb="13">
      <t>ゲンザイ</t>
    </rPh>
    <phoneticPr fontId="11"/>
  </si>
  <si>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</si>
  <si>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</si>
  <si>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</si>
  <si>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</si>
  <si>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</si>
  <si>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</si>
  <si>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</si>
  <si>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</si>
  <si>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</si>
  <si>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</si>
  <si>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</si>
  <si>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1"/>
  </si>
  <si>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</si>
  <si>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</si>
  <si>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</si>
  <si>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</si>
  <si>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t>
  </si>
  <si>
    <t>浅・深井戸</t>
    <rPh sb="0" eb="1">
      <t>アサ</t>
    </rPh>
    <rPh sb="2" eb="5">
      <t>フカイド</t>
    </rPh>
    <rPh sb="3" eb="5">
      <t>イド</t>
    </rPh>
    <phoneticPr fontId="2"/>
  </si>
  <si>
    <t>(参考：H26年度現況）</t>
    <rPh sb="1" eb="3">
      <t>サンコウ</t>
    </rPh>
    <rPh sb="7" eb="9">
      <t>ネンド</t>
    </rPh>
    <rPh sb="9" eb="11">
      <t>ゲンキョウ</t>
    </rPh>
    <phoneticPr fontId="2"/>
  </si>
  <si>
    <t>そ</t>
    <phoneticPr fontId="2"/>
  </si>
  <si>
    <t>ろ</t>
    <phoneticPr fontId="2"/>
  </si>
  <si>
    <t>外</t>
    <phoneticPr fontId="2"/>
  </si>
  <si>
    <t>の</t>
    <phoneticPr fontId="2"/>
  </si>
  <si>
    <t>線</t>
    <phoneticPr fontId="2"/>
  </si>
  <si>
    <t>の</t>
    <phoneticPr fontId="2"/>
  </si>
  <si>
    <t>ﾏﾝｶﾞﾝ</t>
    <phoneticPr fontId="2"/>
  </si>
  <si>
    <t>み</t>
    <phoneticPr fontId="2"/>
  </si>
  <si>
    <t>六甲バター株式会社　六甲バター株式会社　稲美工場</t>
    <phoneticPr fontId="2"/>
  </si>
  <si>
    <t xml:space="preserve">株式会社KCM </t>
    <phoneticPr fontId="2"/>
  </si>
  <si>
    <t>（有）オー･エイチ･ビー･エス　マダムJゴルフクラブ</t>
    <rPh sb="0" eb="3">
      <t>ユウ</t>
    </rPh>
    <phoneticPr fontId="2"/>
  </si>
  <si>
    <t>公友不動産(株)　ホテルグリーンプラザ東条湖</t>
    <rPh sb="0" eb="2">
      <t>キミトモ</t>
    </rPh>
    <rPh sb="2" eb="5">
      <t>フドウサン</t>
    </rPh>
    <rPh sb="5" eb="8">
      <t>カブ</t>
    </rPh>
    <rPh sb="19" eb="22">
      <t>トウジョウコ</t>
    </rPh>
    <phoneticPr fontId="2"/>
  </si>
  <si>
    <t>日清ヨーク㈱　（日清ヨーク㈱関西工場）</t>
    <phoneticPr fontId="2"/>
  </si>
  <si>
    <t>株式会社すかいらーく　株式会社すかいらーく西宮MDセンター</t>
    <rPh sb="0" eb="4">
      <t>カブシキガイシャ</t>
    </rPh>
    <rPh sb="11" eb="15">
      <t>カブシキガイシャ</t>
    </rPh>
    <rPh sb="21" eb="23">
      <t>ニシノミヤ</t>
    </rPh>
    <phoneticPr fontId="2"/>
  </si>
  <si>
    <t>株式会社ダイエー　ダイエー甲子園店</t>
    <rPh sb="0" eb="4">
      <t>カブシキガイシャ</t>
    </rPh>
    <rPh sb="13" eb="16">
      <t>コウシエン</t>
    </rPh>
    <rPh sb="16" eb="17">
      <t>テン</t>
    </rPh>
    <phoneticPr fontId="2"/>
  </si>
  <si>
    <t>ロテルド甲子園株式会社　ノボテル甲子園</t>
    <rPh sb="4" eb="7">
      <t>コウシエン</t>
    </rPh>
    <rPh sb="7" eb="11">
      <t>カブシキガイシャ</t>
    </rPh>
    <rPh sb="16" eb="19">
      <t>コウシエン</t>
    </rPh>
    <phoneticPr fontId="2"/>
  </si>
  <si>
    <t>一般財団法人仁明会　仁明会病院</t>
    <rPh sb="0" eb="2">
      <t>イッパン</t>
    </rPh>
    <rPh sb="2" eb="4">
      <t>ザイダン</t>
    </rPh>
    <rPh sb="4" eb="6">
      <t>ホウジン</t>
    </rPh>
    <rPh sb="6" eb="7">
      <t>ジン</t>
    </rPh>
    <rPh sb="7" eb="8">
      <t>メイ</t>
    </rPh>
    <rPh sb="8" eb="9">
      <t>カイ</t>
    </rPh>
    <rPh sb="10" eb="11">
      <t>ジン</t>
    </rPh>
    <rPh sb="11" eb="12">
      <t>メイ</t>
    </rPh>
    <rPh sb="12" eb="13">
      <t>カイ</t>
    </rPh>
    <rPh sb="13" eb="15">
      <t>ビョウイン</t>
    </rPh>
    <phoneticPr fontId="2"/>
  </si>
  <si>
    <t>医療法人社団甲友会　西宮協立脳神経外科病院</t>
    <rPh sb="0" eb="2">
      <t>イリョウ</t>
    </rPh>
    <rPh sb="2" eb="4">
      <t>ホウジン</t>
    </rPh>
    <rPh sb="4" eb="6">
      <t>シャダン</t>
    </rPh>
    <rPh sb="6" eb="7">
      <t>コウ</t>
    </rPh>
    <rPh sb="7" eb="8">
      <t>ユウ</t>
    </rPh>
    <rPh sb="8" eb="9">
      <t>カイ</t>
    </rPh>
    <rPh sb="10" eb="12">
      <t>ニシノミヤ</t>
    </rPh>
    <rPh sb="12" eb="14">
      <t>キョウリツ</t>
    </rPh>
    <rPh sb="14" eb="17">
      <t>ノウシンケイ</t>
    </rPh>
    <rPh sb="17" eb="19">
      <t>ゲカ</t>
    </rPh>
    <rPh sb="19" eb="21">
      <t>ビョウイン</t>
    </rPh>
    <phoneticPr fontId="2"/>
  </si>
  <si>
    <t>医療法人喜望会谷向病院　谷向病院</t>
    <rPh sb="0" eb="2">
      <t>イリョウ</t>
    </rPh>
    <rPh sb="2" eb="4">
      <t>ホウジン</t>
    </rPh>
    <rPh sb="4" eb="5">
      <t>ヨロコ</t>
    </rPh>
    <rPh sb="5" eb="6">
      <t>ノゾ</t>
    </rPh>
    <rPh sb="6" eb="7">
      <t>カイ</t>
    </rPh>
    <rPh sb="7" eb="8">
      <t>タニ</t>
    </rPh>
    <rPh sb="8" eb="9">
      <t>ム</t>
    </rPh>
    <rPh sb="9" eb="11">
      <t>ビョウイン</t>
    </rPh>
    <rPh sb="12" eb="13">
      <t>タニ</t>
    </rPh>
    <rPh sb="13" eb="14">
      <t>ム</t>
    </rPh>
    <rPh sb="14" eb="16">
      <t>ビョウイン</t>
    </rPh>
    <phoneticPr fontId="2"/>
  </si>
  <si>
    <t>社会医療法人渡邊高記念会　西宮渡辺病院</t>
    <rPh sb="0" eb="2">
      <t>シャカイ</t>
    </rPh>
    <rPh sb="2" eb="4">
      <t>イリョウ</t>
    </rPh>
    <rPh sb="4" eb="6">
      <t>ホウジン</t>
    </rPh>
    <rPh sb="6" eb="8">
      <t>ワタナベ</t>
    </rPh>
    <rPh sb="8" eb="9">
      <t>タカシ</t>
    </rPh>
    <rPh sb="9" eb="11">
      <t>キネン</t>
    </rPh>
    <rPh sb="11" eb="12">
      <t>カイ</t>
    </rPh>
    <rPh sb="13" eb="15">
      <t>ニシノミヤ</t>
    </rPh>
    <rPh sb="15" eb="17">
      <t>ワタナベ</t>
    </rPh>
    <rPh sb="17" eb="19">
      <t>ビョウイン</t>
    </rPh>
    <phoneticPr fontId="2"/>
  </si>
  <si>
    <t>医療法人明和病院　明和病院</t>
    <rPh sb="0" eb="2">
      <t>イリョウ</t>
    </rPh>
    <rPh sb="2" eb="4">
      <t>ホウジン</t>
    </rPh>
    <rPh sb="4" eb="6">
      <t>メイワ</t>
    </rPh>
    <rPh sb="6" eb="8">
      <t>ビョウイン</t>
    </rPh>
    <rPh sb="9" eb="11">
      <t>メイワ</t>
    </rPh>
    <rPh sb="11" eb="13">
      <t>ビョウイン</t>
    </rPh>
    <phoneticPr fontId="2"/>
  </si>
  <si>
    <t>株式会社コナミスポーツ＆ライフ　コナミスポーツクラブ本店西宮</t>
    <rPh sb="0" eb="4">
      <t>カブシキガイシャ</t>
    </rPh>
    <rPh sb="26" eb="28">
      <t>ホンテン</t>
    </rPh>
    <rPh sb="28" eb="30">
      <t>ニシノミヤ</t>
    </rPh>
    <phoneticPr fontId="2"/>
  </si>
  <si>
    <t>フジッコ株式会社　フジッコ株式会社鳴尾工場</t>
    <rPh sb="4" eb="8">
      <t>カブシキガイシャ</t>
    </rPh>
    <rPh sb="13" eb="17">
      <t>カブシキガイシャ</t>
    </rPh>
    <rPh sb="17" eb="19">
      <t>ナルオ</t>
    </rPh>
    <rPh sb="19" eb="21">
      <t>コウジョウ</t>
    </rPh>
    <phoneticPr fontId="2"/>
  </si>
  <si>
    <t>ＵＲ都市機構　仁川団地</t>
    <phoneticPr fontId="2"/>
  </si>
  <si>
    <t>（社）聖隷福祉事業団　宝塚せいれいの里</t>
    <rPh sb="1" eb="2">
      <t>シャ</t>
    </rPh>
    <rPh sb="3" eb="4">
      <t>セイ</t>
    </rPh>
    <rPh sb="5" eb="7">
      <t>フクシ</t>
    </rPh>
    <rPh sb="7" eb="10">
      <t>ジギョウダン</t>
    </rPh>
    <rPh sb="11" eb="13">
      <t>タカラヅカ</t>
    </rPh>
    <rPh sb="18" eb="19">
      <t>サト</t>
    </rPh>
    <phoneticPr fontId="2"/>
  </si>
  <si>
    <t>谷水総合開発㈱　（上本庄住宅）</t>
    <rPh sb="0" eb="2">
      <t>タニミズ</t>
    </rPh>
    <rPh sb="2" eb="4">
      <t>ソウゴウ</t>
    </rPh>
    <rPh sb="4" eb="6">
      <t>カイハツ</t>
    </rPh>
    <rPh sb="9" eb="10">
      <t>カミ</t>
    </rPh>
    <rPh sb="10" eb="12">
      <t>ホンジョウ</t>
    </rPh>
    <rPh sb="12" eb="14">
      <t>ジュウタク</t>
    </rPh>
    <phoneticPr fontId="2"/>
  </si>
  <si>
    <t>臨海建設工業㈱　（三田みどり台）</t>
    <rPh sb="0" eb="2">
      <t>リンカイ</t>
    </rPh>
    <rPh sb="2" eb="4">
      <t>ケンセツ</t>
    </rPh>
    <rPh sb="4" eb="6">
      <t>コウギョウ</t>
    </rPh>
    <rPh sb="9" eb="11">
      <t>ミタ</t>
    </rPh>
    <rPh sb="14" eb="15">
      <t>ダイ</t>
    </rPh>
    <phoneticPr fontId="2"/>
  </si>
  <si>
    <t>有馬富士水道管理組合　（有馬富士住宅）</t>
    <rPh sb="0" eb="2">
      <t>アリマ</t>
    </rPh>
    <rPh sb="2" eb="4">
      <t>フジ</t>
    </rPh>
    <rPh sb="4" eb="6">
      <t>スイドウ</t>
    </rPh>
    <rPh sb="6" eb="8">
      <t>カンリ</t>
    </rPh>
    <rPh sb="8" eb="10">
      <t>クミアイ</t>
    </rPh>
    <rPh sb="12" eb="14">
      <t>アリマ</t>
    </rPh>
    <rPh sb="14" eb="16">
      <t>フジ</t>
    </rPh>
    <rPh sb="16" eb="18">
      <t>ジュウタク</t>
    </rPh>
    <phoneticPr fontId="2"/>
  </si>
  <si>
    <t>㈱風の森興産　（風の森ビレッジ）</t>
    <rPh sb="1" eb="2">
      <t>カゼ</t>
    </rPh>
    <rPh sb="3" eb="4">
      <t>モリ</t>
    </rPh>
    <rPh sb="4" eb="6">
      <t>コウサン</t>
    </rPh>
    <rPh sb="8" eb="9">
      <t>カゼ</t>
    </rPh>
    <rPh sb="10" eb="11">
      <t>モリ</t>
    </rPh>
    <phoneticPr fontId="2"/>
  </si>
  <si>
    <t>医療法人社団正仁会　（明石土山病院）</t>
    <rPh sb="0" eb="2">
      <t>イリョウ</t>
    </rPh>
    <rPh sb="2" eb="4">
      <t>ホウジン</t>
    </rPh>
    <rPh sb="4" eb="6">
      <t>シャダン</t>
    </rPh>
    <rPh sb="6" eb="7">
      <t>ショウ</t>
    </rPh>
    <rPh sb="7" eb="8">
      <t>ジン</t>
    </rPh>
    <rPh sb="8" eb="9">
      <t>カイ</t>
    </rPh>
    <rPh sb="11" eb="13">
      <t>アカシ</t>
    </rPh>
    <rPh sb="13" eb="15">
      <t>ツチヤマ</t>
    </rPh>
    <rPh sb="15" eb="17">
      <t>ビョウイン</t>
    </rPh>
    <phoneticPr fontId="2"/>
  </si>
  <si>
    <t>UR都市機構　（明舞団地B)</t>
    <rPh sb="2" eb="4">
      <t>トシ</t>
    </rPh>
    <rPh sb="4" eb="6">
      <t>キコウ</t>
    </rPh>
    <rPh sb="8" eb="10">
      <t>メイマイ</t>
    </rPh>
    <rPh sb="10" eb="12">
      <t>ダンチ</t>
    </rPh>
    <phoneticPr fontId="2"/>
  </si>
  <si>
    <t>UR都市機構　（明舞団地Ａ)</t>
    <rPh sb="2" eb="4">
      <t>トシ</t>
    </rPh>
    <rPh sb="4" eb="6">
      <t>キコウ</t>
    </rPh>
    <rPh sb="8" eb="10">
      <t>メイマイ</t>
    </rPh>
    <rPh sb="10" eb="12">
      <t>ダンチ</t>
    </rPh>
    <phoneticPr fontId="2"/>
  </si>
  <si>
    <t>UR都市機構　（大久保東第2団地）</t>
    <rPh sb="2" eb="4">
      <t>トシ</t>
    </rPh>
    <rPh sb="4" eb="6">
      <t>キコウ</t>
    </rPh>
    <rPh sb="8" eb="11">
      <t>オオクボ</t>
    </rPh>
    <rPh sb="11" eb="12">
      <t>ヒガシ</t>
    </rPh>
    <rPh sb="12" eb="13">
      <t>ダイ</t>
    </rPh>
    <rPh sb="14" eb="16">
      <t>ダンチ</t>
    </rPh>
    <phoneticPr fontId="2"/>
  </si>
  <si>
    <t>UR都市機構　（大久保東第3団地）</t>
    <rPh sb="2" eb="4">
      <t>トシ</t>
    </rPh>
    <rPh sb="4" eb="6">
      <t>キコウ</t>
    </rPh>
    <rPh sb="8" eb="11">
      <t>オオクボ</t>
    </rPh>
    <rPh sb="11" eb="12">
      <t>ヒガシ</t>
    </rPh>
    <rPh sb="12" eb="13">
      <t>ダイ</t>
    </rPh>
    <rPh sb="14" eb="16">
      <t>ダンチ</t>
    </rPh>
    <phoneticPr fontId="2"/>
  </si>
  <si>
    <t>社会福祉法人明石愛老園　（明石愛老園）</t>
    <rPh sb="0" eb="2">
      <t>シャカイ</t>
    </rPh>
    <rPh sb="2" eb="4">
      <t>フクシ</t>
    </rPh>
    <rPh sb="4" eb="6">
      <t>ホウジン</t>
    </rPh>
    <rPh sb="6" eb="8">
      <t>アカシ</t>
    </rPh>
    <rPh sb="8" eb="9">
      <t>アイ</t>
    </rPh>
    <rPh sb="9" eb="10">
      <t>ロウ</t>
    </rPh>
    <rPh sb="10" eb="11">
      <t>エン</t>
    </rPh>
    <rPh sb="13" eb="15">
      <t>アカシ</t>
    </rPh>
    <rPh sb="15" eb="16">
      <t>アイ</t>
    </rPh>
    <rPh sb="16" eb="17">
      <t>ロウ</t>
    </rPh>
    <rPh sb="17" eb="18">
      <t>エン</t>
    </rPh>
    <phoneticPr fontId="2"/>
  </si>
  <si>
    <t>医療法人公仁会　（医療法人公仁会明石仁十病院）</t>
    <rPh sb="0" eb="2">
      <t>イリョウ</t>
    </rPh>
    <rPh sb="2" eb="4">
      <t>ホウジン</t>
    </rPh>
    <rPh sb="4" eb="5">
      <t>コウ</t>
    </rPh>
    <rPh sb="5" eb="6">
      <t>ジン</t>
    </rPh>
    <rPh sb="6" eb="7">
      <t>カイ</t>
    </rPh>
    <rPh sb="9" eb="11">
      <t>イリョウ</t>
    </rPh>
    <rPh sb="11" eb="13">
      <t>ホウジン</t>
    </rPh>
    <rPh sb="13" eb="14">
      <t>コウ</t>
    </rPh>
    <rPh sb="14" eb="15">
      <t>ジン</t>
    </rPh>
    <rPh sb="15" eb="16">
      <t>カイ</t>
    </rPh>
    <rPh sb="16" eb="18">
      <t>アカシ</t>
    </rPh>
    <rPh sb="18" eb="19">
      <t>ニン</t>
    </rPh>
    <rPh sb="19" eb="20">
      <t>ジュウ</t>
    </rPh>
    <rPh sb="20" eb="22">
      <t>ビョウイン</t>
    </rPh>
    <phoneticPr fontId="2"/>
  </si>
  <si>
    <t>学校法人睦学園　（兵庫大学）</t>
    <rPh sb="0" eb="2">
      <t>ガッコウ</t>
    </rPh>
    <rPh sb="2" eb="4">
      <t>ホウジン</t>
    </rPh>
    <rPh sb="4" eb="5">
      <t>ムツミ</t>
    </rPh>
    <rPh sb="5" eb="7">
      <t>ガクエン</t>
    </rPh>
    <rPh sb="9" eb="11">
      <t>ヒョウゴ</t>
    </rPh>
    <rPh sb="11" eb="13">
      <t>ダイガク</t>
    </rPh>
    <phoneticPr fontId="2"/>
  </si>
  <si>
    <t>医療社団法人達磨会　（東加古川病院）</t>
    <rPh sb="0" eb="2">
      <t>イリョウ</t>
    </rPh>
    <rPh sb="2" eb="4">
      <t>シャダン</t>
    </rPh>
    <rPh sb="4" eb="6">
      <t>ホウジン</t>
    </rPh>
    <rPh sb="6" eb="8">
      <t>ダルマ</t>
    </rPh>
    <rPh sb="8" eb="9">
      <t>カイ</t>
    </rPh>
    <rPh sb="11" eb="12">
      <t>ヒガシ</t>
    </rPh>
    <rPh sb="12" eb="14">
      <t>カコ</t>
    </rPh>
    <rPh sb="14" eb="15">
      <t>ガワ</t>
    </rPh>
    <rPh sb="15" eb="17">
      <t>ビョウイン</t>
    </rPh>
    <phoneticPr fontId="2"/>
  </si>
  <si>
    <t>イオンリテール株式会社　（イオン加古川店）</t>
    <rPh sb="7" eb="11">
      <t>カブシキガイシャ</t>
    </rPh>
    <rPh sb="16" eb="19">
      <t>カコガワ</t>
    </rPh>
    <rPh sb="19" eb="20">
      <t>テン</t>
    </rPh>
    <phoneticPr fontId="2"/>
  </si>
  <si>
    <t>株式会社コナミスポーツ＆ライフ　（コナミスポーツクラブ加古川）</t>
    <rPh sb="0" eb="2">
      <t>カブシキ</t>
    </rPh>
    <rPh sb="2" eb="4">
      <t>ガイシャ</t>
    </rPh>
    <rPh sb="27" eb="30">
      <t>カコガワ</t>
    </rPh>
    <phoneticPr fontId="2"/>
  </si>
  <si>
    <t>多木化学株式会社　（グリーンプラザべふ）</t>
    <rPh sb="0" eb="2">
      <t>タキ</t>
    </rPh>
    <rPh sb="2" eb="4">
      <t>カガク</t>
    </rPh>
    <rPh sb="4" eb="8">
      <t>カブシキガイシャ</t>
    </rPh>
    <phoneticPr fontId="2"/>
  </si>
  <si>
    <t>㈱エムアンドエムサービス　（グリーンピア三木）</t>
    <phoneticPr fontId="2"/>
  </si>
  <si>
    <t>独立行政法人都市再生機構西日本支社　（公団志染団地）</t>
    <phoneticPr fontId="2"/>
  </si>
  <si>
    <t>財団法人復光会　（垂水病院）</t>
    <phoneticPr fontId="2"/>
  </si>
  <si>
    <t>医療法人社団朋優会　（三木山陽病院）</t>
    <phoneticPr fontId="2"/>
  </si>
  <si>
    <t>陸上自衛隊青野原駐屯地業務隊長　陸上自衛隊青野原駐屯地</t>
    <rPh sb="0" eb="2">
      <t>リクジョウ</t>
    </rPh>
    <rPh sb="2" eb="5">
      <t>ジエイタイ</t>
    </rPh>
    <rPh sb="5" eb="8">
      <t>アオノハラ</t>
    </rPh>
    <rPh sb="8" eb="11">
      <t>チュウトンチ</t>
    </rPh>
    <rPh sb="11" eb="13">
      <t>ギョウム</t>
    </rPh>
    <rPh sb="13" eb="15">
      <t>タイチョウ</t>
    </rPh>
    <rPh sb="16" eb="18">
      <t>リクジョウ</t>
    </rPh>
    <rPh sb="18" eb="21">
      <t>ジエイタイ</t>
    </rPh>
    <rPh sb="21" eb="24">
      <t>アオノハラ</t>
    </rPh>
    <rPh sb="24" eb="27">
      <t>チュウトンチ</t>
    </rPh>
    <phoneticPr fontId="2"/>
  </si>
  <si>
    <t>東条の森（株）　東条の森カントリークラブ</t>
    <rPh sb="0" eb="2">
      <t>トウジョウ</t>
    </rPh>
    <rPh sb="3" eb="4">
      <t>モリ</t>
    </rPh>
    <rPh sb="5" eb="6">
      <t>カブ</t>
    </rPh>
    <rPh sb="8" eb="10">
      <t>トウジョウ</t>
    </rPh>
    <rPh sb="11" eb="12">
      <t>モリ</t>
    </rPh>
    <phoneticPr fontId="2"/>
  </si>
  <si>
    <t>㈱全管連　サンシティ永福台</t>
    <rPh sb="1" eb="4">
      <t>ゼンカンレン</t>
    </rPh>
    <rPh sb="10" eb="12">
      <t>エイフク</t>
    </rPh>
    <rPh sb="12" eb="13">
      <t>ダイ</t>
    </rPh>
    <phoneticPr fontId="2"/>
  </si>
  <si>
    <t>姫路市　市営市川住宅</t>
    <rPh sb="0" eb="3">
      <t>ヒメジシ</t>
    </rPh>
    <rPh sb="4" eb="6">
      <t>シエイ</t>
    </rPh>
    <rPh sb="6" eb="8">
      <t>イチカワ</t>
    </rPh>
    <rPh sb="8" eb="10">
      <t>ジュウタク</t>
    </rPh>
    <phoneticPr fontId="2"/>
  </si>
  <si>
    <t>京口団地総合管理組合　京口団地</t>
    <rPh sb="0" eb="2">
      <t>キョウグチ</t>
    </rPh>
    <rPh sb="2" eb="4">
      <t>ダンチ</t>
    </rPh>
    <rPh sb="4" eb="6">
      <t>ソウゴウ</t>
    </rPh>
    <rPh sb="6" eb="8">
      <t>カンリ</t>
    </rPh>
    <rPh sb="8" eb="10">
      <t>クミアイ</t>
    </rPh>
    <rPh sb="11" eb="13">
      <t>キョウグチ</t>
    </rPh>
    <rPh sb="13" eb="15">
      <t>ダンチ</t>
    </rPh>
    <phoneticPr fontId="2"/>
  </si>
  <si>
    <t>株式会社東芝姫路半導体工場　㈱東芝クレアーレ</t>
    <rPh sb="0" eb="4">
      <t>カブシキガイシャ</t>
    </rPh>
    <rPh sb="4" eb="6">
      <t>トウシバ</t>
    </rPh>
    <rPh sb="6" eb="8">
      <t>ヒメジ</t>
    </rPh>
    <rPh sb="8" eb="11">
      <t>ハンドウタイ</t>
    </rPh>
    <rPh sb="11" eb="13">
      <t>コウジョウ</t>
    </rPh>
    <phoneticPr fontId="2"/>
  </si>
  <si>
    <t>新日鐵住金㈱広畑製鐵所　広畑製鐵所構内及び夢前地区</t>
    <rPh sb="0" eb="1">
      <t>シン</t>
    </rPh>
    <rPh sb="1" eb="3">
      <t>ニッテツ</t>
    </rPh>
    <rPh sb="3" eb="5">
      <t>スミキン</t>
    </rPh>
    <phoneticPr fontId="2"/>
  </si>
  <si>
    <t>㈱ヤマトヤシキ　ヤマトヤシキ</t>
    <phoneticPr fontId="2"/>
  </si>
  <si>
    <t>株式会社ダイセル姫路製造所　株式会社ダイセル姫路製造所網干工場</t>
    <rPh sb="27" eb="29">
      <t>アボシ</t>
    </rPh>
    <rPh sb="29" eb="31">
      <t>コウジョウ</t>
    </rPh>
    <phoneticPr fontId="2"/>
  </si>
  <si>
    <t>山陽特殊製鋼㈱　山陽特殊製鋼㈱</t>
    <rPh sb="0" eb="2">
      <t>サンヨウ</t>
    </rPh>
    <rPh sb="2" eb="4">
      <t>トクシュ</t>
    </rPh>
    <rPh sb="4" eb="6">
      <t>セイコウ</t>
    </rPh>
    <rPh sb="8" eb="10">
      <t>サンヨウ</t>
    </rPh>
    <rPh sb="10" eb="12">
      <t>トクシュ</t>
    </rPh>
    <rPh sb="12" eb="14">
      <t>セイコウ</t>
    </rPh>
    <phoneticPr fontId="2"/>
  </si>
  <si>
    <t>㈱日本触媒姫路製造所　㈱日本触媒姫路製造所</t>
    <rPh sb="1" eb="3">
      <t>ニホン</t>
    </rPh>
    <rPh sb="3" eb="5">
      <t>ショクバイ</t>
    </rPh>
    <rPh sb="5" eb="7">
      <t>ヒメジ</t>
    </rPh>
    <rPh sb="7" eb="10">
      <t>セイゾウジョ</t>
    </rPh>
    <rPh sb="12" eb="14">
      <t>ニホン</t>
    </rPh>
    <rPh sb="14" eb="16">
      <t>ショクバイ</t>
    </rPh>
    <rPh sb="16" eb="18">
      <t>ヒメジ</t>
    </rPh>
    <rPh sb="18" eb="21">
      <t>セイゾウジョ</t>
    </rPh>
    <phoneticPr fontId="2"/>
  </si>
  <si>
    <t>加森観光㈱　姫路セントラルパーク</t>
    <rPh sb="0" eb="1">
      <t>クワ</t>
    </rPh>
    <rPh sb="1" eb="2">
      <t>モリ</t>
    </rPh>
    <rPh sb="2" eb="4">
      <t>カンコウ</t>
    </rPh>
    <rPh sb="6" eb="8">
      <t>ヒメジ</t>
    </rPh>
    <phoneticPr fontId="2"/>
  </si>
  <si>
    <t>医療法人全人会　医療法人全人会　仁恵病院</t>
    <rPh sb="0" eb="2">
      <t>イリョウ</t>
    </rPh>
    <rPh sb="2" eb="4">
      <t>ホウジン</t>
    </rPh>
    <rPh sb="4" eb="5">
      <t>ゼン</t>
    </rPh>
    <rPh sb="5" eb="6">
      <t>ヒト</t>
    </rPh>
    <rPh sb="6" eb="7">
      <t>カイ</t>
    </rPh>
    <rPh sb="8" eb="10">
      <t>イリョウ</t>
    </rPh>
    <rPh sb="10" eb="12">
      <t>ホウジン</t>
    </rPh>
    <rPh sb="12" eb="13">
      <t>ゼン</t>
    </rPh>
    <rPh sb="13" eb="14">
      <t>ヒト</t>
    </rPh>
    <rPh sb="14" eb="15">
      <t>カイ</t>
    </rPh>
    <rPh sb="16" eb="18">
      <t>ジンケイ</t>
    </rPh>
    <rPh sb="18" eb="20">
      <t>ビョウイン</t>
    </rPh>
    <phoneticPr fontId="2"/>
  </si>
  <si>
    <t>（独）国立病院機構姫路医療センター　（独）国立病院機構姫路医療センター</t>
    <rPh sb="0" eb="3">
      <t>ドク</t>
    </rPh>
    <rPh sb="3" eb="5">
      <t>コクリツ</t>
    </rPh>
    <rPh sb="5" eb="7">
      <t>ビョウイン</t>
    </rPh>
    <rPh sb="7" eb="9">
      <t>キコウ</t>
    </rPh>
    <rPh sb="9" eb="11">
      <t>ヒメジ</t>
    </rPh>
    <rPh sb="11" eb="13">
      <t>イリョウ</t>
    </rPh>
    <rPh sb="18" eb="21">
      <t>ドク</t>
    </rPh>
    <rPh sb="21" eb="23">
      <t>コクリツ</t>
    </rPh>
    <rPh sb="23" eb="25">
      <t>ビョウイン</t>
    </rPh>
    <rPh sb="25" eb="27">
      <t>キコウ</t>
    </rPh>
    <rPh sb="27" eb="29">
      <t>ヒメジ</t>
    </rPh>
    <rPh sb="29" eb="31">
      <t>イリョウ</t>
    </rPh>
    <phoneticPr fontId="2"/>
  </si>
  <si>
    <t>大和工業㈱　大和工業㈱</t>
    <rPh sb="0" eb="2">
      <t>ダイワ</t>
    </rPh>
    <rPh sb="2" eb="4">
      <t>コウギョウ</t>
    </rPh>
    <rPh sb="6" eb="8">
      <t>ダイワ</t>
    </rPh>
    <rPh sb="8" eb="10">
      <t>コウギョウ</t>
    </rPh>
    <phoneticPr fontId="2"/>
  </si>
  <si>
    <t>ブリーズベイオペレーション６号㈱　ホテル　クラウンヒルズ姫路</t>
    <rPh sb="14" eb="15">
      <t>ゴウ</t>
    </rPh>
    <rPh sb="28" eb="29">
      <t>ヒメ</t>
    </rPh>
    <rPh sb="29" eb="30">
      <t>ロ</t>
    </rPh>
    <phoneticPr fontId="2"/>
  </si>
  <si>
    <t>医療法人三栄会　医療法人三栄会　ツカザキ病院</t>
    <rPh sb="0" eb="2">
      <t>イリョウ</t>
    </rPh>
    <rPh sb="2" eb="4">
      <t>ホウジン</t>
    </rPh>
    <rPh sb="4" eb="5">
      <t>サン</t>
    </rPh>
    <rPh sb="5" eb="6">
      <t>サカエ</t>
    </rPh>
    <rPh sb="6" eb="7">
      <t>カイ</t>
    </rPh>
    <rPh sb="8" eb="10">
      <t>イリョウ</t>
    </rPh>
    <rPh sb="10" eb="12">
      <t>ホウジン</t>
    </rPh>
    <rPh sb="12" eb="13">
      <t>サン</t>
    </rPh>
    <rPh sb="13" eb="14">
      <t>サカエ</t>
    </rPh>
    <rPh sb="14" eb="15">
      <t>カイ</t>
    </rPh>
    <rPh sb="20" eb="22">
      <t>ビョウイン</t>
    </rPh>
    <phoneticPr fontId="2"/>
  </si>
  <si>
    <t>関西電力㈱　関西電力姫路第二発電所</t>
    <rPh sb="0" eb="2">
      <t>カンサイ</t>
    </rPh>
    <rPh sb="2" eb="4">
      <t>デンリョク</t>
    </rPh>
    <rPh sb="6" eb="8">
      <t>カンサイ</t>
    </rPh>
    <rPh sb="8" eb="10">
      <t>デンリョク</t>
    </rPh>
    <rPh sb="10" eb="12">
      <t>ヒメジ</t>
    </rPh>
    <rPh sb="12" eb="14">
      <t>ダイニ</t>
    </rPh>
    <rPh sb="14" eb="16">
      <t>ハツデン</t>
    </rPh>
    <rPh sb="16" eb="17">
      <t>ジョ</t>
    </rPh>
    <phoneticPr fontId="2"/>
  </si>
  <si>
    <t>㈱姫路キヤッスルホテル　姫路キヤッスルグランヴィリオホテル</t>
    <rPh sb="1" eb="3">
      <t>ヒメジ</t>
    </rPh>
    <rPh sb="12" eb="14">
      <t>ヒメジ</t>
    </rPh>
    <phoneticPr fontId="2"/>
  </si>
  <si>
    <t>医療法人古橋会　医療法人古橋会揖保川病院</t>
    <rPh sb="0" eb="2">
      <t>イリョウ</t>
    </rPh>
    <rPh sb="2" eb="4">
      <t>ホウジン</t>
    </rPh>
    <rPh sb="4" eb="6">
      <t>フルハシ</t>
    </rPh>
    <rPh sb="6" eb="7">
      <t>カイ</t>
    </rPh>
    <rPh sb="8" eb="10">
      <t>イリョウ</t>
    </rPh>
    <rPh sb="10" eb="12">
      <t>ホウジン</t>
    </rPh>
    <rPh sb="12" eb="14">
      <t>フルハシ</t>
    </rPh>
    <rPh sb="14" eb="15">
      <t>カイ</t>
    </rPh>
    <rPh sb="15" eb="18">
      <t>イボガワ</t>
    </rPh>
    <rPh sb="18" eb="20">
      <t>ビョウイン</t>
    </rPh>
    <phoneticPr fontId="2"/>
  </si>
  <si>
    <t>ダイセル化学工業㈱　播磨工場</t>
    <rPh sb="4" eb="6">
      <t>カガク</t>
    </rPh>
    <rPh sb="6" eb="8">
      <t>コウギョウ</t>
    </rPh>
    <rPh sb="10" eb="12">
      <t>ハリマ</t>
    </rPh>
    <rPh sb="12" eb="14">
      <t>コウジョウ</t>
    </rPh>
    <phoneticPr fontId="2"/>
  </si>
  <si>
    <t>医療法人 聖医会　医療法人 聖医会 佐用中央病院</t>
    <rPh sb="0" eb="2">
      <t>イリョウ</t>
    </rPh>
    <rPh sb="2" eb="4">
      <t>ホウジン</t>
    </rPh>
    <rPh sb="5" eb="6">
      <t>セイ</t>
    </rPh>
    <rPh sb="6" eb="7">
      <t>イ</t>
    </rPh>
    <rPh sb="7" eb="8">
      <t>カイ</t>
    </rPh>
    <phoneticPr fontId="2"/>
  </si>
  <si>
    <t>社会福祉法人恩徳福祉会　特別養護老人ホームやまさき白寿園</t>
    <rPh sb="0" eb="2">
      <t>シャカイ</t>
    </rPh>
    <rPh sb="2" eb="4">
      <t>フクシ</t>
    </rPh>
    <rPh sb="4" eb="6">
      <t>ホウジン</t>
    </rPh>
    <rPh sb="6" eb="7">
      <t>オン</t>
    </rPh>
    <rPh sb="7" eb="8">
      <t>トク</t>
    </rPh>
    <rPh sb="8" eb="10">
      <t>フクシ</t>
    </rPh>
    <rPh sb="10" eb="11">
      <t>カイ</t>
    </rPh>
    <rPh sb="12" eb="14">
      <t>トクベツ</t>
    </rPh>
    <rPh sb="14" eb="16">
      <t>ヨウゴ</t>
    </rPh>
    <rPh sb="16" eb="18">
      <t>ロウジン</t>
    </rPh>
    <rPh sb="25" eb="27">
      <t>ハクジュ</t>
    </rPh>
    <rPh sb="27" eb="28">
      <t>エン</t>
    </rPh>
    <phoneticPr fontId="2"/>
  </si>
  <si>
    <t>宍粟市長　フォレストステーション波賀</t>
    <rPh sb="0" eb="3">
      <t>シソウシ</t>
    </rPh>
    <rPh sb="3" eb="4">
      <t>チョウ</t>
    </rPh>
    <rPh sb="16" eb="18">
      <t>ハガ</t>
    </rPh>
    <phoneticPr fontId="2"/>
  </si>
  <si>
    <t>ちくさ高原開発企業組合　ちくさ高原専用水道</t>
    <rPh sb="3" eb="5">
      <t>コウゲン</t>
    </rPh>
    <rPh sb="5" eb="7">
      <t>カイハツ</t>
    </rPh>
    <rPh sb="7" eb="9">
      <t>キギョウ</t>
    </rPh>
    <rPh sb="9" eb="11">
      <t>クミアイ</t>
    </rPh>
    <rPh sb="15" eb="17">
      <t>コウゲン</t>
    </rPh>
    <rPh sb="17" eb="19">
      <t>センヨウ</t>
    </rPh>
    <rPh sb="19" eb="21">
      <t>スイドウ</t>
    </rPh>
    <phoneticPr fontId="2"/>
  </si>
  <si>
    <t>近畿地方環境事務所　竹野集団施設地区竹野給水施設</t>
    <rPh sb="0" eb="2">
      <t>キンキ</t>
    </rPh>
    <rPh sb="2" eb="4">
      <t>チホウ</t>
    </rPh>
    <rPh sb="4" eb="6">
      <t>カンキョウ</t>
    </rPh>
    <rPh sb="6" eb="9">
      <t>ジムショ</t>
    </rPh>
    <rPh sb="10" eb="12">
      <t>タケノ</t>
    </rPh>
    <rPh sb="12" eb="14">
      <t>シュウダン</t>
    </rPh>
    <rPh sb="14" eb="16">
      <t>シセツ</t>
    </rPh>
    <rPh sb="16" eb="18">
      <t>チク</t>
    </rPh>
    <rPh sb="18" eb="20">
      <t>タケノ</t>
    </rPh>
    <rPh sb="20" eb="22">
      <t>キュウスイ</t>
    </rPh>
    <rPh sb="22" eb="24">
      <t>シセツ</t>
    </rPh>
    <phoneticPr fontId="3"/>
  </si>
  <si>
    <t>医療法人社団俊仁会大植病院</t>
    <phoneticPr fontId="2"/>
  </si>
  <si>
    <t>社会福祉法人千鳥会　特別養護老人ホーム千鳥会ゴールド</t>
    <rPh sb="0" eb="2">
      <t>シャカイ</t>
    </rPh>
    <rPh sb="2" eb="4">
      <t>フクシ</t>
    </rPh>
    <rPh sb="4" eb="6">
      <t>ホウジン</t>
    </rPh>
    <rPh sb="6" eb="8">
      <t>チドリ</t>
    </rPh>
    <rPh sb="8" eb="9">
      <t>カイ</t>
    </rPh>
    <rPh sb="10" eb="12">
      <t>トクベツ</t>
    </rPh>
    <rPh sb="12" eb="14">
      <t>ヨウゴ</t>
    </rPh>
    <rPh sb="14" eb="16">
      <t>ロウジン</t>
    </rPh>
    <rPh sb="19" eb="21">
      <t>チドリ</t>
    </rPh>
    <rPh sb="21" eb="22">
      <t>カイ</t>
    </rPh>
    <phoneticPr fontId="2"/>
  </si>
  <si>
    <t>神戸大学長　神戸大学工学部</t>
    <rPh sb="0" eb="2">
      <t>コウベ</t>
    </rPh>
    <rPh sb="2" eb="4">
      <t>ダイガク</t>
    </rPh>
    <rPh sb="4" eb="5">
      <t>チョウ</t>
    </rPh>
    <rPh sb="6" eb="8">
      <t>コウベ</t>
    </rPh>
    <rPh sb="8" eb="10">
      <t>ダイガク</t>
    </rPh>
    <rPh sb="10" eb="13">
      <t>コウガクブ</t>
    </rPh>
    <phoneticPr fontId="2"/>
  </si>
  <si>
    <t>医療法人財団神戸海星病院　神戸海星病院　</t>
    <rPh sb="0" eb="2">
      <t>イリョウ</t>
    </rPh>
    <rPh sb="2" eb="4">
      <t>ホウジン</t>
    </rPh>
    <rPh sb="4" eb="6">
      <t>ザイダン</t>
    </rPh>
    <rPh sb="6" eb="8">
      <t>コウベ</t>
    </rPh>
    <rPh sb="8" eb="10">
      <t>カイセイ</t>
    </rPh>
    <rPh sb="10" eb="12">
      <t>ビョウイン</t>
    </rPh>
    <rPh sb="13" eb="15">
      <t>コウベ</t>
    </rPh>
    <rPh sb="15" eb="17">
      <t>カイセイ</t>
    </rPh>
    <rPh sb="17" eb="19">
      <t>ビョウイン</t>
    </rPh>
    <phoneticPr fontId="2"/>
  </si>
  <si>
    <t>社会福祉法人神戸海星会　うみのほし</t>
    <rPh sb="0" eb="2">
      <t>シャカイ</t>
    </rPh>
    <rPh sb="2" eb="4">
      <t>フクシ</t>
    </rPh>
    <rPh sb="4" eb="6">
      <t>ホウジン</t>
    </rPh>
    <rPh sb="6" eb="8">
      <t>コウベ</t>
    </rPh>
    <rPh sb="8" eb="10">
      <t>カイセイ</t>
    </rPh>
    <rPh sb="10" eb="11">
      <t>カイ</t>
    </rPh>
    <phoneticPr fontId="2"/>
  </si>
  <si>
    <t>㈱トラストグレイス　トラストグレイス御影</t>
    <rPh sb="18" eb="20">
      <t>ミカゲ</t>
    </rPh>
    <phoneticPr fontId="2"/>
  </si>
  <si>
    <t>UR都市機構西日本支社　公団住宅　神戸ポートアイランド団地　第１期</t>
    <rPh sb="2" eb="4">
      <t>トシ</t>
    </rPh>
    <rPh sb="4" eb="6">
      <t>キコウ</t>
    </rPh>
    <rPh sb="6" eb="7">
      <t>ニシ</t>
    </rPh>
    <rPh sb="7" eb="9">
      <t>ニホン</t>
    </rPh>
    <rPh sb="9" eb="11">
      <t>シシャ</t>
    </rPh>
    <rPh sb="12" eb="14">
      <t>コウダン</t>
    </rPh>
    <rPh sb="14" eb="16">
      <t>ジュウタク</t>
    </rPh>
    <rPh sb="17" eb="19">
      <t>コウベ</t>
    </rPh>
    <rPh sb="27" eb="29">
      <t>ダンチ</t>
    </rPh>
    <rPh sb="30" eb="31">
      <t>ダイ</t>
    </rPh>
    <rPh sb="32" eb="33">
      <t>キ</t>
    </rPh>
    <phoneticPr fontId="2"/>
  </si>
  <si>
    <t>シンセーシステム㈱　神戸三宮ユニオンホテル</t>
    <rPh sb="10" eb="12">
      <t>コウベ</t>
    </rPh>
    <rPh sb="12" eb="14">
      <t>サンノミヤ</t>
    </rPh>
    <phoneticPr fontId="2"/>
  </si>
  <si>
    <t>㈱ホテルオークラ神戸　㈱ホテルオークラ神戸</t>
    <rPh sb="8" eb="10">
      <t>コウベ</t>
    </rPh>
    <rPh sb="19" eb="21">
      <t>コウベ</t>
    </rPh>
    <phoneticPr fontId="2"/>
  </si>
  <si>
    <t>(有)虎ノ門プロパティーズ　新神戸オリエンタルシティ</t>
    <rPh sb="0" eb="3">
      <t>ユウ</t>
    </rPh>
    <rPh sb="3" eb="4">
      <t>トラ</t>
    </rPh>
    <rPh sb="5" eb="6">
      <t>モン</t>
    </rPh>
    <rPh sb="14" eb="15">
      <t>シン</t>
    </rPh>
    <rPh sb="15" eb="17">
      <t>コウベ</t>
    </rPh>
    <phoneticPr fontId="2"/>
  </si>
  <si>
    <t>㈱大沢観光　ホテルサンルートソプラ神戸</t>
    <rPh sb="1" eb="3">
      <t>オオサワ</t>
    </rPh>
    <rPh sb="3" eb="5">
      <t>カンコウ</t>
    </rPh>
    <rPh sb="17" eb="19">
      <t>コウベ</t>
    </rPh>
    <phoneticPr fontId="2"/>
  </si>
  <si>
    <t>株式会社グリーンヒルホテル　グリーンヒルホテル</t>
    <rPh sb="0" eb="4">
      <t>カブ</t>
    </rPh>
    <phoneticPr fontId="2"/>
  </si>
  <si>
    <t>万葉倶楽部株式会社　神戸ハーバーランド万葉倶楽部</t>
    <rPh sb="0" eb="2">
      <t>マンヨウ</t>
    </rPh>
    <rPh sb="2" eb="5">
      <t>クラブ</t>
    </rPh>
    <rPh sb="5" eb="9">
      <t>カブ</t>
    </rPh>
    <rPh sb="10" eb="12">
      <t>コウベ</t>
    </rPh>
    <rPh sb="19" eb="21">
      <t>マンヨウ</t>
    </rPh>
    <rPh sb="21" eb="24">
      <t>クラブ</t>
    </rPh>
    <phoneticPr fontId="2"/>
  </si>
  <si>
    <t>㈱ホテルマネージメントジャパン　神戸メリケンパークオリエンタルホテル専用水道</t>
    <rPh sb="16" eb="18">
      <t>コウベ</t>
    </rPh>
    <rPh sb="34" eb="36">
      <t>センヨウ</t>
    </rPh>
    <rPh sb="36" eb="38">
      <t>スイドウ</t>
    </rPh>
    <phoneticPr fontId="2"/>
  </si>
  <si>
    <t>神戸大学医学部附属病院　神戸大学医学部附属病院</t>
    <rPh sb="0" eb="2">
      <t>コウベ</t>
    </rPh>
    <rPh sb="2" eb="4">
      <t>ダイガク</t>
    </rPh>
    <rPh sb="4" eb="6">
      <t>イガク</t>
    </rPh>
    <rPh sb="6" eb="7">
      <t>ブ</t>
    </rPh>
    <rPh sb="7" eb="9">
      <t>フゾク</t>
    </rPh>
    <rPh sb="9" eb="11">
      <t>ビョウイン</t>
    </rPh>
    <phoneticPr fontId="2"/>
  </si>
  <si>
    <t>独立行政法人労働者健康福祉機構神戸労災病院</t>
    <rPh sb="0" eb="2">
      <t>ドクリツ</t>
    </rPh>
    <rPh sb="2" eb="4">
      <t>ギョウセイ</t>
    </rPh>
    <rPh sb="4" eb="6">
      <t>ホウジン</t>
    </rPh>
    <rPh sb="6" eb="9">
      <t>ロウドウシャ</t>
    </rPh>
    <rPh sb="9" eb="11">
      <t>ケンコウ</t>
    </rPh>
    <rPh sb="11" eb="13">
      <t>フクシ</t>
    </rPh>
    <rPh sb="13" eb="15">
      <t>キコウ</t>
    </rPh>
    <rPh sb="15" eb="17">
      <t>コウベ</t>
    </rPh>
    <rPh sb="17" eb="19">
      <t>ロウサイ</t>
    </rPh>
    <rPh sb="19" eb="21">
      <t>ビョウイン</t>
    </rPh>
    <phoneticPr fontId="2"/>
  </si>
  <si>
    <t>独立行政法人都市再生機構西日本支社　都市機構住宅ひよどり台団地No.1受水槽</t>
    <rPh sb="0" eb="2">
      <t>ドクリツ</t>
    </rPh>
    <rPh sb="2" eb="4">
      <t>ギョウセイ</t>
    </rPh>
    <rPh sb="4" eb="6">
      <t>ホウジン</t>
    </rPh>
    <rPh sb="6" eb="8">
      <t>トシ</t>
    </rPh>
    <rPh sb="8" eb="10">
      <t>サイセイ</t>
    </rPh>
    <rPh sb="18" eb="20">
      <t>トシ</t>
    </rPh>
    <rPh sb="20" eb="22">
      <t>キコウ</t>
    </rPh>
    <rPh sb="22" eb="24">
      <t>ジュウタク</t>
    </rPh>
    <rPh sb="28" eb="29">
      <t>ダイ</t>
    </rPh>
    <rPh sb="29" eb="31">
      <t>ダンチ</t>
    </rPh>
    <rPh sb="35" eb="38">
      <t>ジュスイソウ</t>
    </rPh>
    <phoneticPr fontId="2"/>
  </si>
  <si>
    <t>独立行政法人都市再生機構西日本支社　都市機構住宅鈴蘭台第１団地</t>
    <phoneticPr fontId="2"/>
  </si>
  <si>
    <t>独立行政法人都市再生機構西日本支社　都市機構住宅花山東団地№１受水槽</t>
    <phoneticPr fontId="2"/>
  </si>
  <si>
    <t>独立行政法人都市再生機構西日本支社　都市機構住宅花山東団地№２受水槽</t>
    <phoneticPr fontId="2"/>
  </si>
  <si>
    <t>独立行政法人都市再生機構西日本支社　都市機構住宅有野Ｂ団地№１受水槽</t>
    <phoneticPr fontId="2"/>
  </si>
  <si>
    <t>独立行政法人都市再生機構西日本支社　都市機構住宅有野Ｂ団地№２受水槽</t>
    <phoneticPr fontId="2"/>
  </si>
  <si>
    <t>生野高原専用水道管理組合　生野高原専用水道</t>
    <phoneticPr fontId="2"/>
  </si>
  <si>
    <t>イオンモール株式会社　イオンモール神戸北</t>
    <phoneticPr fontId="2"/>
  </si>
  <si>
    <t>㈱ブラウン・インベストメント・マネジメント　有馬ビューホテル</t>
    <phoneticPr fontId="2"/>
  </si>
  <si>
    <t>UR都市機構西日本支社　公団落合団地第１期</t>
    <rPh sb="2" eb="4">
      <t>トシ</t>
    </rPh>
    <rPh sb="4" eb="6">
      <t>キコウ</t>
    </rPh>
    <rPh sb="6" eb="7">
      <t>ニシ</t>
    </rPh>
    <rPh sb="7" eb="9">
      <t>ニホン</t>
    </rPh>
    <rPh sb="9" eb="11">
      <t>シシャ</t>
    </rPh>
    <rPh sb="12" eb="14">
      <t>コウダン</t>
    </rPh>
    <rPh sb="14" eb="16">
      <t>オチアイ</t>
    </rPh>
    <rPh sb="16" eb="18">
      <t>ダンチ</t>
    </rPh>
    <rPh sb="18" eb="19">
      <t>ダイ</t>
    </rPh>
    <rPh sb="20" eb="21">
      <t>キ</t>
    </rPh>
    <phoneticPr fontId="2"/>
  </si>
  <si>
    <t>UR都市機構西日本支社　公団落合団地第２期</t>
    <rPh sb="2" eb="4">
      <t>トシ</t>
    </rPh>
    <rPh sb="4" eb="6">
      <t>キコウ</t>
    </rPh>
    <rPh sb="6" eb="7">
      <t>ニシ</t>
    </rPh>
    <rPh sb="7" eb="9">
      <t>ニホン</t>
    </rPh>
    <rPh sb="9" eb="11">
      <t>シシャ</t>
    </rPh>
    <rPh sb="12" eb="14">
      <t>コウダン</t>
    </rPh>
    <rPh sb="14" eb="16">
      <t>オチアイ</t>
    </rPh>
    <rPh sb="16" eb="18">
      <t>ダンチ</t>
    </rPh>
    <rPh sb="18" eb="19">
      <t>ダイ</t>
    </rPh>
    <rPh sb="20" eb="21">
      <t>キ</t>
    </rPh>
    <phoneticPr fontId="2"/>
  </si>
  <si>
    <t>UR都市機構西日本支社　公団住宅明石舞子Ｃ団地</t>
    <rPh sb="2" eb="4">
      <t>トシ</t>
    </rPh>
    <rPh sb="4" eb="6">
      <t>キコウ</t>
    </rPh>
    <rPh sb="6" eb="7">
      <t>ニシ</t>
    </rPh>
    <rPh sb="7" eb="9">
      <t>ニホン</t>
    </rPh>
    <rPh sb="9" eb="11">
      <t>シシャ</t>
    </rPh>
    <rPh sb="12" eb="14">
      <t>コウダン</t>
    </rPh>
    <rPh sb="14" eb="16">
      <t>ジュウタク</t>
    </rPh>
    <rPh sb="16" eb="18">
      <t>アカシ</t>
    </rPh>
    <rPh sb="18" eb="20">
      <t>マイコ</t>
    </rPh>
    <rPh sb="21" eb="23">
      <t>ダンチ</t>
    </rPh>
    <phoneticPr fontId="2"/>
  </si>
  <si>
    <t>UR都市機構西日本支社　新多聞団地（第１給水塔）</t>
    <rPh sb="2" eb="4">
      <t>トシ</t>
    </rPh>
    <rPh sb="4" eb="6">
      <t>キコウ</t>
    </rPh>
    <rPh sb="6" eb="7">
      <t>ニシ</t>
    </rPh>
    <rPh sb="7" eb="9">
      <t>ニホン</t>
    </rPh>
    <rPh sb="9" eb="11">
      <t>シシャ</t>
    </rPh>
    <rPh sb="12" eb="13">
      <t>シン</t>
    </rPh>
    <rPh sb="13" eb="15">
      <t>タモン</t>
    </rPh>
    <rPh sb="15" eb="17">
      <t>ダンチ</t>
    </rPh>
    <rPh sb="18" eb="19">
      <t>ダイ</t>
    </rPh>
    <rPh sb="20" eb="22">
      <t>キュウスイ</t>
    </rPh>
    <rPh sb="22" eb="23">
      <t>トウ</t>
    </rPh>
    <phoneticPr fontId="2"/>
  </si>
  <si>
    <t>UR都市機構西日本支社　新多聞団地（第２給水塔）</t>
    <rPh sb="2" eb="4">
      <t>トシ</t>
    </rPh>
    <rPh sb="4" eb="6">
      <t>キコウ</t>
    </rPh>
    <rPh sb="6" eb="7">
      <t>ニシ</t>
    </rPh>
    <rPh sb="7" eb="9">
      <t>ニホン</t>
    </rPh>
    <rPh sb="9" eb="11">
      <t>シシャ</t>
    </rPh>
    <rPh sb="12" eb="13">
      <t>シン</t>
    </rPh>
    <rPh sb="13" eb="15">
      <t>タモン</t>
    </rPh>
    <rPh sb="15" eb="17">
      <t>ダンチ</t>
    </rPh>
    <rPh sb="18" eb="19">
      <t>ダイ</t>
    </rPh>
    <rPh sb="20" eb="22">
      <t>キュウスイ</t>
    </rPh>
    <rPh sb="22" eb="23">
      <t>トウ</t>
    </rPh>
    <phoneticPr fontId="2"/>
  </si>
  <si>
    <t>UR都市機構西日本支社　新多聞団地（第３給水塔）</t>
    <rPh sb="2" eb="4">
      <t>トシ</t>
    </rPh>
    <rPh sb="4" eb="6">
      <t>キコウ</t>
    </rPh>
    <rPh sb="6" eb="7">
      <t>ニシ</t>
    </rPh>
    <rPh sb="7" eb="9">
      <t>ニホン</t>
    </rPh>
    <rPh sb="9" eb="11">
      <t>シシャ</t>
    </rPh>
    <rPh sb="12" eb="13">
      <t>シン</t>
    </rPh>
    <rPh sb="13" eb="15">
      <t>タモン</t>
    </rPh>
    <rPh sb="15" eb="17">
      <t>ダンチ</t>
    </rPh>
    <rPh sb="18" eb="19">
      <t>ダイ</t>
    </rPh>
    <rPh sb="20" eb="22">
      <t>キュウスイ</t>
    </rPh>
    <rPh sb="22" eb="23">
      <t>トウ</t>
    </rPh>
    <phoneticPr fontId="2"/>
  </si>
  <si>
    <t>医療法人社団薫英の会　久野病院</t>
    <rPh sb="0" eb="2">
      <t>イリョウ</t>
    </rPh>
    <rPh sb="2" eb="4">
      <t>ホウジン</t>
    </rPh>
    <rPh sb="4" eb="6">
      <t>シャダン</t>
    </rPh>
    <rPh sb="6" eb="7">
      <t>クン</t>
    </rPh>
    <rPh sb="7" eb="8">
      <t>エイ</t>
    </rPh>
    <rPh sb="9" eb="10">
      <t>カイ</t>
    </rPh>
    <rPh sb="11" eb="13">
      <t>クノ</t>
    </rPh>
    <rPh sb="13" eb="15">
      <t>ビョウイン</t>
    </rPh>
    <phoneticPr fontId="2"/>
  </si>
  <si>
    <t>医療法人博愛会　広野高原病院</t>
    <rPh sb="0" eb="2">
      <t>イリョウ</t>
    </rPh>
    <rPh sb="2" eb="4">
      <t>ホウジン</t>
    </rPh>
    <rPh sb="4" eb="6">
      <t>ハクアイ</t>
    </rPh>
    <rPh sb="6" eb="7">
      <t>カイ</t>
    </rPh>
    <rPh sb="8" eb="10">
      <t>ヒロノ</t>
    </rPh>
    <rPh sb="10" eb="12">
      <t>コウゲン</t>
    </rPh>
    <rPh sb="12" eb="14">
      <t>ビョウイン</t>
    </rPh>
    <phoneticPr fontId="2"/>
  </si>
  <si>
    <t>社会福祉法人六甲福祉会　岩岡の郷</t>
    <rPh sb="0" eb="2">
      <t>シャカイ</t>
    </rPh>
    <rPh sb="2" eb="4">
      <t>フクシ</t>
    </rPh>
    <rPh sb="4" eb="6">
      <t>ホウジン</t>
    </rPh>
    <rPh sb="6" eb="8">
      <t>ロッコウ</t>
    </rPh>
    <rPh sb="8" eb="10">
      <t>フクシ</t>
    </rPh>
    <rPh sb="10" eb="11">
      <t>カイ</t>
    </rPh>
    <rPh sb="12" eb="14">
      <t>イワオカ</t>
    </rPh>
    <rPh sb="15" eb="16">
      <t>サト</t>
    </rPh>
    <phoneticPr fontId="2"/>
  </si>
  <si>
    <t>医療法人敬性会　神戸白鷺病院</t>
    <rPh sb="0" eb="2">
      <t>イリョウ</t>
    </rPh>
    <rPh sb="2" eb="4">
      <t>ホウジン</t>
    </rPh>
    <rPh sb="4" eb="5">
      <t>ウヤマ</t>
    </rPh>
    <rPh sb="5" eb="6">
      <t>セイ</t>
    </rPh>
    <rPh sb="6" eb="7">
      <t>カイ</t>
    </rPh>
    <rPh sb="8" eb="10">
      <t>コウベ</t>
    </rPh>
    <rPh sb="10" eb="11">
      <t>シロ</t>
    </rPh>
    <rPh sb="11" eb="12">
      <t>サギ</t>
    </rPh>
    <rPh sb="12" eb="14">
      <t>ビョウイン</t>
    </rPh>
    <phoneticPr fontId="2"/>
  </si>
  <si>
    <t>イズミヤ㈱　イズミヤ西神戸店</t>
    <rPh sb="10" eb="11">
      <t>ニシ</t>
    </rPh>
    <rPh sb="11" eb="13">
      <t>コウベ</t>
    </rPh>
    <rPh sb="13" eb="14">
      <t>ミセ</t>
    </rPh>
    <phoneticPr fontId="2"/>
  </si>
  <si>
    <t>(財)神戸みのりの公社　神戸市立農業公園</t>
    <rPh sb="1" eb="2">
      <t>ザイ</t>
    </rPh>
    <rPh sb="3" eb="5">
      <t>コウベ</t>
    </rPh>
    <rPh sb="9" eb="11">
      <t>コウシャ</t>
    </rPh>
    <rPh sb="12" eb="16">
      <t>コウベシリツ</t>
    </rPh>
    <rPh sb="16" eb="18">
      <t>ノウギョウ</t>
    </rPh>
    <rPh sb="18" eb="20">
      <t>コウエン</t>
    </rPh>
    <phoneticPr fontId="2"/>
  </si>
  <si>
    <t>雪印メグミルク㈱　神戸工場</t>
    <rPh sb="0" eb="2">
      <t>ユキジルシ</t>
    </rPh>
    <rPh sb="9" eb="11">
      <t>コウベ</t>
    </rPh>
    <rPh sb="11" eb="13">
      <t>コウジョウ</t>
    </rPh>
    <phoneticPr fontId="2"/>
  </si>
  <si>
    <t>㈱スイートガーデン　㈱スイートガーデン神戸工場</t>
    <rPh sb="19" eb="23">
      <t>コウベコウジョウ</t>
    </rPh>
    <phoneticPr fontId="2"/>
  </si>
  <si>
    <t>㈱カネカフード　㈱カネカフード第１・第２工場</t>
    <rPh sb="15" eb="16">
      <t>ダイ</t>
    </rPh>
    <rPh sb="18" eb="19">
      <t>ダイ</t>
    </rPh>
    <rPh sb="20" eb="22">
      <t>コウジョウ</t>
    </rPh>
    <phoneticPr fontId="2"/>
  </si>
  <si>
    <t>神戸食品団地協同組合　神戸食品団地協同組合</t>
    <rPh sb="0" eb="2">
      <t>コウベ</t>
    </rPh>
    <rPh sb="2" eb="4">
      <t>ショクヒン</t>
    </rPh>
    <rPh sb="4" eb="6">
      <t>ダンチ</t>
    </rPh>
    <rPh sb="6" eb="8">
      <t>キョウドウ</t>
    </rPh>
    <rPh sb="8" eb="10">
      <t>クミアイ</t>
    </rPh>
    <rPh sb="11" eb="13">
      <t>コウベ</t>
    </rPh>
    <rPh sb="13" eb="15">
      <t>ショクヒン</t>
    </rPh>
    <rPh sb="15" eb="17">
      <t>ダンチ</t>
    </rPh>
    <rPh sb="17" eb="19">
      <t>キョウドウ</t>
    </rPh>
    <rPh sb="19" eb="21">
      <t>クミアイ</t>
    </rPh>
    <phoneticPr fontId="2"/>
  </si>
  <si>
    <t>医療法人財団兵庫錦秀会　神出病院</t>
    <rPh sb="0" eb="2">
      <t>イリョウ</t>
    </rPh>
    <rPh sb="2" eb="4">
      <t>ホウジン</t>
    </rPh>
    <rPh sb="4" eb="6">
      <t>ザイダン</t>
    </rPh>
    <rPh sb="6" eb="8">
      <t>ヒョウゴ</t>
    </rPh>
    <rPh sb="8" eb="9">
      <t>ニシキ</t>
    </rPh>
    <rPh sb="9" eb="10">
      <t>ヒデ</t>
    </rPh>
    <rPh sb="10" eb="11">
      <t>カイ</t>
    </rPh>
    <rPh sb="12" eb="13">
      <t>カミ</t>
    </rPh>
    <rPh sb="13" eb="14">
      <t>デ</t>
    </rPh>
    <rPh sb="14" eb="16">
      <t>ビョウイン</t>
    </rPh>
    <phoneticPr fontId="2"/>
  </si>
  <si>
    <t>社会福祉法人大慈厚生事業会　ケアハウス大慈</t>
    <rPh sb="0" eb="2">
      <t>シャカイ</t>
    </rPh>
    <rPh sb="2" eb="4">
      <t>フクシ</t>
    </rPh>
    <rPh sb="4" eb="6">
      <t>ホウジン</t>
    </rPh>
    <rPh sb="6" eb="7">
      <t>ダイ</t>
    </rPh>
    <rPh sb="7" eb="8">
      <t>ジ</t>
    </rPh>
    <rPh sb="8" eb="10">
      <t>コウセイ</t>
    </rPh>
    <rPh sb="10" eb="12">
      <t>ジギョウ</t>
    </rPh>
    <rPh sb="12" eb="13">
      <t>カイ</t>
    </rPh>
    <rPh sb="19" eb="21">
      <t>ダイジ</t>
    </rPh>
    <phoneticPr fontId="2"/>
  </si>
  <si>
    <t>モロゾフ株式会社　モロゾフ㈱西神工場</t>
    <rPh sb="4" eb="8">
      <t>カブ</t>
    </rPh>
    <rPh sb="14" eb="16">
      <t>セイシン</t>
    </rPh>
    <rPh sb="16" eb="18">
      <t>コウジョウ</t>
    </rPh>
    <phoneticPr fontId="2"/>
  </si>
  <si>
    <t>社会福祉法人大慈厚生事業会　大慈園</t>
    <rPh sb="0" eb="2">
      <t>シャカイ</t>
    </rPh>
    <rPh sb="2" eb="4">
      <t>フクシ</t>
    </rPh>
    <rPh sb="4" eb="6">
      <t>ホウジン</t>
    </rPh>
    <rPh sb="6" eb="7">
      <t>ダイ</t>
    </rPh>
    <rPh sb="7" eb="8">
      <t>ジ</t>
    </rPh>
    <rPh sb="8" eb="10">
      <t>コウセイ</t>
    </rPh>
    <rPh sb="10" eb="12">
      <t>ジギョウ</t>
    </rPh>
    <rPh sb="12" eb="13">
      <t>カイ</t>
    </rPh>
    <rPh sb="14" eb="15">
      <t>ダイ</t>
    </rPh>
    <rPh sb="15" eb="16">
      <t>ジ</t>
    </rPh>
    <rPh sb="16" eb="17">
      <t>エン</t>
    </rPh>
    <phoneticPr fontId="2"/>
  </si>
  <si>
    <t>社会福祉法人恩徳福祉会　サンビラこうべ</t>
    <rPh sb="0" eb="2">
      <t>シャカイ</t>
    </rPh>
    <rPh sb="2" eb="4">
      <t>フクシ</t>
    </rPh>
    <rPh sb="4" eb="6">
      <t>ホウジン</t>
    </rPh>
    <rPh sb="6" eb="7">
      <t>オン</t>
    </rPh>
    <rPh sb="7" eb="8">
      <t>トク</t>
    </rPh>
    <rPh sb="8" eb="10">
      <t>フクシ</t>
    </rPh>
    <rPh sb="10" eb="11">
      <t>カイ</t>
    </rPh>
    <phoneticPr fontId="2"/>
  </si>
  <si>
    <t>医療法人社団東峰会　関西青少年サナトリューム</t>
    <rPh sb="0" eb="2">
      <t>イリョウ</t>
    </rPh>
    <rPh sb="2" eb="4">
      <t>ホウジン</t>
    </rPh>
    <rPh sb="4" eb="6">
      <t>シャダン</t>
    </rPh>
    <rPh sb="6" eb="7">
      <t>トウ</t>
    </rPh>
    <rPh sb="7" eb="8">
      <t>ホウ</t>
    </rPh>
    <rPh sb="8" eb="9">
      <t>カイ</t>
    </rPh>
    <rPh sb="10" eb="12">
      <t>カンサイ</t>
    </rPh>
    <rPh sb="12" eb="15">
      <t>セイショウネン</t>
    </rPh>
    <phoneticPr fontId="2"/>
  </si>
  <si>
    <t>関西グリコ㈱神戸ファクトリー　関西グリコ㈱神戸ファクトリー</t>
    <rPh sb="0" eb="2">
      <t>カンサイ</t>
    </rPh>
    <rPh sb="6" eb="8">
      <t>コウベ</t>
    </rPh>
    <rPh sb="15" eb="17">
      <t>カンサイ</t>
    </rPh>
    <rPh sb="21" eb="23">
      <t>コウベ</t>
    </rPh>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</si>
  <si>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</si>
  <si>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</si>
  <si>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</si>
  <si>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(1)</t>
  </si>
  <si>
    <t>4(1)</t>
    <phoneticPr fontId="2"/>
  </si>
  <si>
    <t>健康福祉
事務所等</t>
    <rPh sb="0" eb="2">
      <t>ケンコウ</t>
    </rPh>
    <rPh sb="2" eb="4">
      <t>フクシ</t>
    </rPh>
    <rPh sb="5" eb="8">
      <t>ジムショ</t>
    </rPh>
    <rPh sb="8" eb="9">
      <t>トウ</t>
    </rPh>
    <phoneticPr fontId="2"/>
  </si>
  <si>
    <t>27年3月末</t>
    <rPh sb="2" eb="3">
      <t>ネン</t>
    </rPh>
    <rPh sb="4" eb="6">
      <t>ガツマツ</t>
    </rPh>
    <phoneticPr fontId="6"/>
  </si>
  <si>
    <t>　「原水の種別」は、表流水は「表」、湖水は「湖」、貯水池（ダムを含む）は「貯」、浅井戸は「浅」、深井戸は「深」、伏流水は「伏」、湧水は「湧」、浄水受水は「受」、原水受水は「原」、その他は「他」と記載する。複数ある場合は、取水量の多い順に記載する。</t>
    <phoneticPr fontId="11"/>
  </si>
  <si>
    <t>（注）</t>
    <rPh sb="1" eb="2">
      <t>チュウ</t>
    </rPh>
    <phoneticPr fontId="11"/>
  </si>
  <si>
    <r>
      <t>㈱レインボ</t>
    </r>
    <r>
      <rPr>
        <sz val="11"/>
        <rFont val="ＭＳ Ｐゴシック"/>
        <family val="3"/>
        <charset val="128"/>
      </rPr>
      <t>ースター　神戸西神オリエンタルホテル</t>
    </r>
    <rPh sb="10" eb="12">
      <t>コウベ</t>
    </rPh>
    <rPh sb="12" eb="13">
      <t>ニシ</t>
    </rPh>
    <rPh sb="13" eb="14">
      <t>カミ</t>
    </rPh>
    <phoneticPr fontId="2"/>
  </si>
  <si>
    <t>採田　和宏</t>
    <rPh sb="0" eb="1">
      <t>サイ</t>
    </rPh>
    <rPh sb="1" eb="2">
      <t>タ</t>
    </rPh>
    <rPh sb="3" eb="5">
      <t>カズヒロ</t>
    </rPh>
    <phoneticPr fontId="15"/>
  </si>
  <si>
    <t>出井　睦男</t>
    <rPh sb="0" eb="2">
      <t>イデイ</t>
    </rPh>
    <rPh sb="3" eb="5">
      <t>ムツオ</t>
    </rPh>
    <phoneticPr fontId="15"/>
  </si>
  <si>
    <t>片山　哲也</t>
    <rPh sb="0" eb="2">
      <t>カタヤマ</t>
    </rPh>
    <rPh sb="3" eb="4">
      <t>テツ</t>
    </rPh>
    <phoneticPr fontId="15"/>
  </si>
  <si>
    <t>消毒のみ＋UV</t>
    <phoneticPr fontId="11"/>
  </si>
  <si>
    <t>深川　泰明</t>
    <rPh sb="0" eb="1">
      <t>フカ</t>
    </rPh>
    <rPh sb="3" eb="5">
      <t>ヤスアキ</t>
    </rPh>
    <phoneticPr fontId="11"/>
  </si>
  <si>
    <t>消毒＋UV</t>
    <phoneticPr fontId="2"/>
  </si>
  <si>
    <t>ネスレ日本株式会社　姫路工場</t>
    <phoneticPr fontId="11"/>
  </si>
  <si>
    <t>枝川　茂樹</t>
    <rPh sb="0" eb="1">
      <t>エダ</t>
    </rPh>
    <rPh sb="1" eb="2">
      <t>カワ</t>
    </rPh>
    <rPh sb="3" eb="5">
      <t>シゲキ</t>
    </rPh>
    <phoneticPr fontId="11"/>
  </si>
  <si>
    <t>簡易ろ過・除鉄・除ﾏ・UV</t>
    <rPh sb="0" eb="2">
      <t>カンイ</t>
    </rPh>
    <phoneticPr fontId="11"/>
  </si>
  <si>
    <t>日本水産株式会社姫路総合工場</t>
    <rPh sb="0" eb="4">
      <t>ニホンスイサン</t>
    </rPh>
    <rPh sb="4" eb="8">
      <t>カブシキガイシャ</t>
    </rPh>
    <rPh sb="8" eb="10">
      <t>ヒメジ</t>
    </rPh>
    <rPh sb="10" eb="12">
      <t>ソウゴウ</t>
    </rPh>
    <rPh sb="12" eb="14">
      <t>コウジョウ</t>
    </rPh>
    <phoneticPr fontId="2"/>
  </si>
  <si>
    <t>吉岡興業㈱</t>
    <rPh sb="2" eb="4">
      <t>コウギョウ</t>
    </rPh>
    <phoneticPr fontId="11"/>
  </si>
  <si>
    <t>倉田　正弘</t>
    <rPh sb="0" eb="2">
      <t>クラタ</t>
    </rPh>
    <rPh sb="3" eb="5">
      <t>マサヒロ</t>
    </rPh>
    <phoneticPr fontId="2"/>
  </si>
  <si>
    <t>病院、老健、宿舎、修道院</t>
    <phoneticPr fontId="11"/>
  </si>
  <si>
    <t>簡易ろ過</t>
    <rPh sb="0" eb="2">
      <t>カンイ</t>
    </rPh>
    <phoneticPr fontId="11"/>
  </si>
  <si>
    <t>小西　竜太</t>
    <rPh sb="0" eb="2">
      <t>コニシ</t>
    </rPh>
    <rPh sb="3" eb="5">
      <t>リュウタ</t>
    </rPh>
    <phoneticPr fontId="11"/>
  </si>
  <si>
    <t>安田　明彦</t>
    <rPh sb="0" eb="2">
      <t>ヤスダ</t>
    </rPh>
    <rPh sb="3" eb="5">
      <t>アキヒコ</t>
    </rPh>
    <phoneticPr fontId="15"/>
  </si>
  <si>
    <t>アイランドゴルフガーデン千草</t>
    <rPh sb="12" eb="14">
      <t>チクサ</t>
    </rPh>
    <phoneticPr fontId="15"/>
  </si>
  <si>
    <t>尾畠　正夫</t>
    <rPh sb="0" eb="2">
      <t>オバタ</t>
    </rPh>
    <rPh sb="3" eb="5">
      <t>マサオ</t>
    </rPh>
    <phoneticPr fontId="15"/>
  </si>
  <si>
    <t>上郡町長</t>
    <rPh sb="0" eb="2">
      <t>カミゴオリ</t>
    </rPh>
    <rPh sb="2" eb="4">
      <t>チョウチョウ</t>
    </rPh>
    <phoneticPr fontId="11"/>
  </si>
  <si>
    <t>登録検査機関</t>
    <phoneticPr fontId="2"/>
  </si>
  <si>
    <t>急速ろ過</t>
    <phoneticPr fontId="15"/>
  </si>
  <si>
    <t>朝来市</t>
    <phoneticPr fontId="2"/>
  </si>
  <si>
    <t>平成２６年度簡易専用水道現況調査表</t>
    <rPh sb="0" eb="2">
      <t>ヘイセイ</t>
    </rPh>
    <rPh sb="4" eb="6">
      <t>ネンド</t>
    </rPh>
    <rPh sb="6" eb="8">
      <t>カンイ</t>
    </rPh>
    <rPh sb="8" eb="10">
      <t>センヨウ</t>
    </rPh>
    <rPh sb="10" eb="12">
      <t>スイドウ</t>
    </rPh>
    <rPh sb="12" eb="14">
      <t>ゲンキョウ</t>
    </rPh>
    <rPh sb="14" eb="17">
      <t>チョウサヒョウ</t>
    </rPh>
    <phoneticPr fontId="2"/>
  </si>
  <si>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</si>
  <si>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</si>
  <si>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</si>
  <si>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</si>
  <si>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</si>
  <si>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</si>
  <si>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</si>
  <si>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</si>
  <si>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</si>
  <si>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</si>
  <si>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</si>
  <si>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</si>
  <si>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</si>
  <si>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</si>
  <si>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</si>
  <si>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</si>
  <si>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</si>
  <si>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</si>
  <si>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</si>
  <si>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</si>
  <si>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</si>
  <si>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</si>
  <si>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</si>
  <si>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</si>
  <si>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</si>
  <si>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</si>
  <si>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</si>
  <si>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</si>
  <si>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</si>
  <si>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</si>
  <si>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</si>
  <si>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</si>
  <si>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</si>
  <si>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</si>
  <si>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</si>
  <si>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篠山市</t>
    <rPh sb="0" eb="2">
      <t>ササヤマ</t>
    </rPh>
    <rPh sb="2" eb="3">
      <t>シ</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</si>
  <si>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</si>
  <si>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</si>
  <si>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</si>
  <si>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（注）１　不適合内容は、Ｐ．３３に記載した。</t>
    <rPh sb="1" eb="2">
      <t>チュウ</t>
    </rPh>
    <rPh sb="5" eb="8">
      <t>フテキゴウ</t>
    </rPh>
    <rPh sb="8" eb="10">
      <t>ナイヨウ</t>
    </rPh>
    <rPh sb="17" eb="19">
      <t>キサイ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</si>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</sst>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0_);\(#,##0\)"/>
    <numFmt numFmtId="197" formatCode="#,###"/>
    <numFmt numFmtId="198" formatCode="#,##0.000_ "/>
    <numFmt numFmtId="199" formatCode="0.000_ "/>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25"/>
      <name val="ＭＳ Ｐゴシック"/>
      <family val="3"/>
      <charset val="128"/>
    </font>
    <font>
      <sz val="5.5"/>
      <name val="ＭＳ Ｐゴシック"/>
      <family val="3"/>
      <charset val="128"/>
    </font>
    <font>
      <sz val="6"/>
      <name val="ＭＳ Ｐ明朝"/>
      <family val="1"/>
      <charset val="128"/>
    </font>
    <font>
      <b/>
      <sz val="5.5"/>
      <name val="ＭＳ Ｐゴシック"/>
      <family val="3"/>
      <charset val="128"/>
    </font>
    <font>
      <sz val="4"/>
      <name val="ＭＳ Ｐゴシック"/>
      <family val="3"/>
      <charset val="128"/>
    </font>
    <font>
      <sz val="10.5"/>
      <name val="ＭＳ Ｐゴシック"/>
      <family val="3"/>
      <charset val="128"/>
    </font>
    <font>
      <sz val="5.75"/>
      <name val="ＭＳ Ｐゴシック"/>
      <family val="3"/>
      <charset val="128"/>
    </font>
    <font>
      <b/>
      <sz val="5.75"/>
      <name val="ＭＳ Ｐゴシック"/>
      <family val="3"/>
      <charset val="128"/>
    </font>
    <font>
      <sz val="11"/>
      <name val="ＭＳ Ｐゴシック"/>
      <family val="3"/>
      <charset val="128"/>
    </font>
    <font>
      <strike/>
      <sz val="11"/>
      <name val="ＭＳ Ｐゴシック"/>
      <family val="3"/>
      <charset val="128"/>
    </font>
    <font>
      <b/>
      <sz val="9"/>
      <color indexed="81"/>
      <name val="ＭＳ Ｐゴシック"/>
      <family val="3"/>
      <charset val="128"/>
    </font>
    <font>
      <sz val="14"/>
      <color rgb="FFFF0000"/>
      <name val="ＭＳ Ｐゴシック"/>
      <family val="3"/>
    </font>
    <font>
      <sz val="14"/>
      <name val="ＭＳ Ｐゴシック"/>
      <family val="3"/>
    </font>
    <font>
      <u/>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pplyFont="0" applyFill="0" applyBorder="0" applyAlignment="0" applyProtection="0"/>
    <xf numFmtId="0" fontId="1" fillId="0" borderId="0"/>
    <xf numFmtId="0" fontId="7" fillId="0" borderId="0"/>
    <xf numFmtId="6" fontId="1" fillId="0" borderId="0" applyFont="0" applyFill="0" applyBorder="0" applyAlignment="0" applyProtection="0">
      <alignment vertical="center"/>
    </xf>
  </cellStyleXfs>
  <cellXfs count="781">
    <xf numFmtId="0" fontId="0" fillId="0" borderId="0" xfId="0"/>
    <xf numFmtId="37" fontId="0" fillId="0" borderId="0" xfId="0" applyNumberFormat="1" applyProtection="1"/>
    <xf numFmtId="0" fontId="0" fillId="0" borderId="0" xfId="0" applyFill="1"/>
    <xf numFmtId="38" fontId="1" fillId="0" borderId="0" xfId="2" applyFont="1" applyFill="1"/>
    <xf numFmtId="38" fontId="5" fillId="0" borderId="0" xfId="2" applyFont="1" applyFill="1" applyAlignment="1">
      <alignment vertical="center"/>
    </xf>
    <xf numFmtId="38" fontId="5" fillId="0" borderId="1" xfId="2" applyFont="1" applyFill="1" applyBorder="1" applyAlignment="1">
      <alignment vertical="center"/>
    </xf>
    <xf numFmtId="38" fontId="5" fillId="0" borderId="2"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5" xfId="2" applyFont="1" applyFill="1" applyBorder="1" applyAlignment="1">
      <alignment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6" xfId="2" applyFont="1" applyFill="1" applyBorder="1" applyAlignment="1">
      <alignment vertical="center"/>
    </xf>
    <xf numFmtId="38" fontId="5" fillId="0" borderId="0" xfId="2" applyFont="1" applyFill="1" applyAlignment="1">
      <alignment horizontal="center" vertical="center"/>
    </xf>
    <xf numFmtId="38" fontId="1" fillId="0" borderId="6" xfId="2" applyFont="1" applyFill="1" applyBorder="1" applyAlignment="1">
      <alignment vertical="center"/>
    </xf>
    <xf numFmtId="38" fontId="5" fillId="0" borderId="0" xfId="2" applyFont="1" applyFill="1"/>
    <xf numFmtId="38" fontId="5" fillId="0" borderId="8" xfId="2" applyFont="1" applyFill="1" applyBorder="1" applyAlignment="1">
      <alignment horizontal="center" vertical="center"/>
    </xf>
    <xf numFmtId="38" fontId="5" fillId="0" borderId="8" xfId="2" applyFont="1" applyFill="1" applyBorder="1" applyAlignment="1">
      <alignment vertical="center"/>
    </xf>
    <xf numFmtId="38" fontId="5" fillId="0" borderId="9" xfId="2" applyFont="1" applyFill="1" applyBorder="1" applyAlignment="1">
      <alignment horizontal="distributed" vertical="center"/>
    </xf>
    <xf numFmtId="181" fontId="5" fillId="0" borderId="11" xfId="0" applyNumberFormat="1" applyFont="1" applyFill="1" applyBorder="1" applyAlignment="1">
      <alignment vertical="center"/>
    </xf>
    <xf numFmtId="38" fontId="5"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8" fillId="0" borderId="0" xfId="2"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5"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4" fillId="0" borderId="0" xfId="1" applyAlignment="1" applyProtection="1"/>
    <xf numFmtId="0" fontId="0" fillId="0" borderId="0" xfId="0" applyAlignment="1">
      <alignment wrapText="1"/>
    </xf>
    <xf numFmtId="0" fontId="21"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0" fontId="0" fillId="0" borderId="10"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0" xfId="0" applyBorder="1"/>
    <xf numFmtId="0" fontId="0" fillId="0" borderId="0" xfId="0" applyBorder="1"/>
    <xf numFmtId="0" fontId="0" fillId="0" borderId="13" xfId="0" applyBorder="1"/>
    <xf numFmtId="0" fontId="0" fillId="0" borderId="10" xfId="0" applyBorder="1" applyAlignment="1">
      <alignment horizontal="right"/>
    </xf>
    <xf numFmtId="0" fontId="0" fillId="0" borderId="13" xfId="0" applyFill="1" applyBorder="1"/>
    <xf numFmtId="0" fontId="0" fillId="0" borderId="10" xfId="0" applyFill="1" applyBorder="1"/>
    <xf numFmtId="38" fontId="5" fillId="0" borderId="0" xfId="2" applyFont="1" applyFill="1" applyBorder="1" applyProtection="1">
      <protection locked="0"/>
    </xf>
    <xf numFmtId="38" fontId="5" fillId="0" borderId="0" xfId="2" applyFont="1" applyFill="1" applyBorder="1" applyAlignment="1" applyProtection="1">
      <alignment horizontal="left" vertical="center"/>
      <protection locked="0"/>
    </xf>
    <xf numFmtId="38" fontId="5" fillId="0" borderId="20" xfId="2" applyFont="1" applyFill="1" applyBorder="1" applyProtection="1">
      <protection locked="0"/>
    </xf>
    <xf numFmtId="38" fontId="5" fillId="0" borderId="0" xfId="2" applyFont="1" applyFill="1" applyBorder="1" applyAlignment="1" applyProtection="1">
      <alignment vertical="center"/>
      <protection locked="0"/>
    </xf>
    <xf numFmtId="185"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38" fontId="5" fillId="0" borderId="22" xfId="2" applyFont="1" applyFill="1" applyBorder="1" applyAlignment="1" applyProtection="1">
      <alignment vertical="center"/>
      <protection locked="0"/>
    </xf>
    <xf numFmtId="185" fontId="5" fillId="0" borderId="22" xfId="2" applyNumberFormat="1" applyFont="1" applyFill="1" applyBorder="1" applyAlignment="1" applyProtection="1">
      <alignment horizontal="center" vertical="center"/>
      <protection locked="0"/>
    </xf>
    <xf numFmtId="38" fontId="5" fillId="0" borderId="22" xfId="2" applyFont="1" applyFill="1" applyBorder="1" applyAlignment="1" applyProtection="1">
      <alignment horizontal="center" vertical="center"/>
      <protection locked="0"/>
    </xf>
    <xf numFmtId="0" fontId="9" fillId="0" borderId="13" xfId="0" applyFont="1" applyFill="1" applyBorder="1" applyAlignment="1">
      <alignment horizontal="center" vertical="center"/>
    </xf>
    <xf numFmtId="184" fontId="5" fillId="0" borderId="6" xfId="2" applyNumberFormat="1" applyFont="1" applyFill="1" applyBorder="1" applyAlignment="1">
      <alignment vertical="center"/>
    </xf>
    <xf numFmtId="0" fontId="1" fillId="0" borderId="13" xfId="0" applyNumberFormat="1" applyFont="1" applyFill="1" applyBorder="1" applyAlignment="1">
      <alignment vertical="center"/>
    </xf>
    <xf numFmtId="38" fontId="5" fillId="0" borderId="24" xfId="2" applyFont="1" applyFill="1" applyBorder="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7" xfId="2" applyFont="1" applyFill="1" applyBorder="1" applyAlignment="1">
      <alignment horizontal="center" vertical="center"/>
    </xf>
    <xf numFmtId="181" fontId="1" fillId="0" borderId="17" xfId="2" applyNumberFormat="1" applyFont="1" applyFill="1" applyBorder="1" applyAlignment="1">
      <alignment vertical="center"/>
    </xf>
    <xf numFmtId="38" fontId="1" fillId="0" borderId="18"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38" fontId="1" fillId="0" borderId="25" xfId="2" applyFont="1" applyFill="1" applyBorder="1" applyAlignment="1">
      <alignment horizontal="center" vertical="center"/>
    </xf>
    <xf numFmtId="38" fontId="1" fillId="0" borderId="23" xfId="2" applyFont="1" applyFill="1" applyBorder="1" applyAlignment="1">
      <alignment horizontal="center" vertical="center"/>
    </xf>
    <xf numFmtId="181" fontId="1" fillId="0" borderId="26" xfId="2" applyNumberFormat="1" applyFont="1" applyFill="1" applyBorder="1" applyAlignment="1">
      <alignment vertical="center"/>
    </xf>
    <xf numFmtId="38" fontId="1" fillId="0" borderId="27" xfId="2" applyFont="1" applyFill="1" applyBorder="1" applyAlignment="1">
      <alignment vertical="center"/>
    </xf>
    <xf numFmtId="38" fontId="1" fillId="0" borderId="23" xfId="2" applyFont="1" applyFill="1" applyBorder="1" applyAlignment="1">
      <alignment vertical="center"/>
    </xf>
    <xf numFmtId="38" fontId="1" fillId="0" borderId="28" xfId="2" applyFont="1" applyFill="1" applyBorder="1" applyAlignment="1">
      <alignment horizontal="center" vertical="center"/>
    </xf>
    <xf numFmtId="38" fontId="1" fillId="0" borderId="29" xfId="2" applyFont="1" applyFill="1" applyBorder="1" applyAlignment="1">
      <alignment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5" xfId="2" applyFont="1" applyFill="1" applyBorder="1" applyAlignment="1">
      <alignment vertical="center"/>
    </xf>
    <xf numFmtId="38" fontId="1" fillId="0" borderId="26" xfId="2" applyFont="1" applyFill="1" applyBorder="1" applyAlignment="1">
      <alignment horizontal="center" vertical="center"/>
    </xf>
    <xf numFmtId="181" fontId="1" fillId="0" borderId="30" xfId="2" applyNumberFormat="1" applyFont="1" applyFill="1" applyBorder="1" applyAlignment="1">
      <alignment vertical="center"/>
    </xf>
    <xf numFmtId="38" fontId="1" fillId="0" borderId="28" xfId="2" applyFont="1" applyFill="1" applyBorder="1" applyAlignment="1">
      <alignment vertical="center"/>
    </xf>
    <xf numFmtId="181" fontId="1" fillId="0" borderId="31"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8"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5" fillId="0" borderId="33" xfId="2" applyFont="1" applyFill="1" applyBorder="1" applyAlignment="1" applyProtection="1">
      <alignment horizontal="center" vertical="center"/>
      <protection locked="0"/>
    </xf>
    <xf numFmtId="38" fontId="5" fillId="0" borderId="33" xfId="2" applyFont="1" applyFill="1" applyBorder="1" applyAlignment="1" applyProtection="1">
      <alignment vertical="center"/>
      <protection locked="0"/>
    </xf>
    <xf numFmtId="185" fontId="5" fillId="0" borderId="33" xfId="2" applyNumberFormat="1" applyFont="1" applyFill="1" applyBorder="1" applyAlignment="1" applyProtection="1">
      <alignment horizontal="center" vertical="center"/>
      <protection locked="0"/>
    </xf>
    <xf numFmtId="38" fontId="5" fillId="0" borderId="33" xfId="2" applyFont="1" applyFill="1" applyBorder="1" applyAlignment="1" applyProtection="1">
      <alignment vertical="center" shrinkToFit="1"/>
      <protection locked="0"/>
    </xf>
    <xf numFmtId="38" fontId="5" fillId="0" borderId="34"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vertical="center" shrinkToFit="1"/>
      <protection locked="0"/>
    </xf>
    <xf numFmtId="38" fontId="5" fillId="0" borderId="0" xfId="3" applyFont="1" applyFill="1" applyBorder="1" applyProtection="1">
      <protection locked="0"/>
    </xf>
    <xf numFmtId="0" fontId="5" fillId="0" borderId="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6" xfId="0" applyNumberFormat="1" applyFont="1" applyFill="1" applyBorder="1" applyAlignment="1">
      <alignment vertical="center"/>
    </xf>
    <xf numFmtId="183" fontId="5" fillId="0" borderId="6" xfId="0" applyNumberFormat="1" applyFont="1" applyFill="1" applyBorder="1" applyAlignment="1">
      <alignment vertical="center"/>
    </xf>
    <xf numFmtId="3" fontId="5" fillId="0" borderId="3" xfId="0" applyNumberFormat="1" applyFont="1" applyFill="1" applyBorder="1" applyAlignment="1">
      <alignment horizontal="right" vertical="center"/>
    </xf>
    <xf numFmtId="183" fontId="5" fillId="0" borderId="1" xfId="0" applyNumberFormat="1" applyFont="1" applyFill="1" applyBorder="1" applyAlignment="1">
      <alignment vertical="center"/>
    </xf>
    <xf numFmtId="0" fontId="5" fillId="0" borderId="8" xfId="0" applyFont="1" applyFill="1" applyBorder="1" applyAlignment="1">
      <alignment horizontal="center" vertical="center"/>
    </xf>
    <xf numFmtId="3" fontId="5" fillId="0" borderId="8" xfId="0" applyNumberFormat="1" applyFont="1" applyFill="1" applyBorder="1" applyAlignment="1">
      <alignment vertical="center"/>
    </xf>
    <xf numFmtId="181" fontId="5" fillId="0" borderId="31" xfId="0" applyNumberFormat="1" applyFont="1" applyFill="1" applyBorder="1" applyAlignment="1">
      <alignment vertical="center"/>
    </xf>
    <xf numFmtId="3" fontId="5" fillId="0" borderId="29" xfId="0" applyNumberFormat="1" applyFont="1" applyFill="1" applyBorder="1" applyAlignment="1">
      <alignment vertical="center"/>
    </xf>
    <xf numFmtId="183" fontId="5" fillId="0" borderId="8" xfId="0" applyNumberFormat="1" applyFont="1" applyFill="1" applyBorder="1" applyAlignment="1">
      <alignment vertical="center"/>
    </xf>
    <xf numFmtId="38" fontId="5" fillId="0" borderId="35" xfId="2" applyFont="1" applyFill="1" applyBorder="1" applyAlignment="1" applyProtection="1">
      <alignment horizontal="center" vertical="center"/>
      <protection locked="0"/>
    </xf>
    <xf numFmtId="38" fontId="5" fillId="0" borderId="36" xfId="2" applyFont="1" applyFill="1" applyBorder="1" applyAlignment="1" applyProtection="1">
      <alignment horizontal="center" vertical="center"/>
      <protection locked="0"/>
    </xf>
    <xf numFmtId="38" fontId="5" fillId="0" borderId="37" xfId="2" applyFont="1" applyFill="1" applyBorder="1" applyAlignment="1" applyProtection="1">
      <alignment horizontal="center" vertical="center"/>
      <protection locked="0"/>
    </xf>
    <xf numFmtId="38" fontId="5" fillId="0" borderId="38" xfId="2" applyFont="1" applyFill="1" applyBorder="1" applyAlignment="1" applyProtection="1">
      <alignment horizontal="center" vertical="center"/>
      <protection locked="0"/>
    </xf>
    <xf numFmtId="38" fontId="5" fillId="0" borderId="39" xfId="2" applyFont="1" applyFill="1" applyBorder="1" applyAlignment="1" applyProtection="1">
      <alignment horizontal="center" vertical="center"/>
      <protection locked="0"/>
    </xf>
    <xf numFmtId="185" fontId="5" fillId="0" borderId="33" xfId="2" applyNumberFormat="1" applyFont="1" applyFill="1" applyBorder="1" applyAlignment="1" applyProtection="1">
      <alignment vertical="center"/>
      <protection locked="0"/>
    </xf>
    <xf numFmtId="184" fontId="5" fillId="0" borderId="33" xfId="2" applyNumberFormat="1" applyFont="1" applyFill="1" applyBorder="1" applyAlignment="1" applyProtection="1">
      <alignment horizontal="center" vertical="center"/>
      <protection locked="0"/>
    </xf>
    <xf numFmtId="180" fontId="5" fillId="0" borderId="0" xfId="2" applyNumberFormat="1" applyFont="1" applyFill="1" applyAlignment="1">
      <alignment vertical="center"/>
    </xf>
    <xf numFmtId="180" fontId="5" fillId="0" borderId="11" xfId="2" applyNumberFormat="1" applyFont="1" applyFill="1" applyBorder="1" applyAlignment="1">
      <alignment vertical="center"/>
    </xf>
    <xf numFmtId="180" fontId="5" fillId="0" borderId="2" xfId="2" applyNumberFormat="1" applyFont="1" applyFill="1" applyBorder="1" applyAlignment="1">
      <alignment vertical="center"/>
    </xf>
    <xf numFmtId="180" fontId="5" fillId="0" borderId="3" xfId="2" applyNumberFormat="1" applyFont="1" applyFill="1" applyBorder="1" applyAlignment="1">
      <alignment vertical="center"/>
    </xf>
    <xf numFmtId="180" fontId="5" fillId="0" borderId="5" xfId="2" applyNumberFormat="1" applyFont="1" applyFill="1" applyBorder="1" applyAlignment="1">
      <alignment horizontal="center" vertical="center"/>
    </xf>
    <xf numFmtId="180" fontId="5"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3"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83" fontId="9" fillId="0" borderId="6" xfId="0" applyNumberFormat="1" applyFont="1" applyFill="1" applyBorder="1" applyAlignment="1">
      <alignment vertical="center"/>
    </xf>
    <xf numFmtId="3" fontId="5"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38" fontId="5" fillId="0" borderId="40" xfId="2" applyFont="1" applyFill="1" applyBorder="1" applyAlignment="1" applyProtection="1">
      <alignment horizontal="center" vertical="center"/>
      <protection locked="0"/>
    </xf>
    <xf numFmtId="38" fontId="5" fillId="0" borderId="33" xfId="3" applyFont="1" applyFill="1" applyBorder="1" applyAlignment="1" applyProtection="1">
      <alignment horizontal="center" vertical="center"/>
      <protection locked="0"/>
    </xf>
    <xf numFmtId="38" fontId="5" fillId="0" borderId="33" xfId="3" applyFont="1" applyFill="1" applyBorder="1" applyAlignment="1" applyProtection="1">
      <alignment vertical="center"/>
      <protection locked="0"/>
    </xf>
    <xf numFmtId="185" fontId="5" fillId="0" borderId="33" xfId="3" applyNumberFormat="1" applyFont="1" applyFill="1" applyBorder="1" applyAlignment="1" applyProtection="1">
      <alignment horizontal="center" vertical="center"/>
      <protection locked="0"/>
    </xf>
    <xf numFmtId="38" fontId="5" fillId="0" borderId="33" xfId="2" applyFont="1" applyFill="1" applyBorder="1" applyAlignment="1" applyProtection="1">
      <alignment horizontal="center"/>
      <protection locked="0"/>
    </xf>
    <xf numFmtId="185" fontId="5" fillId="0" borderId="33" xfId="2" applyNumberFormat="1" applyFont="1" applyFill="1" applyBorder="1" applyAlignment="1" applyProtection="1">
      <alignment horizontal="center" vertical="center" shrinkToFit="1"/>
      <protection locked="0"/>
    </xf>
    <xf numFmtId="38" fontId="5" fillId="0" borderId="36" xfId="2" applyFont="1" applyFill="1" applyBorder="1" applyAlignment="1" applyProtection="1">
      <alignment vertical="center"/>
      <protection locked="0"/>
    </xf>
    <xf numFmtId="185" fontId="5" fillId="0" borderId="36" xfId="2" applyNumberFormat="1" applyFont="1" applyFill="1" applyBorder="1" applyAlignment="1" applyProtection="1">
      <alignment horizontal="center" vertical="center"/>
      <protection locked="0"/>
    </xf>
    <xf numFmtId="179" fontId="1" fillId="0" borderId="0" xfId="2" applyNumberFormat="1" applyFont="1" applyFill="1" applyAlignment="1">
      <alignment horizontal="left" vertical="center" shrinkToFit="1"/>
    </xf>
    <xf numFmtId="0" fontId="1" fillId="0" borderId="0" xfId="6" applyFont="1" applyFill="1" applyAlignment="1">
      <alignment vertical="center"/>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3" xfId="2" applyNumberFormat="1" applyFont="1" applyFill="1" applyBorder="1" applyAlignment="1">
      <alignment vertical="center"/>
    </xf>
    <xf numFmtId="184" fontId="5" fillId="0" borderId="8" xfId="2" applyNumberFormat="1" applyFont="1" applyFill="1" applyBorder="1" applyAlignment="1">
      <alignment vertical="center"/>
    </xf>
    <xf numFmtId="193" fontId="5" fillId="0" borderId="6" xfId="2" applyNumberFormat="1" applyFont="1" applyFill="1" applyBorder="1" applyAlignment="1">
      <alignment vertical="center"/>
    </xf>
    <xf numFmtId="38" fontId="5" fillId="0" borderId="3" xfId="2" applyFont="1" applyFill="1" applyBorder="1" applyAlignment="1">
      <alignment horizontal="center" vertical="center"/>
    </xf>
    <xf numFmtId="184" fontId="5" fillId="0" borderId="6" xfId="2" applyNumberFormat="1" applyFont="1" applyFill="1" applyBorder="1" applyAlignment="1">
      <alignment horizontal="center" vertical="center"/>
    </xf>
    <xf numFmtId="184" fontId="5" fillId="0" borderId="1" xfId="2" applyNumberFormat="1" applyFont="1" applyFill="1" applyBorder="1" applyAlignment="1">
      <alignment horizontal="center" vertical="center"/>
    </xf>
    <xf numFmtId="184" fontId="5" fillId="0" borderId="8"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38" fontId="1" fillId="0" borderId="6" xfId="2" applyNumberFormat="1" applyFont="1" applyFill="1" applyBorder="1" applyAlignment="1">
      <alignment vertical="center" shrinkToFit="1"/>
    </xf>
    <xf numFmtId="38" fontId="7" fillId="0" borderId="0" xfId="2" applyFont="1" applyFill="1" applyAlignment="1">
      <alignment vertical="center"/>
    </xf>
    <xf numFmtId="177" fontId="7" fillId="0" borderId="0" xfId="2" applyNumberFormat="1" applyFont="1" applyFill="1"/>
    <xf numFmtId="38" fontId="7" fillId="0" borderId="0" xfId="2" applyFont="1" applyFill="1"/>
    <xf numFmtId="177" fontId="1" fillId="0" borderId="0" xfId="2" applyNumberFormat="1" applyFont="1" applyFill="1"/>
    <xf numFmtId="193" fontId="5" fillId="0" borderId="8" xfId="2" applyNumberFormat="1" applyFont="1" applyFill="1" applyBorder="1" applyAlignment="1">
      <alignment vertical="center"/>
    </xf>
    <xf numFmtId="193" fontId="5" fillId="0" borderId="29" xfId="2" applyNumberFormat="1" applyFont="1" applyFill="1" applyBorder="1" applyAlignment="1">
      <alignment vertical="center"/>
    </xf>
    <xf numFmtId="184" fontId="5" fillId="0" borderId="32" xfId="2" applyNumberFormat="1" applyFont="1" applyFill="1" applyBorder="1" applyAlignment="1">
      <alignment vertical="center"/>
    </xf>
    <xf numFmtId="184" fontId="5" fillId="0" borderId="29" xfId="2" applyNumberFormat="1" applyFont="1" applyFill="1" applyBorder="1" applyAlignment="1">
      <alignment vertical="center"/>
    </xf>
    <xf numFmtId="191" fontId="5" fillId="0" borderId="6" xfId="2" applyNumberFormat="1" applyFont="1" applyFill="1" applyBorder="1" applyAlignment="1">
      <alignment vertical="center"/>
    </xf>
    <xf numFmtId="191" fontId="5" fillId="0" borderId="1" xfId="2" applyNumberFormat="1" applyFont="1" applyFill="1" applyBorder="1" applyAlignment="1">
      <alignment vertical="center"/>
    </xf>
    <xf numFmtId="191" fontId="5" fillId="0" borderId="8" xfId="2" applyNumberFormat="1" applyFont="1" applyFill="1" applyBorder="1" applyAlignment="1">
      <alignment vertical="center"/>
    </xf>
    <xf numFmtId="191" fontId="5"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9"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7" fillId="0" borderId="0" xfId="2" applyFont="1" applyFill="1" applyBorder="1" applyAlignment="1" applyProtection="1">
      <alignment horizontal="left" vertical="center"/>
    </xf>
    <xf numFmtId="38" fontId="7" fillId="0" borderId="0" xfId="2" applyFont="1" applyFill="1" applyAlignment="1">
      <alignment horizontal="center" vertical="center"/>
    </xf>
    <xf numFmtId="38" fontId="7" fillId="0" borderId="0" xfId="2" applyFont="1" applyFill="1" applyBorder="1" applyAlignment="1" applyProtection="1">
      <alignment vertical="center"/>
    </xf>
    <xf numFmtId="38" fontId="7" fillId="0" borderId="0" xfId="2" applyFont="1" applyFill="1" applyBorder="1" applyAlignment="1" applyProtection="1">
      <alignment horizontal="center"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vertical="center"/>
    </xf>
    <xf numFmtId="38" fontId="7" fillId="0" borderId="14" xfId="2" applyFont="1" applyFill="1" applyBorder="1" applyAlignment="1" applyProtection="1">
      <alignment vertical="center"/>
    </xf>
    <xf numFmtId="38" fontId="7" fillId="0" borderId="15" xfId="2" applyFont="1" applyFill="1" applyBorder="1" applyAlignment="1" applyProtection="1">
      <alignment horizontal="center" vertical="center"/>
    </xf>
    <xf numFmtId="38" fontId="7" fillId="0" borderId="16" xfId="2" applyFont="1" applyFill="1" applyBorder="1" applyAlignment="1" applyProtection="1">
      <alignment vertical="center"/>
    </xf>
    <xf numFmtId="38" fontId="7" fillId="0" borderId="6" xfId="2" applyFont="1" applyFill="1" applyBorder="1" applyAlignment="1">
      <alignment horizontal="center" vertical="center"/>
    </xf>
    <xf numFmtId="0" fontId="7" fillId="0" borderId="6" xfId="2" applyNumberFormat="1" applyFont="1" applyFill="1" applyBorder="1" applyAlignment="1">
      <alignment horizontal="center" vertical="center"/>
    </xf>
    <xf numFmtId="179" fontId="7" fillId="0" borderId="7" xfId="5" applyNumberFormat="1" applyFont="1" applyFill="1" applyBorder="1" applyAlignment="1">
      <alignment horizontal="right" vertical="center"/>
    </xf>
    <xf numFmtId="38" fontId="7" fillId="0" borderId="6" xfId="2" applyFont="1" applyFill="1" applyBorder="1" applyAlignment="1">
      <alignment vertical="center"/>
    </xf>
    <xf numFmtId="179" fontId="7" fillId="0" borderId="7" xfId="2" applyNumberFormat="1" applyFont="1" applyFill="1" applyBorder="1" applyAlignment="1">
      <alignment horizontal="right" vertical="center"/>
    </xf>
    <xf numFmtId="179" fontId="7" fillId="0" borderId="6" xfId="2" applyNumberFormat="1" applyFont="1" applyFill="1" applyBorder="1" applyAlignment="1">
      <alignment horizontal="right" vertical="center"/>
    </xf>
    <xf numFmtId="0" fontId="7" fillId="0" borderId="10" xfId="2" applyNumberFormat="1" applyFont="1" applyFill="1" applyBorder="1" applyAlignment="1">
      <alignment horizontal="center" vertical="center"/>
    </xf>
    <xf numFmtId="0" fontId="7" fillId="0" borderId="11" xfId="2" applyNumberFormat="1" applyFont="1" applyFill="1" applyBorder="1" applyAlignment="1">
      <alignment horizontal="center" vertical="center"/>
    </xf>
    <xf numFmtId="179" fontId="7" fillId="0" borderId="1" xfId="2" applyNumberFormat="1" applyFont="1" applyFill="1" applyBorder="1" applyAlignment="1">
      <alignment horizontal="right" vertical="center"/>
    </xf>
    <xf numFmtId="38" fontId="7" fillId="0" borderId="1" xfId="2" applyFont="1" applyFill="1" applyBorder="1" applyAlignment="1">
      <alignment vertical="center"/>
    </xf>
    <xf numFmtId="38" fontId="7" fillId="0" borderId="25" xfId="2" applyFont="1" applyFill="1" applyBorder="1" applyAlignment="1">
      <alignment horizontal="center" vertical="center"/>
    </xf>
    <xf numFmtId="0" fontId="7" fillId="0" borderId="26" xfId="2" applyNumberFormat="1" applyFont="1" applyFill="1" applyBorder="1" applyAlignment="1">
      <alignment horizontal="center" vertical="center"/>
    </xf>
    <xf numFmtId="179" fontId="7" fillId="0" borderId="23" xfId="2" applyNumberFormat="1" applyFont="1" applyFill="1" applyBorder="1" applyAlignment="1">
      <alignment horizontal="right" vertical="center"/>
    </xf>
    <xf numFmtId="179" fontId="7" fillId="0" borderId="23" xfId="5" applyNumberFormat="1" applyFont="1" applyFill="1" applyBorder="1" applyAlignment="1">
      <alignment horizontal="right" vertical="center"/>
    </xf>
    <xf numFmtId="38" fontId="7" fillId="0" borderId="23" xfId="2" applyFont="1" applyFill="1" applyBorder="1" applyAlignment="1">
      <alignment horizontal="center" vertical="center"/>
    </xf>
    <xf numFmtId="38" fontId="7" fillId="0" borderId="28" xfId="2" applyFont="1" applyFill="1" applyBorder="1" applyAlignment="1">
      <alignment horizontal="center" vertical="center"/>
    </xf>
    <xf numFmtId="38" fontId="7" fillId="0" borderId="7" xfId="2"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shrinkToFit="1"/>
    </xf>
    <xf numFmtId="186" fontId="0" fillId="0" borderId="6" xfId="0" applyNumberFormat="1" applyFont="1" applyFill="1" applyBorder="1" applyAlignment="1">
      <alignment vertical="center"/>
    </xf>
    <xf numFmtId="0" fontId="0" fillId="0" borderId="0" xfId="0" applyFont="1" applyFill="1" applyAlignment="1">
      <alignment horizontal="center" vertical="center"/>
    </xf>
    <xf numFmtId="187" fontId="0" fillId="0" borderId="6" xfId="0" applyNumberFormat="1" applyFont="1" applyFill="1" applyBorder="1" applyAlignment="1">
      <alignment vertical="center"/>
    </xf>
    <xf numFmtId="0" fontId="7"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9" xfId="0" applyNumberFormat="1" applyFont="1" applyFill="1" applyBorder="1" applyAlignment="1">
      <alignment horizontal="center" vertical="center"/>
    </xf>
    <xf numFmtId="184" fontId="0" fillId="0" borderId="19" xfId="0" applyNumberFormat="1" applyFont="1" applyFill="1" applyBorder="1" applyAlignment="1">
      <alignment vertical="center"/>
    </xf>
    <xf numFmtId="184" fontId="0" fillId="0" borderId="19"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8"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8" fillId="0" borderId="0" xfId="0" applyNumberFormat="1" applyFont="1" applyFill="1" applyBorder="1" applyAlignment="1">
      <alignment vertical="center"/>
    </xf>
    <xf numFmtId="3" fontId="8" fillId="0" borderId="0" xfId="2" applyNumberFormat="1" applyFont="1" applyFill="1" applyAlignment="1">
      <alignment vertical="center"/>
    </xf>
    <xf numFmtId="176" fontId="5" fillId="0" borderId="0" xfId="0" applyNumberFormat="1" applyFont="1" applyFill="1" applyBorder="1" applyAlignment="1">
      <alignment vertical="center"/>
    </xf>
    <xf numFmtId="3" fontId="5" fillId="0" borderId="0" xfId="2" applyNumberFormat="1" applyFont="1" applyFill="1" applyAlignment="1">
      <alignment vertical="center"/>
    </xf>
    <xf numFmtId="193" fontId="5" fillId="0" borderId="0" xfId="2" applyNumberFormat="1" applyFont="1" applyFill="1" applyBorder="1" applyAlignment="1">
      <alignment vertical="center"/>
    </xf>
    <xf numFmtId="38" fontId="5" fillId="0" borderId="9" xfId="2" applyFont="1" applyFill="1" applyBorder="1" applyAlignment="1">
      <alignment vertical="center"/>
    </xf>
    <xf numFmtId="180" fontId="5" fillId="0" borderId="6" xfId="2" applyNumberFormat="1" applyFont="1" applyFill="1" applyBorder="1" applyAlignment="1">
      <alignment vertical="center"/>
    </xf>
    <xf numFmtId="181" fontId="5" fillId="0" borderId="0" xfId="2" applyNumberFormat="1" applyFont="1" applyFill="1" applyAlignment="1">
      <alignment horizontal="center" vertical="center"/>
    </xf>
    <xf numFmtId="184" fontId="5" fillId="0" borderId="1" xfId="2" applyNumberFormat="1" applyFont="1" applyFill="1" applyBorder="1" applyAlignment="1">
      <alignment vertical="center"/>
    </xf>
    <xf numFmtId="180" fontId="5" fillId="0" borderId="1" xfId="2" applyNumberFormat="1" applyFont="1" applyFill="1" applyBorder="1" applyAlignment="1">
      <alignment vertical="center"/>
    </xf>
    <xf numFmtId="184" fontId="5" fillId="0" borderId="31" xfId="2" applyNumberFormat="1" applyFont="1" applyFill="1" applyBorder="1" applyAlignment="1">
      <alignment vertical="center"/>
    </xf>
    <xf numFmtId="180" fontId="5" fillId="0" borderId="8" xfId="2" applyNumberFormat="1" applyFont="1" applyFill="1" applyBorder="1" applyAlignment="1">
      <alignment vertical="center"/>
    </xf>
    <xf numFmtId="0" fontId="5" fillId="0" borderId="2" xfId="0" applyFont="1" applyFill="1" applyBorder="1" applyAlignment="1">
      <alignment vertical="center"/>
    </xf>
    <xf numFmtId="38" fontId="5" fillId="0" borderId="0" xfId="2" applyFont="1" applyFill="1" applyAlignment="1">
      <alignment horizontal="center"/>
    </xf>
    <xf numFmtId="38" fontId="5" fillId="0" borderId="10" xfId="2" applyFont="1" applyFill="1" applyBorder="1" applyAlignment="1">
      <alignment horizontal="center" vertical="center" shrinkToFit="1"/>
    </xf>
    <xf numFmtId="179" fontId="5" fillId="0" borderId="6" xfId="2" applyNumberFormat="1" applyFont="1" applyFill="1" applyBorder="1" applyAlignment="1">
      <alignment vertical="center"/>
    </xf>
    <xf numFmtId="0" fontId="5" fillId="0" borderId="29" xfId="2" applyNumberFormat="1" applyFont="1" applyFill="1" applyBorder="1" applyAlignment="1">
      <alignment horizontal="center" vertical="center"/>
    </xf>
    <xf numFmtId="38" fontId="5" fillId="0" borderId="6" xfId="2" applyFont="1" applyFill="1" applyBorder="1" applyAlignment="1">
      <alignment vertical="center" shrinkToFit="1"/>
    </xf>
    <xf numFmtId="38" fontId="5" fillId="0" borderId="0" xfId="2" applyFont="1" applyFill="1" applyAlignment="1">
      <alignment vertical="center" shrinkToFit="1"/>
    </xf>
    <xf numFmtId="38" fontId="5" fillId="0" borderId="1" xfId="2" applyFont="1" applyFill="1" applyBorder="1" applyAlignment="1">
      <alignment vertical="center" shrinkToFit="1"/>
    </xf>
    <xf numFmtId="38" fontId="5" fillId="0" borderId="5" xfId="2" applyFont="1" applyFill="1" applyBorder="1" applyAlignment="1">
      <alignment vertical="center" shrinkToFit="1"/>
    </xf>
    <xf numFmtId="38" fontId="5" fillId="0" borderId="5" xfId="2" applyFont="1" applyFill="1" applyBorder="1" applyAlignment="1">
      <alignment horizontal="center" vertical="center" shrinkToFit="1"/>
    </xf>
    <xf numFmtId="38" fontId="5" fillId="0" borderId="8" xfId="2" applyFont="1" applyFill="1" applyBorder="1" applyAlignment="1">
      <alignment horizontal="center" vertical="center" shrinkToFit="1"/>
    </xf>
    <xf numFmtId="38" fontId="5" fillId="0" borderId="0" xfId="2" applyFont="1" applyFill="1" applyAlignment="1">
      <alignment shrinkToFit="1"/>
    </xf>
    <xf numFmtId="184" fontId="5" fillId="0" borderId="3" xfId="2" applyNumberFormat="1" applyFont="1" applyFill="1" applyBorder="1" applyAlignment="1">
      <alignment horizontal="center" vertical="center"/>
    </xf>
    <xf numFmtId="179" fontId="5" fillId="0" borderId="3" xfId="2"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8" xfId="2" applyNumberFormat="1" applyFont="1" applyFill="1" applyBorder="1" applyAlignment="1">
      <alignment vertical="center"/>
    </xf>
    <xf numFmtId="179" fontId="9" fillId="0" borderId="8" xfId="0" applyNumberFormat="1" applyFont="1" applyFill="1" applyBorder="1" applyAlignment="1">
      <alignment vertical="center"/>
    </xf>
    <xf numFmtId="195" fontId="9" fillId="0" borderId="8" xfId="2" applyNumberFormat="1" applyFont="1" applyFill="1" applyBorder="1" applyAlignment="1">
      <alignment vertical="center"/>
    </xf>
    <xf numFmtId="181" fontId="9" fillId="0" borderId="11" xfId="0" applyNumberFormat="1" applyFont="1" applyFill="1" applyBorder="1" applyAlignment="1">
      <alignment horizontal="center"/>
    </xf>
    <xf numFmtId="184"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4" xfId="0" applyNumberFormat="1" applyFont="1" applyFill="1" applyBorder="1" applyAlignment="1">
      <alignment horizontal="center"/>
    </xf>
    <xf numFmtId="184" fontId="9" fillId="0" borderId="8"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3" xfId="2" applyNumberFormat="1" applyFont="1" applyFill="1" applyBorder="1" applyAlignment="1">
      <alignment horizontal="center" vertical="center"/>
    </xf>
    <xf numFmtId="193" fontId="1" fillId="0" borderId="1"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193" fontId="1" fillId="0" borderId="8"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0" fontId="1" fillId="0" borderId="23" xfId="2" applyNumberFormat="1" applyFont="1" applyFill="1" applyBorder="1" applyAlignment="1">
      <alignment horizontal="center" vertical="center"/>
    </xf>
    <xf numFmtId="0" fontId="1" fillId="0" borderId="28" xfId="2" applyNumberFormat="1" applyFont="1" applyFill="1" applyBorder="1" applyAlignment="1">
      <alignment horizontal="center" vertical="center"/>
    </xf>
    <xf numFmtId="0" fontId="1" fillId="0" borderId="0" xfId="2" applyNumberFormat="1" applyFont="1" applyFill="1" applyBorder="1" applyAlignment="1">
      <alignment vertical="center"/>
    </xf>
    <xf numFmtId="0" fontId="1" fillId="0" borderId="13" xfId="2" applyNumberFormat="1" applyFont="1" applyFill="1" applyBorder="1" applyAlignment="1">
      <alignment vertical="center"/>
    </xf>
    <xf numFmtId="0" fontId="0" fillId="0" borderId="10" xfId="0" applyNumberFormat="1" applyFill="1" applyBorder="1"/>
    <xf numFmtId="184" fontId="5" fillId="0" borderId="33" xfId="2" applyNumberFormat="1" applyFont="1" applyFill="1" applyBorder="1" applyAlignment="1" applyProtection="1">
      <alignment horizontal="center" vertical="center" shrinkToFit="1"/>
      <protection locked="0"/>
    </xf>
    <xf numFmtId="184" fontId="5" fillId="0" borderId="36" xfId="2" applyNumberFormat="1" applyFont="1" applyFill="1" applyBorder="1" applyAlignment="1" applyProtection="1">
      <alignment horizontal="center" vertical="center"/>
      <protection locked="0"/>
    </xf>
    <xf numFmtId="184" fontId="5" fillId="0" borderId="33" xfId="3" applyNumberFormat="1" applyFont="1" applyFill="1" applyBorder="1" applyAlignment="1" applyProtection="1">
      <alignment horizontal="center" vertical="center"/>
      <protection locked="0"/>
    </xf>
    <xf numFmtId="38" fontId="5" fillId="0" borderId="0" xfId="2" applyFont="1" applyFill="1" applyBorder="1" applyAlignment="1" applyProtection="1">
      <alignment vertical="center" shrinkToFit="1"/>
      <protection locked="0"/>
    </xf>
    <xf numFmtId="189" fontId="5" fillId="0" borderId="33" xfId="2" applyNumberFormat="1" applyFont="1" applyFill="1" applyBorder="1" applyAlignment="1" applyProtection="1">
      <alignment vertical="center" shrinkToFit="1"/>
      <protection locked="0"/>
    </xf>
    <xf numFmtId="38" fontId="5" fillId="0" borderId="36" xfId="2" applyFont="1" applyFill="1" applyBorder="1" applyAlignment="1" applyProtection="1">
      <alignment vertical="center" shrinkToFit="1"/>
      <protection locked="0"/>
    </xf>
    <xf numFmtId="38" fontId="5" fillId="0" borderId="33" xfId="3" applyFont="1" applyFill="1" applyBorder="1" applyAlignment="1" applyProtection="1">
      <alignment vertical="center" shrinkToFit="1"/>
      <protection locked="0"/>
    </xf>
    <xf numFmtId="38" fontId="5" fillId="0" borderId="22" xfId="2" applyFont="1" applyFill="1" applyBorder="1" applyAlignment="1" applyProtection="1">
      <alignment vertical="center" shrinkToFit="1"/>
      <protection locked="0"/>
    </xf>
    <xf numFmtId="184" fontId="5" fillId="0" borderId="22" xfId="2"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Font="1" applyFill="1" applyBorder="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19"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38" fontId="5" fillId="0" borderId="21" xfId="2" applyFont="1" applyFill="1" applyBorder="1" applyAlignment="1" applyProtection="1">
      <alignment horizontal="center" vertical="center"/>
      <protection locked="0"/>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188" fontId="5" fillId="0" borderId="6" xfId="2" applyNumberFormat="1" applyFont="1" applyFill="1" applyBorder="1" applyAlignment="1">
      <alignment horizontal="center" vertical="center"/>
    </xf>
    <xf numFmtId="188" fontId="5" fillId="0" borderId="3" xfId="2" applyNumberFormat="1" applyFont="1" applyFill="1" applyBorder="1" applyAlignment="1">
      <alignment horizontal="center" vertical="center"/>
    </xf>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Alignment="1">
      <alignment vertical="center"/>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4"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194" fontId="0" fillId="0" borderId="6" xfId="0" applyNumberFormat="1" applyFont="1" applyFill="1" applyBorder="1" applyAlignment="1">
      <alignment vertical="center"/>
    </xf>
    <xf numFmtId="0" fontId="0" fillId="0" borderId="6" xfId="0" applyFont="1" applyFill="1" applyBorder="1" applyAlignment="1" applyProtection="1">
      <alignment vertical="center"/>
      <protection locked="0"/>
    </xf>
    <xf numFmtId="0" fontId="0" fillId="0" borderId="11"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wrapText="1"/>
      <protection locked="0"/>
    </xf>
    <xf numFmtId="0" fontId="0" fillId="0" borderId="6"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194" fontId="0" fillId="0" borderId="6" xfId="0" applyNumberFormat="1" applyFont="1" applyFill="1" applyBorder="1" applyAlignment="1">
      <alignment vertical="center" shrinkToFit="1"/>
    </xf>
    <xf numFmtId="0" fontId="0" fillId="0" borderId="0" xfId="0" applyFont="1" applyFill="1" applyAlignment="1">
      <alignment vertical="center" shrinkToFit="1"/>
    </xf>
    <xf numFmtId="0" fontId="0" fillId="0" borderId="11" xfId="0" applyFont="1" applyFill="1" applyBorder="1" applyAlignment="1" applyProtection="1">
      <alignment horizontal="left" vertical="center" wrapText="1"/>
      <protection locked="0"/>
    </xf>
    <xf numFmtId="193" fontId="0" fillId="0" borderId="6" xfId="2" applyNumberFormat="1" applyFont="1" applyFill="1" applyBorder="1" applyAlignment="1">
      <alignment vertical="center"/>
    </xf>
    <xf numFmtId="193" fontId="0" fillId="0" borderId="6" xfId="2" applyNumberFormat="1" applyFont="1" applyFill="1" applyBorder="1" applyAlignment="1">
      <alignment vertical="center" shrinkToFit="1"/>
    </xf>
    <xf numFmtId="0" fontId="0" fillId="0" borderId="6" xfId="0" applyFont="1" applyFill="1" applyBorder="1" applyAlignment="1">
      <alignment vertical="center" wrapText="1"/>
    </xf>
    <xf numFmtId="0" fontId="0" fillId="0" borderId="6" xfId="0" applyFont="1" applyFill="1" applyBorder="1" applyAlignment="1" applyProtection="1">
      <alignment horizontal="center" vertical="center"/>
      <protection locked="0"/>
    </xf>
    <xf numFmtId="38" fontId="0" fillId="0" borderId="5" xfId="2"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38" fontId="1" fillId="0" borderId="6" xfId="2" applyFont="1" applyFill="1" applyBorder="1" applyAlignment="1">
      <alignment horizontal="center" vertical="center" shrinkToFit="1"/>
    </xf>
    <xf numFmtId="0" fontId="0" fillId="0" borderId="19" xfId="0" applyBorder="1" applyAlignment="1">
      <alignment vertical="center"/>
    </xf>
    <xf numFmtId="183" fontId="9" fillId="0" borderId="7" xfId="0" applyNumberFormat="1" applyFont="1" applyFill="1" applyBorder="1" applyAlignment="1">
      <alignment vertical="center"/>
    </xf>
    <xf numFmtId="183" fontId="9" fillId="0" borderId="50" xfId="0" applyNumberFormat="1" applyFont="1" applyFill="1" applyBorder="1" applyAlignment="1">
      <alignment vertical="center"/>
    </xf>
    <xf numFmtId="0" fontId="0" fillId="0" borderId="0" xfId="0" applyFont="1" applyFill="1" applyAlignment="1">
      <alignment vertical="center"/>
    </xf>
    <xf numFmtId="38" fontId="5" fillId="0" borderId="9"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Alignment="1">
      <alignment horizontal="right" vertical="center"/>
    </xf>
    <xf numFmtId="0" fontId="5" fillId="0" borderId="19" xfId="6" applyNumberFormat="1" applyFont="1" applyFill="1" applyBorder="1" applyAlignment="1" applyProtection="1">
      <alignment horizontal="right"/>
    </xf>
    <xf numFmtId="0" fontId="1" fillId="0" borderId="0" xfId="6" applyFont="1" applyFill="1" applyBorder="1" applyAlignment="1">
      <alignment horizontal="right"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6" xfId="0" applyBorder="1" applyAlignment="1">
      <alignment horizontal="center" vertical="center"/>
    </xf>
    <xf numFmtId="179" fontId="0" fillId="0" borderId="6" xfId="0" applyNumberFormat="1" applyBorder="1" applyAlignment="1">
      <alignment vertical="center"/>
    </xf>
    <xf numFmtId="57" fontId="0" fillId="0" borderId="6" xfId="0" applyNumberFormat="1" applyBorder="1" applyAlignment="1">
      <alignment horizontal="right" vertical="center"/>
    </xf>
    <xf numFmtId="0" fontId="0" fillId="2" borderId="6" xfId="0" applyFill="1" applyBorder="1" applyAlignment="1">
      <alignment vertical="center"/>
    </xf>
    <xf numFmtId="179" fontId="0" fillId="2" borderId="6" xfId="0" applyNumberFormat="1" applyFill="1" applyBorder="1" applyAlignment="1">
      <alignment vertical="center"/>
    </xf>
    <xf numFmtId="0" fontId="0" fillId="0" borderId="0" xfId="0" applyAlignment="1">
      <alignment horizontal="center" vertical="center"/>
    </xf>
    <xf numFmtId="0" fontId="1" fillId="0" borderId="0" xfId="6" applyFont="1" applyFill="1" applyBorder="1" applyAlignment="1">
      <alignment vertical="center"/>
    </xf>
    <xf numFmtId="0" fontId="0" fillId="0" borderId="0" xfId="6" applyFont="1" applyFill="1" applyAlignment="1">
      <alignment vertical="center"/>
    </xf>
    <xf numFmtId="0" fontId="0" fillId="0" borderId="0" xfId="6" applyFont="1" applyFill="1" applyBorder="1" applyAlignment="1">
      <alignment vertical="center"/>
    </xf>
    <xf numFmtId="0" fontId="0" fillId="0" borderId="6" xfId="0" applyFont="1" applyFill="1" applyBorder="1" applyAlignment="1" applyProtection="1">
      <alignment horizontal="left" vertical="center"/>
      <protection locked="0"/>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188" fontId="1" fillId="0" borderId="6" xfId="2" applyNumberFormat="1" applyFont="1" applyFill="1" applyBorder="1" applyAlignment="1">
      <alignment horizontal="center"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179" fontId="0" fillId="0" borderId="2" xfId="0" applyNumberFormat="1" applyFont="1" applyFill="1" applyBorder="1" applyAlignment="1">
      <alignment vertical="center"/>
    </xf>
    <xf numFmtId="179" fontId="0" fillId="0" borderId="2"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188" fontId="1" fillId="0" borderId="11" xfId="2" applyNumberFormat="1" applyFont="1" applyFill="1" applyBorder="1" applyAlignment="1">
      <alignment horizontal="center" vertical="center" shrinkToFit="1"/>
    </xf>
    <xf numFmtId="38" fontId="1" fillId="0" borderId="3" xfId="2" applyFont="1" applyFill="1" applyBorder="1" applyAlignment="1">
      <alignment vertical="center" shrinkToFit="1"/>
    </xf>
    <xf numFmtId="0" fontId="5" fillId="0" borderId="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187" fontId="22" fillId="0" borderId="6" xfId="0" applyNumberFormat="1" applyFont="1" applyFill="1" applyBorder="1" applyAlignment="1">
      <alignment vertical="center"/>
    </xf>
    <xf numFmtId="0" fontId="0" fillId="0" borderId="1" xfId="0" applyFont="1" applyFill="1" applyBorder="1" applyAlignment="1">
      <alignment vertical="center"/>
    </xf>
    <xf numFmtId="187" fontId="0" fillId="0" borderId="1" xfId="0" applyNumberFormat="1" applyFont="1" applyFill="1" applyBorder="1" applyAlignment="1">
      <alignment vertical="center"/>
    </xf>
    <xf numFmtId="186" fontId="0" fillId="0" borderId="1" xfId="0" applyNumberFormat="1" applyFont="1" applyFill="1" applyBorder="1" applyAlignment="1">
      <alignment vertical="center"/>
    </xf>
    <xf numFmtId="0" fontId="0" fillId="0" borderId="2" xfId="0" applyFont="1" applyFill="1" applyBorder="1" applyAlignment="1">
      <alignment horizontal="center" vertical="center"/>
    </xf>
    <xf numFmtId="0" fontId="5" fillId="0" borderId="0" xfId="6" applyFont="1" applyFill="1" applyBorder="1" applyAlignment="1" applyProtection="1">
      <alignment horizontal="left" vertical="center"/>
    </xf>
    <xf numFmtId="38" fontId="5" fillId="0" borderId="0" xfId="2" applyFont="1" applyFill="1" applyAlignment="1">
      <alignment horizontal="right" vertical="center"/>
    </xf>
    <xf numFmtId="38" fontId="5" fillId="0" borderId="0" xfId="2" applyFont="1" applyFill="1" applyBorder="1" applyAlignment="1">
      <alignment horizontal="center" vertical="center" shrinkToFit="1"/>
    </xf>
    <xf numFmtId="193" fontId="5" fillId="0" borderId="3" xfId="2" applyNumberFormat="1" applyFont="1" applyFill="1" applyBorder="1" applyAlignment="1">
      <alignment vertical="center"/>
    </xf>
    <xf numFmtId="193" fontId="5" fillId="0" borderId="13" xfId="2" applyNumberFormat="1" applyFont="1" applyFill="1" applyBorder="1" applyAlignment="1">
      <alignment vertical="center"/>
    </xf>
    <xf numFmtId="184" fontId="5" fillId="0" borderId="5" xfId="2" applyNumberFormat="1" applyFont="1" applyFill="1" applyBorder="1" applyAlignment="1">
      <alignment vertical="center"/>
    </xf>
    <xf numFmtId="193" fontId="5" fillId="0" borderId="1" xfId="2" applyNumberFormat="1" applyFont="1" applyFill="1" applyBorder="1" applyAlignment="1">
      <alignment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3" xfId="2" applyFont="1" applyFill="1" applyBorder="1" applyAlignment="1">
      <alignment horizontal="center" vertical="center"/>
    </xf>
    <xf numFmtId="184" fontId="0" fillId="0" borderId="45" xfId="0" applyNumberFormat="1" applyFill="1" applyBorder="1" applyAlignment="1">
      <alignment horizontal="center"/>
    </xf>
    <xf numFmtId="184" fontId="0" fillId="0" borderId="46" xfId="0" applyNumberFormat="1" applyFill="1" applyBorder="1" applyAlignment="1">
      <alignment horizontal="center"/>
    </xf>
    <xf numFmtId="184" fontId="0" fillId="0" borderId="47" xfId="0" applyNumberFormat="1" applyFill="1" applyBorder="1" applyAlignment="1">
      <alignment horizontal="center"/>
    </xf>
    <xf numFmtId="193" fontId="5" fillId="0" borderId="6" xfId="2" applyNumberFormat="1" applyFont="1" applyFill="1" applyBorder="1" applyAlignment="1" applyProtection="1">
      <alignment vertical="center"/>
    </xf>
    <xf numFmtId="184" fontId="5" fillId="0" borderId="33" xfId="0" applyNumberFormat="1" applyFont="1" applyFill="1" applyBorder="1" applyAlignment="1">
      <alignment horizontal="right" vertical="center"/>
    </xf>
    <xf numFmtId="184" fontId="5" fillId="0" borderId="3" xfId="2" applyNumberFormat="1" applyFont="1" applyFill="1" applyBorder="1" applyAlignment="1">
      <alignment vertical="center"/>
    </xf>
    <xf numFmtId="192" fontId="5" fillId="0" borderId="33"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5" fillId="0" borderId="6" xfId="0" applyFont="1" applyFill="1" applyBorder="1" applyAlignment="1">
      <alignment vertical="center"/>
    </xf>
    <xf numFmtId="196" fontId="5" fillId="0" borderId="33" xfId="0" quotePrefix="1" applyNumberFormat="1" applyFont="1" applyFill="1" applyBorder="1" applyAlignment="1">
      <alignment horizontal="right" vertical="center"/>
    </xf>
    <xf numFmtId="184" fontId="5" fillId="0" borderId="33" xfId="0" quotePrefix="1"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0" xfId="0" applyNumberFormat="1" applyFont="1" applyFill="1" applyAlignment="1">
      <alignment vertical="center"/>
    </xf>
    <xf numFmtId="192" fontId="5" fillId="0" borderId="36"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92" fontId="5" fillId="0" borderId="34"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84" fontId="5" fillId="0" borderId="29" xfId="0" applyNumberFormat="1" applyFont="1" applyFill="1" applyBorder="1" applyAlignment="1">
      <alignment vertical="center"/>
    </xf>
    <xf numFmtId="184" fontId="5" fillId="0" borderId="8"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Font="1" applyFill="1" applyAlignment="1">
      <alignment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0" fillId="0" borderId="6" xfId="0" applyFont="1" applyFill="1" applyBorder="1" applyAlignment="1">
      <alignment horizontal="center" vertical="center"/>
    </xf>
    <xf numFmtId="184" fontId="0" fillId="0" borderId="17"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3" xfId="2" applyNumberFormat="1" applyFont="1" applyFill="1" applyBorder="1" applyAlignment="1">
      <alignment vertical="center"/>
    </xf>
    <xf numFmtId="184" fontId="1" fillId="0" borderId="27" xfId="2" applyNumberFormat="1" applyFont="1" applyFill="1" applyBorder="1" applyAlignment="1">
      <alignment vertical="center"/>
    </xf>
    <xf numFmtId="184" fontId="1" fillId="0" borderId="18"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3" xfId="2" applyNumberFormat="1" applyFont="1" applyFill="1" applyBorder="1" applyAlignment="1">
      <alignment vertical="center"/>
    </xf>
    <xf numFmtId="192" fontId="1" fillId="0" borderId="7" xfId="2" applyNumberFormat="1" applyFont="1" applyFill="1" applyBorder="1" applyAlignment="1">
      <alignment vertical="center"/>
    </xf>
    <xf numFmtId="184" fontId="9" fillId="0" borderId="6" xfId="0" applyNumberFormat="1" applyFont="1" applyFill="1" applyBorder="1" applyAlignment="1">
      <alignment horizontal="center" vertical="center"/>
    </xf>
    <xf numFmtId="184" fontId="9" fillId="0" borderId="11" xfId="0" applyNumberFormat="1" applyFont="1" applyFill="1" applyBorder="1" applyAlignment="1">
      <alignment horizontal="center" vertical="center"/>
    </xf>
    <xf numFmtId="179" fontId="9" fillId="0" borderId="6" xfId="2" applyNumberFormat="1" applyFont="1" applyFill="1" applyBorder="1" applyAlignment="1">
      <alignment vertical="center"/>
    </xf>
    <xf numFmtId="192" fontId="24" fillId="0" borderId="33" xfId="0" applyNumberFormat="1" applyFont="1" applyFill="1" applyBorder="1" applyAlignment="1">
      <alignment horizontal="right" vertical="center"/>
    </xf>
    <xf numFmtId="192" fontId="25" fillId="0" borderId="33" xfId="0" applyNumberFormat="1" applyFont="1" applyFill="1" applyBorder="1" applyAlignment="1">
      <alignment horizontal="right" vertical="center"/>
    </xf>
    <xf numFmtId="192" fontId="7" fillId="0" borderId="36" xfId="0" applyNumberFormat="1" applyFont="1" applyFill="1" applyBorder="1" applyAlignment="1">
      <alignment horizontal="right" vertical="center"/>
    </xf>
    <xf numFmtId="192" fontId="7" fillId="0" borderId="34" xfId="0" applyNumberFormat="1" applyFont="1" applyFill="1" applyBorder="1" applyAlignment="1">
      <alignment horizontal="right" vertical="center"/>
    </xf>
    <xf numFmtId="184" fontId="9" fillId="0" borderId="1" xfId="0" applyNumberFormat="1" applyFont="1" applyFill="1" applyBorder="1" applyAlignment="1">
      <alignment horizontal="center" vertical="center"/>
    </xf>
    <xf numFmtId="184" fontId="9" fillId="0" borderId="12"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181" fontId="5" fillId="0" borderId="0" xfId="2" applyNumberFormat="1" applyFont="1" applyFill="1" applyBorder="1" applyAlignment="1">
      <alignment vertical="center"/>
    </xf>
    <xf numFmtId="193" fontId="5" fillId="0" borderId="18" xfId="2" applyNumberFormat="1" applyFont="1" applyFill="1" applyBorder="1" applyAlignment="1">
      <alignment vertical="center"/>
    </xf>
    <xf numFmtId="181" fontId="5" fillId="0" borderId="10" xfId="2" applyNumberFormat="1" applyFont="1" applyFill="1" applyBorder="1" applyAlignment="1">
      <alignment vertical="center"/>
    </xf>
    <xf numFmtId="193" fontId="5" fillId="0" borderId="5" xfId="2" applyNumberFormat="1" applyFont="1" applyFill="1" applyBorder="1" applyAlignment="1">
      <alignment vertical="center"/>
    </xf>
    <xf numFmtId="181" fontId="5" fillId="0" borderId="2" xfId="2" applyNumberFormat="1" applyFont="1" applyFill="1" applyBorder="1" applyAlignment="1">
      <alignment vertical="center"/>
    </xf>
    <xf numFmtId="181" fontId="5" fillId="0" borderId="2" xfId="0" applyNumberFormat="1" applyFont="1" applyFill="1" applyBorder="1" applyAlignment="1">
      <alignment vertical="center"/>
    </xf>
    <xf numFmtId="193" fontId="5" fillId="0" borderId="2" xfId="2" applyNumberFormat="1" applyFont="1" applyFill="1" applyBorder="1" applyAlignment="1">
      <alignment vertical="center"/>
    </xf>
    <xf numFmtId="181" fontId="5" fillId="0" borderId="11" xfId="2" applyNumberFormat="1" applyFont="1" applyFill="1" applyBorder="1" applyAlignment="1">
      <alignment vertical="center"/>
    </xf>
    <xf numFmtId="184" fontId="5" fillId="0" borderId="6" xfId="0" applyNumberFormat="1" applyFont="1" applyFill="1" applyBorder="1" applyAlignment="1">
      <alignment vertical="center"/>
    </xf>
    <xf numFmtId="193" fontId="5" fillId="0" borderId="12" xfId="2"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0" fillId="0" borderId="27" xfId="0" applyFill="1" applyBorder="1" applyAlignment="1">
      <alignment vertical="center"/>
    </xf>
    <xf numFmtId="0" fontId="0" fillId="0" borderId="0" xfId="0" applyFont="1" applyFill="1" applyAlignment="1">
      <alignment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6" fontId="0" fillId="0" borderId="6" xfId="8" applyFont="1" applyFill="1" applyBorder="1" applyAlignment="1">
      <alignment vertical="center"/>
    </xf>
    <xf numFmtId="197" fontId="8"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38" fontId="5" fillId="0" borderId="0" xfId="2" applyFont="1" applyFill="1" applyProtection="1">
      <protection locked="0"/>
    </xf>
    <xf numFmtId="197" fontId="5" fillId="0" borderId="6" xfId="0" applyNumberFormat="1" applyFont="1" applyFill="1" applyBorder="1" applyAlignment="1">
      <alignment vertical="center" wrapText="1"/>
    </xf>
    <xf numFmtId="197" fontId="5" fillId="0" borderId="7" xfId="0" applyNumberFormat="1" applyFont="1" applyFill="1" applyBorder="1" applyAlignment="1">
      <alignment horizontal="right" vertical="center" wrapText="1"/>
    </xf>
    <xf numFmtId="197" fontId="5" fillId="0" borderId="6" xfId="2" applyNumberFormat="1" applyFont="1" applyFill="1" applyBorder="1" applyAlignment="1" applyProtection="1">
      <alignment vertical="center"/>
      <protection locked="0"/>
    </xf>
    <xf numFmtId="38" fontId="5" fillId="0" borderId="7" xfId="2" applyFont="1" applyFill="1" applyBorder="1" applyAlignment="1" applyProtection="1">
      <alignment horizontal="center" vertical="center"/>
      <protection locked="0"/>
    </xf>
    <xf numFmtId="197" fontId="5" fillId="0" borderId="7" xfId="2" applyNumberFormat="1" applyFont="1" applyFill="1" applyBorder="1" applyAlignment="1" applyProtection="1">
      <alignment horizontal="right" vertical="center"/>
      <protection locked="0"/>
    </xf>
    <xf numFmtId="197" fontId="5" fillId="0" borderId="7" xfId="2" applyNumberFormat="1" applyFont="1" applyFill="1" applyBorder="1" applyAlignment="1" applyProtection="1">
      <alignment vertical="center"/>
      <protection locked="0"/>
    </xf>
    <xf numFmtId="38" fontId="5" fillId="0" borderId="6" xfId="2" applyFont="1" applyFill="1" applyBorder="1" applyAlignment="1" applyProtection="1">
      <alignment horizontal="center" vertical="center"/>
      <protection locked="0"/>
    </xf>
    <xf numFmtId="197" fontId="5" fillId="0" borderId="6" xfId="2" applyNumberFormat="1" applyFont="1" applyFill="1" applyBorder="1" applyAlignment="1" applyProtection="1">
      <alignment horizontal="right" vertical="center"/>
      <protection locked="0"/>
    </xf>
    <xf numFmtId="197" fontId="5" fillId="0" borderId="6" xfId="2" quotePrefix="1" applyNumberFormat="1"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197" fontId="5" fillId="0" borderId="51" xfId="2" applyNumberFormat="1" applyFont="1" applyFill="1" applyBorder="1" applyAlignment="1" applyProtection="1">
      <alignment vertical="center"/>
    </xf>
    <xf numFmtId="38" fontId="5" fillId="0" borderId="52" xfId="2" applyFont="1" applyFill="1" applyBorder="1" applyAlignment="1" applyProtection="1">
      <alignment horizontal="center" vertical="center" wrapText="1"/>
      <protection locked="0"/>
    </xf>
    <xf numFmtId="197" fontId="5" fillId="0" borderId="52" xfId="2" applyNumberFormat="1" applyFont="1" applyFill="1" applyBorder="1" applyAlignment="1" applyProtection="1">
      <alignment vertical="center"/>
      <protection locked="0"/>
    </xf>
    <xf numFmtId="197" fontId="5" fillId="0" borderId="52" xfId="2" applyNumberFormat="1" applyFont="1" applyFill="1" applyBorder="1" applyAlignment="1" applyProtection="1">
      <alignment vertical="center"/>
    </xf>
    <xf numFmtId="38" fontId="5" fillId="0" borderId="11" xfId="2" applyFont="1" applyFill="1" applyBorder="1" applyAlignment="1" applyProtection="1">
      <alignment horizontal="center" vertical="center" wrapText="1"/>
      <protection locked="0"/>
    </xf>
    <xf numFmtId="197" fontId="5" fillId="0" borderId="6" xfId="2" applyNumberFormat="1" applyFont="1" applyFill="1" applyBorder="1" applyAlignment="1" applyProtection="1">
      <alignment vertical="center"/>
    </xf>
    <xf numFmtId="38" fontId="5" fillId="0" borderId="30" xfId="2" applyFont="1" applyFill="1" applyBorder="1" applyAlignment="1" applyProtection="1">
      <alignment horizontal="center" vertical="center" wrapText="1"/>
      <protection locked="0"/>
    </xf>
    <xf numFmtId="197" fontId="5" fillId="0" borderId="23" xfId="2" applyNumberFormat="1" applyFont="1" applyFill="1" applyBorder="1" applyAlignment="1" applyProtection="1">
      <alignment vertical="center"/>
      <protection locked="0"/>
    </xf>
    <xf numFmtId="197" fontId="5" fillId="0" borderId="23" xfId="2" applyNumberFormat="1" applyFont="1" applyFill="1" applyBorder="1" applyAlignment="1" applyProtection="1">
      <alignment vertical="center"/>
    </xf>
    <xf numFmtId="0" fontId="5" fillId="0" borderId="7" xfId="0" applyNumberFormat="1" applyFont="1" applyFill="1" applyBorder="1" applyAlignment="1">
      <alignment horizontal="center" vertical="center"/>
    </xf>
    <xf numFmtId="197" fontId="5" fillId="0" borderId="0" xfId="2" applyNumberFormat="1" applyFont="1" applyFill="1" applyProtection="1">
      <protection locked="0"/>
    </xf>
    <xf numFmtId="38" fontId="5" fillId="0" borderId="0" xfId="2" applyFont="1" applyFill="1" applyBorder="1" applyAlignment="1" applyProtection="1">
      <protection locked="0"/>
    </xf>
    <xf numFmtId="0" fontId="5" fillId="0" borderId="0" xfId="0" applyFont="1" applyFill="1" applyBorder="1" applyAlignment="1"/>
    <xf numFmtId="197" fontId="26" fillId="0" borderId="0" xfId="1" applyNumberFormat="1" applyFont="1" applyFill="1" applyAlignment="1" applyProtection="1">
      <protection locked="0"/>
    </xf>
    <xf numFmtId="197" fontId="5" fillId="0" borderId="0" xfId="2" applyNumberFormat="1" applyFont="1" applyFill="1" applyAlignment="1" applyProtection="1">
      <alignment horizontal="right"/>
      <protection locked="0"/>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5" xfId="0" applyFont="1" applyBorder="1"/>
    <xf numFmtId="0" fontId="5" fillId="0" borderId="10" xfId="0" applyFont="1" applyBorder="1" applyAlignment="1">
      <alignment horizontal="right" vertical="center"/>
    </xf>
    <xf numFmtId="0" fontId="5" fillId="0" borderId="0" xfId="0" applyFont="1" applyBorder="1" applyAlignment="1">
      <alignment vertical="center"/>
    </xf>
    <xf numFmtId="182" fontId="5" fillId="0" borderId="5" xfId="0" applyNumberFormat="1" applyFont="1" applyBorder="1"/>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7" xfId="0" applyFont="1" applyBorder="1"/>
    <xf numFmtId="0" fontId="5" fillId="0" borderId="0" xfId="0" applyFont="1" applyFill="1" applyBorder="1" applyAlignment="1">
      <alignment horizontal="center" vertical="center"/>
    </xf>
    <xf numFmtId="0" fontId="5" fillId="0" borderId="1" xfId="0" applyFont="1" applyBorder="1"/>
    <xf numFmtId="0" fontId="5" fillId="0" borderId="9" xfId="0" applyFont="1" applyBorder="1" applyAlignment="1">
      <alignment horizontal="center" vertical="center"/>
    </xf>
    <xf numFmtId="198" fontId="5" fillId="0" borderId="5" xfId="0" applyNumberFormat="1" applyFont="1" applyBorder="1"/>
    <xf numFmtId="199" fontId="5" fillId="0" borderId="5" xfId="0" applyNumberFormat="1" applyFont="1" applyBorder="1"/>
    <xf numFmtId="38" fontId="5" fillId="3" borderId="34" xfId="2" applyFont="1" applyFill="1" applyBorder="1" applyAlignment="1" applyProtection="1">
      <alignment horizontal="center" vertical="center"/>
      <protection locked="0"/>
    </xf>
    <xf numFmtId="179" fontId="7" fillId="3" borderId="6" xfId="2" applyNumberFormat="1" applyFont="1" applyFill="1" applyBorder="1" applyAlignment="1">
      <alignment horizontal="right" vertical="center"/>
    </xf>
    <xf numFmtId="38" fontId="5" fillId="3" borderId="33" xfId="2" applyFont="1" applyFill="1" applyBorder="1" applyAlignment="1" applyProtection="1">
      <alignment horizontal="center" vertical="center"/>
      <protection locked="0"/>
    </xf>
    <xf numFmtId="38" fontId="5" fillId="3" borderId="33" xfId="2" applyFont="1" applyFill="1" applyBorder="1" applyAlignment="1" applyProtection="1">
      <alignment vertical="center"/>
      <protection locked="0"/>
    </xf>
    <xf numFmtId="185" fontId="5" fillId="3" borderId="33" xfId="2" applyNumberFormat="1" applyFont="1" applyFill="1" applyBorder="1" applyAlignment="1" applyProtection="1">
      <alignment horizontal="center" vertical="center"/>
      <protection locked="0"/>
    </xf>
    <xf numFmtId="38" fontId="5" fillId="3" borderId="33" xfId="2" applyFont="1" applyFill="1" applyBorder="1" applyAlignment="1" applyProtection="1">
      <alignment vertical="center" shrinkToFit="1"/>
      <protection locked="0"/>
    </xf>
    <xf numFmtId="184" fontId="5" fillId="3" borderId="33" xfId="2" applyNumberFormat="1" applyFont="1" applyFill="1" applyBorder="1" applyAlignment="1" applyProtection="1">
      <alignment horizontal="center" vertical="center"/>
      <protection locked="0"/>
    </xf>
    <xf numFmtId="38" fontId="5" fillId="3" borderId="33" xfId="2" applyFont="1" applyFill="1" applyBorder="1" applyAlignment="1" applyProtection="1">
      <alignment horizontal="center" vertical="center" shrinkToFit="1"/>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0" applyNumberFormat="1" applyFont="1" applyFill="1" applyBorder="1" applyAlignment="1">
      <alignment horizontal="center" vertical="center" wrapText="1"/>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textRotation="255" wrapText="1"/>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38" fontId="1" fillId="0" borderId="1" xfId="2"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Alignment="1">
      <alignment vertical="center"/>
    </xf>
    <xf numFmtId="0" fontId="5" fillId="0" borderId="12" xfId="0" applyFont="1" applyFill="1" applyBorder="1" applyAlignment="1">
      <alignment horizontal="center" vertical="center"/>
    </xf>
    <xf numFmtId="0" fontId="5" fillId="0" borderId="18"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31" xfId="0" applyNumberFormat="1" applyFont="1" applyFill="1" applyBorder="1" applyAlignment="1">
      <alignment horizontal="center" vertical="center"/>
    </xf>
    <xf numFmtId="185" fontId="0" fillId="0" borderId="32"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184" fontId="0" fillId="0" borderId="17" xfId="0" applyNumberFormat="1" applyFont="1" applyFill="1" applyBorder="1" applyAlignment="1">
      <alignment horizontal="center" vertical="center"/>
    </xf>
    <xf numFmtId="0" fontId="0" fillId="0" borderId="19"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0" fillId="0" borderId="1" xfId="2" applyNumberFormat="1" applyFont="1" applyFill="1" applyBorder="1" applyAlignment="1">
      <alignment horizontal="center" vertical="center" textRotation="255" shrinkToFit="1"/>
    </xf>
    <xf numFmtId="0" fontId="10" fillId="0" borderId="5" xfId="2" applyNumberFormat="1" applyFont="1" applyFill="1" applyBorder="1" applyAlignment="1">
      <alignment horizontal="center" vertical="center" textRotation="255" shrinkToFit="1"/>
    </xf>
    <xf numFmtId="0" fontId="10" fillId="0" borderId="7" xfId="2" applyNumberFormat="1" applyFont="1" applyFill="1" applyBorder="1" applyAlignment="1">
      <alignment horizontal="center" vertical="center" textRotation="255" shrinkToFi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wrapTex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0" fillId="0" borderId="1" xfId="2" applyNumberFormat="1" applyFont="1" applyFill="1" applyBorder="1" applyAlignment="1">
      <alignment horizontal="center" vertical="center" textRotation="255" wrapText="1" shrinkToFit="1"/>
    </xf>
    <xf numFmtId="0" fontId="10" fillId="0" borderId="5" xfId="0" applyNumberFormat="1" applyFont="1" applyFill="1" applyBorder="1" applyAlignment="1">
      <alignment horizontal="center" vertical="center" textRotation="255" shrinkToFit="1"/>
    </xf>
    <xf numFmtId="0" fontId="10" fillId="0" borderId="7" xfId="0"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7"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18" xfId="0" applyFont="1" applyFill="1" applyBorder="1" applyAlignment="1">
      <alignment vertical="center" wrapText="1" shrinkToFit="1"/>
    </xf>
    <xf numFmtId="38" fontId="7" fillId="0" borderId="41" xfId="2" applyFont="1" applyFill="1" applyBorder="1" applyAlignment="1" applyProtection="1">
      <alignment horizontal="center" vertical="center" wrapText="1"/>
    </xf>
    <xf numFmtId="38" fontId="7" fillId="0" borderId="42" xfId="2" applyFont="1" applyFill="1" applyBorder="1" applyAlignment="1" applyProtection="1">
      <alignment horizontal="center" vertical="center" wrapText="1"/>
    </xf>
    <xf numFmtId="38" fontId="7" fillId="0" borderId="43" xfId="2" applyFont="1" applyFill="1" applyBorder="1" applyAlignment="1" applyProtection="1">
      <alignment horizontal="center" vertical="center" wrapText="1"/>
    </xf>
    <xf numFmtId="38" fontId="7" fillId="0" borderId="48" xfId="2" applyFont="1" applyFill="1" applyBorder="1" applyAlignment="1" applyProtection="1">
      <alignment horizontal="center" vertical="center" wrapText="1"/>
    </xf>
    <xf numFmtId="38" fontId="7" fillId="0" borderId="38" xfId="2" applyFont="1" applyFill="1" applyBorder="1" applyAlignment="1" applyProtection="1">
      <alignment horizontal="center" vertical="center" wrapText="1"/>
    </xf>
    <xf numFmtId="38" fontId="7" fillId="0" borderId="34" xfId="2" applyFont="1" applyFill="1" applyBorder="1" applyAlignment="1" applyProtection="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12" fillId="0" borderId="7" xfId="5" applyFont="1" applyFill="1" applyBorder="1" applyAlignment="1">
      <alignment horizontal="center" vertical="center"/>
    </xf>
    <xf numFmtId="38" fontId="7" fillId="0" borderId="1" xfId="2" applyFont="1" applyFill="1" applyBorder="1" applyAlignment="1" applyProtection="1">
      <alignment horizontal="center" vertical="center"/>
    </xf>
    <xf numFmtId="38" fontId="5" fillId="0" borderId="21" xfId="2" applyFont="1" applyFill="1" applyBorder="1" applyAlignment="1" applyProtection="1">
      <alignment horizontal="center" vertical="center"/>
      <protection locked="0"/>
    </xf>
    <xf numFmtId="38" fontId="5" fillId="0" borderId="44" xfId="2"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197" fontId="5" fillId="0" borderId="1" xfId="2" applyNumberFormat="1" applyFont="1" applyFill="1" applyBorder="1" applyAlignment="1" applyProtection="1">
      <alignment horizontal="center" vertical="center" wrapText="1"/>
      <protection locked="0"/>
    </xf>
    <xf numFmtId="197" fontId="5" fillId="0" borderId="7" xfId="0" applyNumberFormat="1" applyFont="1" applyFill="1" applyBorder="1" applyAlignment="1">
      <alignment horizontal="center" vertical="center" wrapText="1"/>
    </xf>
    <xf numFmtId="197" fontId="5" fillId="0" borderId="4" xfId="2" applyNumberFormat="1" applyFont="1" applyFill="1" applyBorder="1" applyAlignment="1" applyProtection="1">
      <alignment horizontal="center" vertical="center" wrapText="1"/>
      <protection locked="0"/>
    </xf>
    <xf numFmtId="197" fontId="5" fillId="0" borderId="9" xfId="0" applyNumberFormat="1" applyFont="1" applyFill="1" applyBorder="1" applyAlignment="1">
      <alignment horizontal="center" vertical="center" wrapText="1"/>
    </xf>
    <xf numFmtId="197" fontId="5" fillId="0" borderId="12" xfId="0" applyNumberFormat="1" applyFont="1" applyFill="1" applyBorder="1" applyAlignment="1">
      <alignment horizontal="center" vertical="center" wrapText="1"/>
    </xf>
    <xf numFmtId="38" fontId="5" fillId="0" borderId="9" xfId="2" applyFont="1" applyFill="1" applyBorder="1" applyAlignment="1" applyProtection="1">
      <protection locked="0"/>
    </xf>
    <xf numFmtId="0" fontId="5" fillId="0" borderId="9" xfId="0" applyFont="1" applyFill="1" applyBorder="1" applyAlignment="1"/>
    <xf numFmtId="38" fontId="8" fillId="0" borderId="19" xfId="2" applyFont="1" applyFill="1" applyBorder="1" applyAlignment="1" applyProtection="1">
      <alignment vertical="center"/>
      <protection locked="0"/>
    </xf>
    <xf numFmtId="38" fontId="5" fillId="0" borderId="6" xfId="2"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197" fontId="5" fillId="0" borderId="3" xfId="2" applyNumberFormat="1" applyFont="1" applyFill="1" applyBorder="1" applyAlignment="1" applyProtection="1">
      <alignment horizontal="center" vertical="center" wrapText="1"/>
      <protection locked="0"/>
    </xf>
    <xf numFmtId="197" fontId="5" fillId="0" borderId="6" xfId="0" applyNumberFormat="1" applyFont="1" applyFill="1" applyBorder="1" applyAlignment="1">
      <alignment horizontal="center" vertical="center" wrapText="1"/>
    </xf>
    <xf numFmtId="197" fontId="5" fillId="0" borderId="6" xfId="2" applyNumberFormat="1" applyFont="1" applyFill="1" applyBorder="1" applyAlignment="1" applyProtection="1">
      <alignment horizontal="center" vertical="center" wrapText="1"/>
      <protection locked="0"/>
    </xf>
    <xf numFmtId="197" fontId="5" fillId="0" borderId="11" xfId="2" applyNumberFormat="1" applyFont="1" applyFill="1" applyBorder="1" applyAlignment="1" applyProtection="1">
      <alignment horizontal="center" vertical="center"/>
      <protection locked="0"/>
    </xf>
    <xf numFmtId="197" fontId="5" fillId="0" borderId="2" xfId="0" applyNumberFormat="1" applyFont="1" applyFill="1" applyBorder="1"/>
    <xf numFmtId="197" fontId="5" fillId="0" borderId="3" xfId="0" applyNumberFormat="1" applyFont="1" applyFill="1" applyBorder="1"/>
    <xf numFmtId="0" fontId="5" fillId="0" borderId="4" xfId="0" applyFont="1"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cellXfs>
  <cellStyles count="9">
    <cellStyle name="ハイパーリンク" xfId="1" builtinId="8"/>
    <cellStyle name="桁区切り" xfId="2" builtinId="6"/>
    <cellStyle name="桁区切り 2" xfId="3"/>
    <cellStyle name="通貨" xfId="8" builtinId="7"/>
    <cellStyle name="標準" xfId="0" builtinId="0"/>
    <cellStyle name="標準_3(4)専用水道の現況" xfId="4"/>
    <cellStyle name="標準_3(5)特設水道の現況" xfId="5"/>
    <cellStyle name="標準_上水道料金表" xfId="6"/>
    <cellStyle name="未定義" xfId="7"/>
  </cellStyles>
  <dxfs count="0"/>
  <tableStyles count="0" defaultTableStyle="TableStyleMedium2" defaultPivotStyle="PivotStyleLight16"/>
  <colors>
    <mruColors>
      <color rgb="FFFF99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一人一日最大給水量（ｌ）</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63166953528399317"/>
        </c:manualLayout>
      </c:layout>
      <c:lineChart>
        <c:grouping val="standard"/>
        <c:varyColors val="0"/>
        <c:ser>
          <c:idx val="2"/>
          <c:order val="0"/>
          <c:tx>
            <c:strRef>
              <c:f>'元データ（印刷不要）'!$E$1</c:f>
              <c:strCache>
                <c:ptCount val="1"/>
                <c:pt idx="0">
                  <c:v>上水道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'元データ（印刷不要）'!$A$2:$A$52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'元データ（印刷不要）'!$E$2:$E$52</c:f>
              <c:numCache>
                <c:formatCode>General</c:formatCode>
                <c:ptCount val="51"/>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c:v>
                </c:pt>
                <c:pt idx="33">
                  <c:v>467</c:v>
                </c:pt>
                <c:pt idx="34">
                  <c:v>468</c:v>
                </c:pt>
                <c:pt idx="35">
                  <c:v>463</c:v>
                </c:pt>
                <c:pt idx="36">
                  <c:v>450</c:v>
                </c:pt>
                <c:pt idx="37">
                  <c:v>449</c:v>
                </c:pt>
                <c:pt idx="38">
                  <c:v>440</c:v>
                </c:pt>
                <c:pt idx="39">
                  <c:v>425</c:v>
                </c:pt>
                <c:pt idx="40">
                  <c:v>428</c:v>
                </c:pt>
                <c:pt idx="41">
                  <c:v>416</c:v>
                </c:pt>
                <c:pt idx="42">
                  <c:v>414</c:v>
                </c:pt>
                <c:pt idx="43">
                  <c:v>407</c:v>
                </c:pt>
                <c:pt idx="44">
                  <c:v>405</c:v>
                </c:pt>
                <c:pt idx="45">
                  <c:v>393</c:v>
                </c:pt>
                <c:pt idx="46">
                  <c:v>386</c:v>
                </c:pt>
                <c:pt idx="47">
                  <c:v>390</c:v>
                </c:pt>
                <c:pt idx="48">
                  <c:v>385</c:v>
                </c:pt>
                <c:pt idx="49">
                  <c:v>385</c:v>
                </c:pt>
                <c:pt idx="50">
                  <c:v>377</c:v>
                </c:pt>
              </c:numCache>
            </c:numRef>
          </c:val>
          <c:smooth val="0"/>
        </c:ser>
        <c:ser>
          <c:idx val="0"/>
          <c:order val="1"/>
          <c:tx>
            <c:strRef>
              <c:f>'元データ（印刷不要）'!$F$1</c:f>
              <c:strCache>
                <c:ptCount val="1"/>
                <c:pt idx="0">
                  <c:v>簡易水道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'元データ（印刷不要）'!$F$2:$F$52</c:f>
              <c:numCache>
                <c:formatCode>General</c:formatCode>
                <c:ptCount val="51"/>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456</c:v>
                </c:pt>
                <c:pt idx="33">
                  <c:v>446</c:v>
                </c:pt>
                <c:pt idx="34">
                  <c:v>466</c:v>
                </c:pt>
                <c:pt idx="35">
                  <c:v>470</c:v>
                </c:pt>
                <c:pt idx="36">
                  <c:v>505</c:v>
                </c:pt>
                <c:pt idx="37">
                  <c:v>498</c:v>
                </c:pt>
                <c:pt idx="38">
                  <c:v>494</c:v>
                </c:pt>
                <c:pt idx="39">
                  <c:v>497</c:v>
                </c:pt>
                <c:pt idx="40">
                  <c:v>504</c:v>
                </c:pt>
                <c:pt idx="41">
                  <c:v>535</c:v>
                </c:pt>
                <c:pt idx="42">
                  <c:v>519</c:v>
                </c:pt>
                <c:pt idx="43">
                  <c:v>509</c:v>
                </c:pt>
                <c:pt idx="44">
                  <c:v>501</c:v>
                </c:pt>
                <c:pt idx="45" formatCode="#,##0_);[Red]\(#,##0\)">
                  <c:v>497</c:v>
                </c:pt>
                <c:pt idx="46">
                  <c:v>538</c:v>
                </c:pt>
                <c:pt idx="47">
                  <c:v>524</c:v>
                </c:pt>
                <c:pt idx="48">
                  <c:v>502</c:v>
                </c:pt>
                <c:pt idx="49">
                  <c:v>541</c:v>
                </c:pt>
                <c:pt idx="50">
                  <c:v>552</c:v>
                </c:pt>
              </c:numCache>
            </c:numRef>
          </c:val>
          <c:smooth val="0"/>
        </c:ser>
        <c:dLbls>
          <c:showLegendKey val="0"/>
          <c:showVal val="0"/>
          <c:showCatName val="0"/>
          <c:showSerName val="0"/>
          <c:showPercent val="0"/>
          <c:showBubbleSize val="0"/>
        </c:dLbls>
        <c:marker val="1"/>
        <c:smooth val="0"/>
        <c:axId val="86500864"/>
        <c:axId val="86507520"/>
      </c:lineChart>
      <c:catAx>
        <c:axId val="86500864"/>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590667349153974"/>
              <c:y val="0.800344234079173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86507520"/>
        <c:crosses val="autoZero"/>
        <c:auto val="1"/>
        <c:lblAlgn val="ctr"/>
        <c:lblOffset val="100"/>
        <c:tickLblSkip val="1"/>
        <c:tickMarkSkip val="1"/>
        <c:noMultiLvlLbl val="0"/>
      </c:catAx>
      <c:valAx>
        <c:axId val="86507520"/>
        <c:scaling>
          <c:orientation val="minMax"/>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ｌ</a:t>
                </a:r>
              </a:p>
            </c:rich>
          </c:tx>
          <c:layout>
            <c:manualLayout>
              <c:xMode val="edge"/>
              <c:yMode val="edge"/>
              <c:x val="2.351313969571231E-2"/>
              <c:y val="0.435456110154905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86500864"/>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5352711616442138"/>
          <c:h val="0.13253012048192769"/>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2"/>
          <c:order val="0"/>
          <c:tx>
            <c:strRef>
              <c:f>'元データ（印刷不要）'!$B$1</c:f>
              <c:strCache>
                <c:ptCount val="1"/>
                <c:pt idx="0">
                  <c:v>兵庫県</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cat>
            <c:strRef>
              <c:f>'元データ（印刷不要）'!$A$2:$A$52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'元データ（印刷不要）'!$B$2:$B$52</c:f>
              <c:numCache>
                <c:formatCode>General</c:formatCode>
                <c:ptCount val="51"/>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numCache>
            </c:numRef>
          </c:val>
          <c:smooth val="0"/>
        </c:ser>
        <c:ser>
          <c:idx val="0"/>
          <c:order val="1"/>
          <c:tx>
            <c:strRef>
              <c:f>'元データ（印刷不要）'!$C$1</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'元データ（印刷不要）'!$C$2:$C$52</c:f>
              <c:numCache>
                <c:formatCode>General</c:formatCode>
                <c:ptCount val="51"/>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numCache>
            </c:numRef>
          </c:val>
          <c:smooth val="0"/>
        </c:ser>
        <c:dLbls>
          <c:showLegendKey val="0"/>
          <c:showVal val="0"/>
          <c:showCatName val="0"/>
          <c:showSerName val="0"/>
          <c:showPercent val="0"/>
          <c:showBubbleSize val="0"/>
        </c:dLbls>
        <c:marker val="1"/>
        <c:smooth val="0"/>
        <c:axId val="86518400"/>
        <c:axId val="86537344"/>
      </c:lineChart>
      <c:catAx>
        <c:axId val="86518400"/>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6537344"/>
        <c:crosses val="autoZero"/>
        <c:auto val="1"/>
        <c:lblAlgn val="ctr"/>
        <c:lblOffset val="100"/>
        <c:tickLblSkip val="1"/>
        <c:tickMarkSkip val="1"/>
        <c:noMultiLvlLbl val="0"/>
      </c:catAx>
      <c:valAx>
        <c:axId val="86537344"/>
        <c:scaling>
          <c:orientation val="minMax"/>
          <c:max val="105"/>
          <c:min val="60"/>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86518400"/>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5504993596995253"/>
          <c:h val="0.15452561807257537"/>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7176938369781309"/>
          <c:y val="2.194357366771159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197481776010602E-2"/>
          <c:y val="0.17136919013649937"/>
          <c:w val="0.84029158383035119"/>
          <c:h val="0.67293724648055353"/>
        </c:manualLayout>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'元データ（印刷不要）'!$G$2:$G$52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'元データ（印刷不要）'!$I$2:$I$52</c:f>
              <c:numCache>
                <c:formatCode>General</c:formatCode>
                <c:ptCount val="51"/>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numCache>
            </c:numRef>
          </c:val>
          <c:smooth val="0"/>
        </c:ser>
        <c:dLbls>
          <c:showLegendKey val="0"/>
          <c:showVal val="0"/>
          <c:showCatName val="0"/>
          <c:showSerName val="0"/>
          <c:showPercent val="0"/>
          <c:showBubbleSize val="0"/>
        </c:dLbls>
        <c:marker val="1"/>
        <c:smooth val="0"/>
        <c:axId val="86562688"/>
        <c:axId val="86602112"/>
      </c:lineChart>
      <c:catAx>
        <c:axId val="86562688"/>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310139165009941"/>
              <c:y val="0.90595742930252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86602112"/>
        <c:crosses val="autoZero"/>
        <c:auto val="1"/>
        <c:lblAlgn val="ctr"/>
        <c:lblOffset val="100"/>
        <c:tickLblSkip val="1"/>
        <c:tickMarkSkip val="1"/>
        <c:noMultiLvlLbl val="0"/>
      </c:catAx>
      <c:valAx>
        <c:axId val="86602112"/>
        <c:scaling>
          <c:orientation val="minMax"/>
          <c:max val="30000"/>
          <c:min val="1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6562688"/>
        <c:crosses val="autoZero"/>
        <c:crossBetween val="midCat"/>
        <c:dispUnits>
          <c:builtInUnit val="thousands"/>
        </c:dispUnits>
      </c:valAx>
      <c:spPr>
        <a:solidFill>
          <a:srgbClr val="FFFFFF"/>
        </a:solidFill>
        <a:ln w="12700">
          <a:solidFill>
            <a:srgbClr val="000000"/>
          </a:solidFill>
          <a:prstDash val="solid"/>
        </a:ln>
      </c:spPr>
    </c:plotArea>
    <c:legend>
      <c:legendPos val="r"/>
      <c:layout>
        <c:manualLayout>
          <c:xMode val="edge"/>
          <c:yMode val="edge"/>
          <c:x val="0.56461232604373757"/>
          <c:y val="0.66457778984523486"/>
          <c:w val="0.31610337972167002"/>
          <c:h val="0.163009733501180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'元データ（印刷不要）'!$I$2:$I$38</c:f>
              <c:numCache>
                <c:formatCode>General</c:formatCode>
                <c:ptCount val="3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numCache>
            </c:numRef>
          </c:val>
          <c:smooth val="0"/>
          <c:extLs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86638976"/>
        <c:axId val="86641280"/>
      </c:lineChart>
      <c:catAx>
        <c:axId val="8663897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641280"/>
        <c:crosses val="autoZero"/>
        <c:auto val="1"/>
        <c:lblAlgn val="ctr"/>
        <c:lblOffset val="100"/>
        <c:tickLblSkip val="1"/>
        <c:tickMarkSkip val="1"/>
        <c:noMultiLvlLbl val="0"/>
      </c:catAx>
      <c:valAx>
        <c:axId val="8664128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8663897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0"/>
          <c:order val="0"/>
          <c:tx>
            <c:strRef>
              <c:f>'元データ（印刷不要）'!$H$1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'元データ（印刷不要）'!$G$2:$G$52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'元データ（印刷不要）'!$H$2:$H$52</c:f>
              <c:numCache>
                <c:formatCode>General</c:formatCode>
                <c:ptCount val="51"/>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703990</c:v>
                </c:pt>
                <c:pt idx="44">
                  <c:v>691350</c:v>
                </c:pt>
                <c:pt idx="45">
                  <c:v>684914</c:v>
                </c:pt>
                <c:pt idx="46">
                  <c:v>688473</c:v>
                </c:pt>
                <c:pt idx="47">
                  <c:v>679033</c:v>
                </c:pt>
                <c:pt idx="48">
                  <c:v>673704</c:v>
                </c:pt>
                <c:pt idx="49">
                  <c:v>669198</c:v>
                </c:pt>
                <c:pt idx="50">
                  <c:v>661652</c:v>
                </c:pt>
              </c:numCache>
            </c:numRef>
          </c:val>
          <c:smooth val="0"/>
        </c:ser>
        <c:dLbls>
          <c:showLegendKey val="0"/>
          <c:showVal val="0"/>
          <c:showCatName val="0"/>
          <c:showSerName val="0"/>
          <c:showPercent val="0"/>
          <c:showBubbleSize val="0"/>
        </c:dLbls>
        <c:marker val="1"/>
        <c:smooth val="0"/>
        <c:axId val="86670336"/>
        <c:axId val="86689280"/>
      </c:lineChart>
      <c:catAx>
        <c:axId val="86670336"/>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86689280"/>
        <c:crosses val="autoZero"/>
        <c:auto val="1"/>
        <c:lblAlgn val="ctr"/>
        <c:lblOffset val="100"/>
        <c:tickLblSkip val="1"/>
        <c:tickMarkSkip val="1"/>
        <c:noMultiLvlLbl val="0"/>
      </c:catAx>
      <c:valAx>
        <c:axId val="86689280"/>
        <c:scaling>
          <c:orientation val="minMax"/>
          <c:max val="800000"/>
          <c:min val="3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86670336"/>
        <c:crosses val="autoZero"/>
        <c:crossBetween val="midCat"/>
        <c:majorUnit val="5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5913822373845976"/>
          <c:y val="0.59547129424355938"/>
          <c:w val="0.25256695069173851"/>
          <c:h val="0.2135929125364184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2336468221846102"/>
          <c:y val="0.17439293598233996"/>
          <c:w val="0.82679206220717738"/>
          <c:h val="0.71633554083885209"/>
        </c:manualLayout>
      </c:layout>
      <c:lineChart>
        <c:grouping val="standard"/>
        <c:varyColors val="0"/>
        <c:ser>
          <c:idx val="0"/>
          <c:order val="0"/>
          <c:tx>
            <c:strRef>
              <c:f>'元データ（印刷不要）'!$K$1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'元データ（印刷不要）'!$J$2:$J$52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'元データ（印刷不要）'!$K$2:$K$52</c:f>
              <c:numCache>
                <c:formatCode>General</c:formatCode>
                <c:ptCount val="51"/>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2236638</c:v>
                </c:pt>
                <c:pt idx="43">
                  <c:v>2204488</c:v>
                </c:pt>
                <c:pt idx="44">
                  <c:v>2194782</c:v>
                </c:pt>
                <c:pt idx="45">
                  <c:v>2137907</c:v>
                </c:pt>
                <c:pt idx="46">
                  <c:v>2100586</c:v>
                </c:pt>
                <c:pt idx="47">
                  <c:v>2119737</c:v>
                </c:pt>
                <c:pt idx="48">
                  <c:v>2087756</c:v>
                </c:pt>
                <c:pt idx="49">
                  <c:v>2082024</c:v>
                </c:pt>
                <c:pt idx="50">
                  <c:v>2039062</c:v>
                </c:pt>
              </c:numCache>
            </c:numRef>
          </c:val>
          <c:smooth val="0"/>
        </c:ser>
        <c:dLbls>
          <c:showLegendKey val="0"/>
          <c:showVal val="0"/>
          <c:showCatName val="0"/>
          <c:showSerName val="0"/>
          <c:showPercent val="0"/>
          <c:showBubbleSize val="0"/>
        </c:dLbls>
        <c:marker val="1"/>
        <c:smooth val="0"/>
        <c:axId val="86726144"/>
        <c:axId val="86728704"/>
      </c:lineChart>
      <c:catAx>
        <c:axId val="86726144"/>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86728704"/>
        <c:crosses val="autoZero"/>
        <c:auto val="1"/>
        <c:lblAlgn val="ctr"/>
        <c:lblOffset val="100"/>
        <c:tickLblSkip val="1"/>
        <c:tickMarkSkip val="1"/>
        <c:noMultiLvlLbl val="0"/>
      </c:catAx>
      <c:valAx>
        <c:axId val="86728704"/>
        <c:scaling>
          <c:orientation val="minMax"/>
          <c:max val="3000000"/>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86726144"/>
        <c:crosses val="autoZero"/>
        <c:crossBetween val="midCat"/>
        <c:majorUnit val="2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7289778497314012"/>
          <c:y val="0.58940397350993379"/>
          <c:w val="0.23177589717173208"/>
          <c:h val="0.2119205298013244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一日最大給水量（千m3/日）</a:t>
            </a:r>
          </a:p>
        </c:rich>
      </c:tx>
      <c:layout>
        <c:manualLayout>
          <c:xMode val="edge"/>
          <c:yMode val="edge"/>
          <c:x val="0.32447817836812143"/>
          <c:y val="3.154574132492113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1081593927893736E-2"/>
          <c:y val="0.16298633017875921"/>
          <c:w val="0.82732447817836807"/>
          <c:h val="0.68874868559411151"/>
        </c:manualLayout>
      </c:layout>
      <c:lineChart>
        <c:grouping val="standard"/>
        <c:varyColors val="0"/>
        <c:ser>
          <c:idx val="0"/>
          <c:order val="0"/>
          <c:tx>
            <c:strRef>
              <c:f>'元データ（印刷不要）'!$L$1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'元データ（印刷不要）'!$J$2:$J$52</c:f>
              <c:strCache>
                <c:ptCount val="51"/>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strCache>
            </c:strRef>
          </c:cat>
          <c:val>
            <c:numRef>
              <c:f>'元データ（印刷不要）'!$L$2:$L$52</c:f>
              <c:numCache>
                <c:formatCode>General</c:formatCode>
                <c:ptCount val="51"/>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c:v>
                </c:pt>
                <c:pt idx="47">
                  <c:v>65787</c:v>
                </c:pt>
                <c:pt idx="48">
                  <c:v>61944</c:v>
                </c:pt>
                <c:pt idx="49">
                  <c:v>65294</c:v>
                </c:pt>
                <c:pt idx="50">
                  <c:v>54192</c:v>
                </c:pt>
              </c:numCache>
            </c:numRef>
          </c:val>
          <c:smooth val="0"/>
        </c:ser>
        <c:dLbls>
          <c:showLegendKey val="0"/>
          <c:showVal val="0"/>
          <c:showCatName val="0"/>
          <c:showSerName val="0"/>
          <c:showPercent val="0"/>
          <c:showBubbleSize val="0"/>
        </c:dLbls>
        <c:marker val="1"/>
        <c:smooth val="0"/>
        <c:axId val="86769664"/>
        <c:axId val="86771968"/>
      </c:lineChart>
      <c:catAx>
        <c:axId val="86769664"/>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869070208728653"/>
              <c:y val="0.908517350157728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86771968"/>
        <c:crosses val="autoZero"/>
        <c:auto val="1"/>
        <c:lblAlgn val="ctr"/>
        <c:lblOffset val="100"/>
        <c:tickLblSkip val="1"/>
        <c:tickMarkSkip val="1"/>
        <c:noMultiLvlLbl val="0"/>
      </c:catAx>
      <c:valAx>
        <c:axId val="86771968"/>
        <c:scaling>
          <c:orientation val="minMax"/>
          <c:max val="120000"/>
          <c:min val="4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6769664"/>
        <c:crosses val="autoZero"/>
        <c:crossBetween val="midCat"/>
        <c:majorUnit val="1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03415559772296"/>
          <c:y val="0.62145110410094639"/>
          <c:w val="0.22770398481973431"/>
          <c:h val="0.15772870662460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59</xdr:row>
      <xdr:rowOff>19050</xdr:rowOff>
    </xdr:to>
    <xdr:graphicFrame macro="">
      <xdr:nvGraphicFramePr>
        <xdr:cNvPr id="209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66675</xdr:rowOff>
    </xdr:from>
    <xdr:to>
      <xdr:col>6</xdr:col>
      <xdr:colOff>676275</xdr:colOff>
      <xdr:row>35</xdr:row>
      <xdr:rowOff>19050</xdr:rowOff>
    </xdr:to>
    <xdr:graphicFrame macro="">
      <xdr:nvGraphicFramePr>
        <xdr:cNvPr id="11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657225</xdr:colOff>
      <xdr:row>0</xdr:row>
      <xdr:rowOff>0</xdr:rowOff>
    </xdr:to>
    <xdr:graphicFrame macro="">
      <xdr:nvGraphicFramePr>
        <xdr:cNvPr id="1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142875</xdr:rowOff>
    </xdr:from>
    <xdr:to>
      <xdr:col>6</xdr:col>
      <xdr:colOff>523875</xdr:colOff>
      <xdr:row>18</xdr:row>
      <xdr:rowOff>0</xdr:rowOff>
    </xdr:to>
    <xdr:graphicFrame macro="">
      <xdr:nvGraphicFramePr>
        <xdr:cNvPr id="115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0</xdr:row>
      <xdr:rowOff>152400</xdr:rowOff>
    </xdr:from>
    <xdr:to>
      <xdr:col>13</xdr:col>
      <xdr:colOff>647700</xdr:colOff>
      <xdr:row>17</xdr:row>
      <xdr:rowOff>114300</xdr:rowOff>
    </xdr:to>
    <xdr:graphicFrame macro="">
      <xdr:nvGraphicFramePr>
        <xdr:cNvPr id="115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581025</xdr:colOff>
      <xdr:row>17</xdr:row>
      <xdr:rowOff>66675</xdr:rowOff>
    </xdr:from>
    <xdr:to>
      <xdr:col>14</xdr:col>
      <xdr:colOff>114300</xdr:colOff>
      <xdr:row>35</xdr:row>
      <xdr:rowOff>0</xdr:rowOff>
    </xdr:to>
    <xdr:graphicFrame macro="">
      <xdr:nvGraphicFramePr>
        <xdr:cNvPr id="115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40</xdr:row>
      <xdr:rowOff>0</xdr:rowOff>
    </xdr:from>
    <xdr:to>
      <xdr:col>3</xdr:col>
      <xdr:colOff>142875</xdr:colOff>
      <xdr:row>40</xdr:row>
      <xdr:rowOff>0</xdr:rowOff>
    </xdr:to>
    <xdr:sp macro="" textlink="">
      <xdr:nvSpPr>
        <xdr:cNvPr id="2" name="AutoShape 1"/>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3" name="AutoShape 2"/>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4" name="AutoShape 3"/>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5" name="AutoShape 4"/>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6" name="AutoShape 5"/>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7" name="AutoShape 6"/>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114299</xdr:colOff>
          <xdr:row>50</xdr:row>
          <xdr:rowOff>114299</xdr:rowOff>
        </xdr:from>
        <xdr:to>
          <xdr:col>22</xdr:col>
          <xdr:colOff>152399</xdr:colOff>
          <xdr:row>59</xdr:row>
          <xdr:rowOff>38099</xdr:rowOff>
        </xdr:to>
        <xdr:pic>
          <xdr:nvPicPr>
            <xdr:cNvPr id="8" name="図 7"/>
            <xdr:cNvPicPr>
              <a:picLocks noChangeAspect="1" noChangeArrowheads="1"/>
              <a:extLst>
                <a:ext uri="{84589F7E-364E-4C9E-8A38-B11213B215E9}">
                  <a14:cameraTool cellRange="'[1]率(印刷不要）'!$A$2:$I$12" spid="_x0000_s95240"/>
                </a:ext>
              </a:extLst>
            </xdr:cNvPicPr>
          </xdr:nvPicPr>
          <xdr:blipFill>
            <a:blip xmlns:r="http://schemas.openxmlformats.org/officeDocument/2006/relationships" r:embed="rId1"/>
            <a:srcRect/>
            <a:stretch>
              <a:fillRect/>
            </a:stretch>
          </xdr:blipFill>
          <xdr:spPr bwMode="auto">
            <a:xfrm>
              <a:off x="977899" y="16725899"/>
              <a:ext cx="9715500" cy="20955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58" name="Object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60" name="Object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adwalk\Desktop\&#27700;&#36947;&#65288;&#27810;&#30000;&#65289;\H22&#65288;&#27700;&#36947;&#20418;&#65289;\&#26087;&#38306;&#26681;&#20998;&#65288;&#20107;&#21209;&#38306;&#20418;&#65289;\H27\07%20&#29694;&#27841;&#35519;&#26360;\01&#20316;&#26989;&#12501;&#12449;&#12452;&#12523;\H26&#31777;&#26131;&#23554;&#29992;&#27700;&#36947;&#65288;31-32&#12506;&#12540;&#124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32"/>
      <sheetName val="率(印刷不要）"/>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Microsoft_Word_97_-_2003_Document4.doc"/><Relationship Id="rId3" Type="http://schemas.openxmlformats.org/officeDocument/2006/relationships/oleObject" Target="../embeddings/Microsoft_Word_97_-_2003_Document1.doc"/><Relationship Id="rId7"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image" Target="../media/image4.emf"/><Relationship Id="rId5" Type="http://schemas.openxmlformats.org/officeDocument/2006/relationships/oleObject" Target="../embeddings/Microsoft_Word_97_-_2003_Document2.doc"/><Relationship Id="rId4"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2"/>
  <sheetViews>
    <sheetView workbookViewId="0">
      <pane ySplit="1" topLeftCell="A34" activePane="bottomLeft" state="frozen"/>
      <selection pane="bottomLeft" activeCell="H44" sqref="H44"/>
    </sheetView>
  </sheetViews>
  <sheetFormatPr defaultRowHeight="13.5"/>
  <sheetData>
    <row r="1" spans="1:12" s="34" customFormat="1" ht="27" customHeight="1">
      <c r="A1" s="46" t="s">
        <v>362</v>
      </c>
      <c r="B1" s="47" t="s">
        <v>788</v>
      </c>
      <c r="C1" s="48" t="s">
        <v>364</v>
      </c>
      <c r="D1" s="46" t="s">
        <v>366</v>
      </c>
      <c r="E1" s="47" t="s">
        <v>367</v>
      </c>
      <c r="F1" s="48" t="s">
        <v>368</v>
      </c>
      <c r="G1" s="46" t="s">
        <v>606</v>
      </c>
      <c r="H1" s="47" t="s">
        <v>367</v>
      </c>
      <c r="I1" s="48" t="s">
        <v>368</v>
      </c>
      <c r="J1" s="46" t="s">
        <v>369</v>
      </c>
      <c r="K1" s="47" t="s">
        <v>367</v>
      </c>
      <c r="L1" s="48" t="s">
        <v>368</v>
      </c>
    </row>
    <row r="2" spans="1:12">
      <c r="A2" s="49">
        <v>39</v>
      </c>
      <c r="B2" s="50">
        <v>79.73</v>
      </c>
      <c r="C2" s="51">
        <v>66.7</v>
      </c>
      <c r="D2" s="49">
        <v>39</v>
      </c>
      <c r="E2" s="50">
        <v>378</v>
      </c>
      <c r="F2" s="51">
        <v>184</v>
      </c>
      <c r="G2" s="49">
        <v>39</v>
      </c>
      <c r="H2" s="50">
        <v>326806</v>
      </c>
      <c r="I2" s="51">
        <v>13333</v>
      </c>
      <c r="J2" s="49">
        <v>39</v>
      </c>
      <c r="K2" s="50">
        <v>1135280</v>
      </c>
      <c r="L2" s="51">
        <v>52184</v>
      </c>
    </row>
    <row r="3" spans="1:12">
      <c r="A3" s="49">
        <v>40</v>
      </c>
      <c r="B3" s="50">
        <v>82.08</v>
      </c>
      <c r="C3" s="51">
        <v>69.400000000000006</v>
      </c>
      <c r="D3" s="49">
        <v>40</v>
      </c>
      <c r="E3" s="50">
        <v>370</v>
      </c>
      <c r="F3" s="51">
        <v>158</v>
      </c>
      <c r="G3" s="49">
        <v>40</v>
      </c>
      <c r="H3" s="50">
        <v>335299</v>
      </c>
      <c r="I3" s="51">
        <v>11899</v>
      </c>
      <c r="J3" s="49">
        <v>40</v>
      </c>
      <c r="K3" s="50">
        <v>1176575</v>
      </c>
      <c r="L3" s="51">
        <v>46571</v>
      </c>
    </row>
    <row r="4" spans="1:12">
      <c r="A4" s="49">
        <v>41</v>
      </c>
      <c r="B4" s="50">
        <v>84.29</v>
      </c>
      <c r="C4" s="51">
        <v>72.2</v>
      </c>
      <c r="D4" s="49">
        <v>41</v>
      </c>
      <c r="E4" s="50">
        <v>394</v>
      </c>
      <c r="F4" s="51">
        <v>232</v>
      </c>
      <c r="G4" s="49">
        <v>41</v>
      </c>
      <c r="H4" s="50">
        <v>367374</v>
      </c>
      <c r="I4" s="51">
        <v>17353</v>
      </c>
      <c r="J4" s="49">
        <v>41</v>
      </c>
      <c r="K4" s="50">
        <v>1314306</v>
      </c>
      <c r="L4" s="51">
        <v>67921</v>
      </c>
    </row>
    <row r="5" spans="1:12">
      <c r="A5" s="49">
        <v>42</v>
      </c>
      <c r="B5" s="50">
        <v>86.7</v>
      </c>
      <c r="C5" s="51">
        <v>74.7</v>
      </c>
      <c r="D5" s="49">
        <v>42</v>
      </c>
      <c r="E5" s="50">
        <v>396</v>
      </c>
      <c r="F5" s="51">
        <v>248</v>
      </c>
      <c r="G5" s="49">
        <v>42</v>
      </c>
      <c r="H5" s="50">
        <v>393634</v>
      </c>
      <c r="I5" s="51">
        <v>18687</v>
      </c>
      <c r="J5" s="49">
        <v>42</v>
      </c>
      <c r="K5" s="50">
        <v>1383237</v>
      </c>
      <c r="L5" s="51">
        <v>73142</v>
      </c>
    </row>
    <row r="6" spans="1:12">
      <c r="A6" s="49">
        <v>43</v>
      </c>
      <c r="B6" s="50">
        <v>88.48</v>
      </c>
      <c r="C6" s="51">
        <v>76.900000000000006</v>
      </c>
      <c r="D6" s="49">
        <v>43</v>
      </c>
      <c r="E6" s="50">
        <v>398</v>
      </c>
      <c r="F6" s="51">
        <v>229</v>
      </c>
      <c r="G6" s="49">
        <v>43</v>
      </c>
      <c r="H6" s="50">
        <v>407977</v>
      </c>
      <c r="I6" s="51">
        <v>15560</v>
      </c>
      <c r="J6" s="49">
        <v>43</v>
      </c>
      <c r="K6" s="50">
        <v>1443233</v>
      </c>
      <c r="L6" s="51">
        <v>71084</v>
      </c>
    </row>
    <row r="7" spans="1:12">
      <c r="A7" s="49">
        <v>44</v>
      </c>
      <c r="B7" s="50">
        <v>90.62</v>
      </c>
      <c r="C7" s="51">
        <v>79</v>
      </c>
      <c r="D7" s="49">
        <v>44</v>
      </c>
      <c r="E7" s="50">
        <v>413</v>
      </c>
      <c r="F7" s="51">
        <v>209</v>
      </c>
      <c r="G7" s="49">
        <v>44</v>
      </c>
      <c r="H7" s="50">
        <v>453655</v>
      </c>
      <c r="I7" s="51">
        <v>16684</v>
      </c>
      <c r="J7" s="49">
        <v>44</v>
      </c>
      <c r="K7" s="50">
        <v>1570690</v>
      </c>
      <c r="L7" s="51">
        <v>63317</v>
      </c>
    </row>
    <row r="8" spans="1:12">
      <c r="A8" s="49">
        <v>45</v>
      </c>
      <c r="B8" s="50">
        <v>91.41</v>
      </c>
      <c r="C8" s="51">
        <v>80.8</v>
      </c>
      <c r="D8" s="49">
        <v>45</v>
      </c>
      <c r="E8" s="50">
        <v>448</v>
      </c>
      <c r="F8" s="51">
        <v>211</v>
      </c>
      <c r="G8" s="49">
        <v>45</v>
      </c>
      <c r="H8" s="50">
        <v>489689</v>
      </c>
      <c r="I8" s="51">
        <v>17072</v>
      </c>
      <c r="J8" s="49">
        <v>45</v>
      </c>
      <c r="K8" s="50">
        <v>1758778</v>
      </c>
      <c r="L8" s="51">
        <v>59374</v>
      </c>
    </row>
    <row r="9" spans="1:12">
      <c r="A9" s="49">
        <v>46</v>
      </c>
      <c r="B9" s="50">
        <v>93.48</v>
      </c>
      <c r="C9" s="51">
        <v>82.7</v>
      </c>
      <c r="D9" s="49">
        <v>46</v>
      </c>
      <c r="E9" s="50">
        <v>443</v>
      </c>
      <c r="F9" s="51">
        <v>228</v>
      </c>
      <c r="G9" s="49">
        <v>46</v>
      </c>
      <c r="H9" s="50">
        <v>516983</v>
      </c>
      <c r="I9" s="51">
        <v>17340</v>
      </c>
      <c r="J9" s="49">
        <v>46</v>
      </c>
      <c r="K9" s="50">
        <v>1817173</v>
      </c>
      <c r="L9" s="51">
        <v>64112</v>
      </c>
    </row>
    <row r="10" spans="1:12">
      <c r="A10" s="49">
        <v>47</v>
      </c>
      <c r="B10" s="50">
        <v>94.12</v>
      </c>
      <c r="C10" s="51">
        <v>84.3</v>
      </c>
      <c r="D10" s="49">
        <v>47</v>
      </c>
      <c r="E10" s="50">
        <v>468</v>
      </c>
      <c r="F10" s="51">
        <v>251</v>
      </c>
      <c r="G10" s="49">
        <v>47</v>
      </c>
      <c r="H10" s="50">
        <v>552264</v>
      </c>
      <c r="I10" s="51">
        <v>18698</v>
      </c>
      <c r="J10" s="49">
        <v>47</v>
      </c>
      <c r="K10" s="50">
        <v>1957262</v>
      </c>
      <c r="L10" s="51">
        <v>74820</v>
      </c>
    </row>
    <row r="11" spans="1:12">
      <c r="A11" s="49">
        <v>48</v>
      </c>
      <c r="B11" s="50">
        <v>94.54</v>
      </c>
      <c r="C11" s="51">
        <v>85.4</v>
      </c>
      <c r="D11" s="49">
        <v>48</v>
      </c>
      <c r="E11" s="50">
        <v>473</v>
      </c>
      <c r="F11" s="51">
        <v>271</v>
      </c>
      <c r="G11" s="49">
        <v>48</v>
      </c>
      <c r="H11" s="50">
        <v>571268</v>
      </c>
      <c r="I11" s="51">
        <v>22749</v>
      </c>
      <c r="J11" s="49">
        <v>48</v>
      </c>
      <c r="K11" s="50">
        <v>2019497</v>
      </c>
      <c r="L11" s="51">
        <v>85211</v>
      </c>
    </row>
    <row r="12" spans="1:12">
      <c r="A12" s="49">
        <v>49</v>
      </c>
      <c r="B12" s="50">
        <v>95.34</v>
      </c>
      <c r="C12" s="51">
        <v>86.7</v>
      </c>
      <c r="D12" s="49">
        <v>49</v>
      </c>
      <c r="E12" s="50">
        <v>470</v>
      </c>
      <c r="F12" s="51">
        <v>263</v>
      </c>
      <c r="G12" s="49">
        <v>49</v>
      </c>
      <c r="H12" s="50">
        <v>574576</v>
      </c>
      <c r="I12" s="51">
        <v>22057</v>
      </c>
      <c r="J12" s="49">
        <v>49</v>
      </c>
      <c r="K12" s="50">
        <v>2055950</v>
      </c>
      <c r="L12" s="51">
        <v>81272</v>
      </c>
    </row>
    <row r="13" spans="1:12">
      <c r="A13" s="49">
        <v>50</v>
      </c>
      <c r="B13" s="50">
        <v>96.15</v>
      </c>
      <c r="C13" s="51">
        <v>87.6</v>
      </c>
      <c r="D13" s="49">
        <v>50</v>
      </c>
      <c r="E13" s="50">
        <v>484</v>
      </c>
      <c r="F13" s="51">
        <v>290</v>
      </c>
      <c r="G13" s="49">
        <v>50</v>
      </c>
      <c r="H13" s="50">
        <v>606908</v>
      </c>
      <c r="I13" s="51">
        <v>24501</v>
      </c>
      <c r="J13" s="49">
        <v>50</v>
      </c>
      <c r="K13" s="50">
        <v>2149801</v>
      </c>
      <c r="L13" s="51">
        <v>95331</v>
      </c>
    </row>
    <row r="14" spans="1:12">
      <c r="A14" s="49">
        <v>51</v>
      </c>
      <c r="B14" s="50">
        <v>96.61</v>
      </c>
      <c r="C14" s="51">
        <v>88.6</v>
      </c>
      <c r="D14" s="49">
        <v>51</v>
      </c>
      <c r="E14" s="50">
        <v>469</v>
      </c>
      <c r="F14" s="51">
        <v>282</v>
      </c>
      <c r="G14" s="49">
        <v>51</v>
      </c>
      <c r="H14" s="50">
        <v>613937</v>
      </c>
      <c r="I14" s="51">
        <v>25507</v>
      </c>
      <c r="J14" s="49">
        <v>51</v>
      </c>
      <c r="K14" s="50">
        <v>2114397</v>
      </c>
      <c r="L14" s="51">
        <v>95423</v>
      </c>
    </row>
    <row r="15" spans="1:12">
      <c r="A15" s="49">
        <v>52</v>
      </c>
      <c r="B15" s="50">
        <v>97.03</v>
      </c>
      <c r="C15" s="51">
        <v>89.4</v>
      </c>
      <c r="D15" s="49">
        <v>52</v>
      </c>
      <c r="E15" s="50">
        <v>493</v>
      </c>
      <c r="F15" s="51">
        <v>276</v>
      </c>
      <c r="G15" s="49">
        <v>52</v>
      </c>
      <c r="H15" s="50">
        <v>628436</v>
      </c>
      <c r="I15" s="51">
        <v>24182</v>
      </c>
      <c r="J15" s="49">
        <v>52</v>
      </c>
      <c r="K15" s="50">
        <v>2260913</v>
      </c>
      <c r="L15" s="51">
        <v>87025</v>
      </c>
    </row>
    <row r="16" spans="1:12">
      <c r="A16" s="49">
        <v>53</v>
      </c>
      <c r="B16" s="50">
        <v>97.48</v>
      </c>
      <c r="C16" s="51">
        <v>90.3</v>
      </c>
      <c r="D16" s="49">
        <v>53</v>
      </c>
      <c r="E16" s="50">
        <v>478</v>
      </c>
      <c r="F16" s="51">
        <v>267</v>
      </c>
      <c r="G16" s="49">
        <v>53</v>
      </c>
      <c r="H16" s="50">
        <v>649479</v>
      </c>
      <c r="I16" s="51">
        <v>22469</v>
      </c>
      <c r="J16" s="49">
        <v>53</v>
      </c>
      <c r="K16" s="50">
        <v>2226041</v>
      </c>
      <c r="L16" s="51">
        <v>80309</v>
      </c>
    </row>
    <row r="17" spans="1:42">
      <c r="A17" s="49">
        <v>54</v>
      </c>
      <c r="B17" s="50">
        <v>97.74</v>
      </c>
      <c r="C17" s="51">
        <v>91</v>
      </c>
      <c r="D17" s="49">
        <v>54</v>
      </c>
      <c r="E17" s="50">
        <v>478</v>
      </c>
      <c r="F17" s="51">
        <v>281</v>
      </c>
      <c r="G17" s="49">
        <v>54</v>
      </c>
      <c r="H17" s="50">
        <v>652165</v>
      </c>
      <c r="I17" s="51">
        <v>23687</v>
      </c>
      <c r="J17" s="49">
        <v>54</v>
      </c>
      <c r="K17" s="50">
        <v>2245384</v>
      </c>
      <c r="L17" s="51">
        <v>84117</v>
      </c>
    </row>
    <row r="18" spans="1:42">
      <c r="A18" s="49">
        <v>55</v>
      </c>
      <c r="B18" s="50">
        <v>98.15</v>
      </c>
      <c r="C18" s="51">
        <v>91.5</v>
      </c>
      <c r="D18" s="49">
        <v>55</v>
      </c>
      <c r="E18" s="50">
        <v>467</v>
      </c>
      <c r="F18" s="51">
        <v>275</v>
      </c>
      <c r="G18" s="49">
        <v>55</v>
      </c>
      <c r="H18" s="50">
        <v>640724</v>
      </c>
      <c r="I18" s="51">
        <v>23025</v>
      </c>
      <c r="J18" s="49">
        <v>55</v>
      </c>
      <c r="K18" s="50">
        <v>2212645</v>
      </c>
      <c r="L18" s="51">
        <v>82268</v>
      </c>
    </row>
    <row r="19" spans="1:42">
      <c r="A19" s="49">
        <v>56</v>
      </c>
      <c r="B19" s="50">
        <v>98.33</v>
      </c>
      <c r="C19" s="51">
        <v>91.9</v>
      </c>
      <c r="D19" s="49">
        <v>56</v>
      </c>
      <c r="E19" s="50">
        <v>490</v>
      </c>
      <c r="F19" s="51">
        <v>301</v>
      </c>
      <c r="G19" s="49">
        <v>56</v>
      </c>
      <c r="H19" s="50">
        <v>661425</v>
      </c>
      <c r="I19" s="51">
        <v>22539</v>
      </c>
      <c r="J19" s="49">
        <v>56</v>
      </c>
      <c r="K19" s="50">
        <v>2341083</v>
      </c>
      <c r="L19" s="51">
        <v>85624</v>
      </c>
    </row>
    <row r="20" spans="1:42">
      <c r="A20" s="49">
        <v>57</v>
      </c>
      <c r="B20" s="50">
        <v>98.55</v>
      </c>
      <c r="C20" s="51">
        <v>92.2</v>
      </c>
      <c r="D20" s="49">
        <v>57</v>
      </c>
      <c r="E20" s="50">
        <v>465</v>
      </c>
      <c r="F20" s="51">
        <v>289</v>
      </c>
      <c r="G20" s="49">
        <v>57</v>
      </c>
      <c r="H20" s="50">
        <v>657540</v>
      </c>
      <c r="I20" s="51">
        <v>22656</v>
      </c>
      <c r="J20" s="49">
        <v>57</v>
      </c>
      <c r="K20" s="50">
        <v>2241393</v>
      </c>
      <c r="L20" s="51">
        <v>81910</v>
      </c>
    </row>
    <row r="21" spans="1:42">
      <c r="A21" s="49">
        <v>58</v>
      </c>
      <c r="B21" s="50">
        <v>98.69</v>
      </c>
      <c r="C21" s="51">
        <v>92.6</v>
      </c>
      <c r="D21" s="49">
        <v>58</v>
      </c>
      <c r="E21" s="50">
        <v>492</v>
      </c>
      <c r="F21" s="51">
        <v>309</v>
      </c>
      <c r="G21" s="49">
        <v>58</v>
      </c>
      <c r="H21" s="50">
        <v>684687</v>
      </c>
      <c r="I21" s="51">
        <v>23662</v>
      </c>
      <c r="J21" s="49">
        <v>58</v>
      </c>
      <c r="K21" s="50">
        <v>2391909</v>
      </c>
      <c r="L21" s="51">
        <v>86584</v>
      </c>
    </row>
    <row r="22" spans="1:42">
      <c r="A22" s="49">
        <v>59</v>
      </c>
      <c r="B22" s="50">
        <v>98.81</v>
      </c>
      <c r="C22" s="51">
        <v>93.1</v>
      </c>
      <c r="D22" s="49">
        <v>59</v>
      </c>
      <c r="E22" s="50">
        <v>483</v>
      </c>
      <c r="F22" s="51">
        <v>330</v>
      </c>
      <c r="G22" s="49">
        <v>59</v>
      </c>
      <c r="H22" s="50">
        <v>688187</v>
      </c>
      <c r="I22" s="51">
        <v>24315</v>
      </c>
      <c r="J22" s="49">
        <v>59</v>
      </c>
      <c r="K22" s="50">
        <v>2368682</v>
      </c>
      <c r="L22" s="51">
        <v>91844</v>
      </c>
    </row>
    <row r="23" spans="1:42">
      <c r="A23" s="49">
        <v>60</v>
      </c>
      <c r="B23" s="50">
        <v>98.82</v>
      </c>
      <c r="C23" s="51">
        <v>93.3</v>
      </c>
      <c r="D23" s="49">
        <v>60</v>
      </c>
      <c r="E23" s="50">
        <v>481</v>
      </c>
      <c r="F23" s="51">
        <v>322</v>
      </c>
      <c r="G23" s="49">
        <v>60</v>
      </c>
      <c r="H23" s="50">
        <v>684501</v>
      </c>
      <c r="I23" s="51">
        <v>22318</v>
      </c>
      <c r="J23" s="49">
        <v>60</v>
      </c>
      <c r="K23" s="50">
        <v>2375479</v>
      </c>
      <c r="L23" s="51">
        <v>86260</v>
      </c>
    </row>
    <row r="24" spans="1:42">
      <c r="A24" s="49">
        <v>61</v>
      </c>
      <c r="B24" s="50">
        <v>98.83</v>
      </c>
      <c r="C24" s="51">
        <v>93.6</v>
      </c>
      <c r="D24" s="49">
        <v>61</v>
      </c>
      <c r="E24" s="50">
        <v>474</v>
      </c>
      <c r="F24" s="51">
        <v>345</v>
      </c>
      <c r="G24" s="49">
        <v>61</v>
      </c>
      <c r="H24" s="50">
        <v>681973</v>
      </c>
      <c r="I24" s="51">
        <v>22883</v>
      </c>
      <c r="J24" s="49">
        <v>61</v>
      </c>
      <c r="K24" s="50">
        <v>2353351</v>
      </c>
      <c r="L24" s="51">
        <v>90762</v>
      </c>
    </row>
    <row r="25" spans="1:42">
      <c r="A25" s="49">
        <v>62</v>
      </c>
      <c r="B25" s="50">
        <v>98.91</v>
      </c>
      <c r="C25" s="51">
        <v>93.9</v>
      </c>
      <c r="D25" s="49">
        <v>62</v>
      </c>
      <c r="E25" s="50">
        <v>462</v>
      </c>
      <c r="F25" s="51">
        <v>341</v>
      </c>
      <c r="G25" s="49">
        <v>62</v>
      </c>
      <c r="H25" s="50">
        <v>690412</v>
      </c>
      <c r="I25" s="51">
        <v>23819</v>
      </c>
      <c r="J25" s="49">
        <v>62</v>
      </c>
      <c r="K25" s="50">
        <v>2306278</v>
      </c>
      <c r="L25" s="51">
        <v>88348</v>
      </c>
    </row>
    <row r="26" spans="1:42">
      <c r="A26" s="49">
        <v>63</v>
      </c>
      <c r="B26" s="50">
        <v>99.03</v>
      </c>
      <c r="C26" s="51">
        <v>94.2</v>
      </c>
      <c r="D26" s="49">
        <v>63</v>
      </c>
      <c r="E26" s="50">
        <v>461</v>
      </c>
      <c r="F26" s="51">
        <v>353</v>
      </c>
      <c r="G26" s="49">
        <v>63</v>
      </c>
      <c r="H26" s="50">
        <v>699123</v>
      </c>
      <c r="I26" s="51">
        <v>23984</v>
      </c>
      <c r="J26" s="49">
        <v>63</v>
      </c>
      <c r="K26" s="50">
        <v>2316924</v>
      </c>
      <c r="L26" s="51">
        <v>92495</v>
      </c>
    </row>
    <row r="27" spans="1:42">
      <c r="A27" s="52" t="s">
        <v>365</v>
      </c>
      <c r="B27" s="50">
        <v>99.05</v>
      </c>
      <c r="C27" s="51">
        <v>94.4</v>
      </c>
      <c r="D27" s="52" t="s">
        <v>365</v>
      </c>
      <c r="E27" s="50">
        <v>472</v>
      </c>
      <c r="F27" s="51">
        <v>391</v>
      </c>
      <c r="G27" s="52" t="s">
        <v>365</v>
      </c>
      <c r="H27" s="50">
        <v>718791</v>
      </c>
      <c r="I27" s="51">
        <v>25659</v>
      </c>
      <c r="J27" s="52" t="s">
        <v>365</v>
      </c>
      <c r="K27" s="50">
        <v>2388771</v>
      </c>
      <c r="L27" s="51">
        <v>101446</v>
      </c>
    </row>
    <row r="28" spans="1:42">
      <c r="A28" s="49">
        <v>2</v>
      </c>
      <c r="B28" s="50">
        <v>99.19</v>
      </c>
      <c r="C28" s="51">
        <v>94.7</v>
      </c>
      <c r="D28" s="49">
        <v>2</v>
      </c>
      <c r="E28" s="50">
        <v>487</v>
      </c>
      <c r="F28" s="51">
        <v>400</v>
      </c>
      <c r="G28" s="49">
        <v>2</v>
      </c>
      <c r="H28" s="50">
        <v>738123</v>
      </c>
      <c r="I28" s="51">
        <v>25851</v>
      </c>
      <c r="J28" s="49">
        <v>2</v>
      </c>
      <c r="K28" s="50">
        <v>2481058</v>
      </c>
      <c r="L28" s="51">
        <v>102857</v>
      </c>
    </row>
    <row r="29" spans="1:42">
      <c r="A29" s="49">
        <v>3</v>
      </c>
      <c r="B29" s="50">
        <v>99.26</v>
      </c>
      <c r="C29" s="51">
        <v>94.9</v>
      </c>
      <c r="D29" s="49">
        <v>3</v>
      </c>
      <c r="E29" s="50">
        <v>479</v>
      </c>
      <c r="F29" s="51">
        <v>402</v>
      </c>
      <c r="G29" s="49">
        <v>3</v>
      </c>
      <c r="H29" s="50">
        <v>740343</v>
      </c>
      <c r="I29" s="51">
        <v>26393</v>
      </c>
      <c r="J29" s="49">
        <v>3</v>
      </c>
      <c r="K29" s="50">
        <v>2480327</v>
      </c>
      <c r="L29" s="51">
        <v>103146</v>
      </c>
    </row>
    <row r="30" spans="1:42">
      <c r="A30" s="49">
        <v>4</v>
      </c>
      <c r="B30" s="50">
        <v>99.31</v>
      </c>
      <c r="C30" s="51">
        <v>95.1</v>
      </c>
      <c r="D30" s="49">
        <v>4</v>
      </c>
      <c r="E30" s="50">
        <v>482</v>
      </c>
      <c r="F30" s="51">
        <v>409</v>
      </c>
      <c r="G30" s="49">
        <v>4</v>
      </c>
      <c r="H30" s="50">
        <v>746291</v>
      </c>
      <c r="I30" s="51">
        <v>26500</v>
      </c>
      <c r="J30" s="49">
        <v>4</v>
      </c>
      <c r="K30" s="50">
        <v>2512300</v>
      </c>
      <c r="L30" s="51">
        <v>103731</v>
      </c>
    </row>
    <row r="31" spans="1:42">
      <c r="A31" s="49">
        <v>5</v>
      </c>
      <c r="B31" s="50">
        <v>99.31</v>
      </c>
      <c r="C31" s="51">
        <v>95.3</v>
      </c>
      <c r="D31" s="49">
        <v>5</v>
      </c>
      <c r="E31" s="50">
        <v>464</v>
      </c>
      <c r="F31" s="51">
        <v>430</v>
      </c>
      <c r="G31" s="49">
        <v>5</v>
      </c>
      <c r="H31" s="50">
        <v>743987</v>
      </c>
      <c r="I31" s="51">
        <v>26617</v>
      </c>
      <c r="J31" s="49">
        <v>5</v>
      </c>
      <c r="K31" s="50">
        <v>2416696</v>
      </c>
      <c r="L31" s="51">
        <v>107110</v>
      </c>
    </row>
    <row r="32" spans="1:42">
      <c r="A32" s="49">
        <v>6</v>
      </c>
      <c r="B32" s="50">
        <v>99.38</v>
      </c>
      <c r="C32" s="51">
        <v>95.5</v>
      </c>
      <c r="D32" s="49">
        <v>6</v>
      </c>
      <c r="E32" s="50">
        <v>495</v>
      </c>
      <c r="F32" s="51">
        <v>434</v>
      </c>
      <c r="G32" s="49">
        <v>6</v>
      </c>
      <c r="H32" s="50">
        <v>754009</v>
      </c>
      <c r="I32" s="51">
        <v>27585</v>
      </c>
      <c r="J32" s="49">
        <v>6</v>
      </c>
      <c r="K32" s="50">
        <v>2589947</v>
      </c>
      <c r="L32" s="51">
        <v>108454</v>
      </c>
      <c r="AD32" s="1"/>
      <c r="AG32" s="1"/>
      <c r="AJ32" s="1"/>
      <c r="AL32" s="1"/>
      <c r="AN32" s="1"/>
      <c r="AP32" s="1"/>
    </row>
    <row r="33" spans="1:12">
      <c r="A33" s="49">
        <v>7</v>
      </c>
      <c r="B33" s="50">
        <v>99.36</v>
      </c>
      <c r="C33" s="51">
        <v>95.8</v>
      </c>
      <c r="D33" s="49">
        <v>7</v>
      </c>
      <c r="E33" s="50">
        <v>478</v>
      </c>
      <c r="F33" s="51">
        <v>459</v>
      </c>
      <c r="G33" s="49">
        <v>7</v>
      </c>
      <c r="H33" s="50">
        <v>737127</v>
      </c>
      <c r="I33" s="51">
        <v>28396</v>
      </c>
      <c r="J33" s="49">
        <v>7</v>
      </c>
      <c r="K33" s="50">
        <v>2457173</v>
      </c>
      <c r="L33" s="51">
        <v>114674</v>
      </c>
    </row>
    <row r="34" spans="1:12">
      <c r="A34" s="49">
        <v>8</v>
      </c>
      <c r="B34" s="50">
        <v>99.42</v>
      </c>
      <c r="C34" s="51">
        <v>96</v>
      </c>
      <c r="D34" s="49">
        <v>8</v>
      </c>
      <c r="E34" s="50">
        <v>476</v>
      </c>
      <c r="F34" s="51">
        <v>456</v>
      </c>
      <c r="G34" s="49">
        <v>8</v>
      </c>
      <c r="H34" s="50">
        <v>745001</v>
      </c>
      <c r="I34" s="51">
        <v>27974</v>
      </c>
      <c r="J34" s="49">
        <v>8</v>
      </c>
      <c r="K34" s="50">
        <v>2466237</v>
      </c>
      <c r="L34" s="51">
        <v>110390</v>
      </c>
    </row>
    <row r="35" spans="1:12">
      <c r="A35" s="49">
        <v>9</v>
      </c>
      <c r="B35" s="50">
        <v>99.47</v>
      </c>
      <c r="C35" s="51">
        <v>96.1</v>
      </c>
      <c r="D35" s="49">
        <v>9</v>
      </c>
      <c r="E35" s="50">
        <v>467</v>
      </c>
      <c r="F35" s="51">
        <v>446</v>
      </c>
      <c r="G35" s="49">
        <v>9</v>
      </c>
      <c r="H35" s="50">
        <v>747056</v>
      </c>
      <c r="I35" s="51">
        <v>27122</v>
      </c>
      <c r="J35" s="49">
        <v>9</v>
      </c>
      <c r="K35" s="50">
        <v>2438296</v>
      </c>
      <c r="L35" s="51">
        <v>102846</v>
      </c>
    </row>
    <row r="36" spans="1:12">
      <c r="A36" s="49">
        <v>10</v>
      </c>
      <c r="B36" s="50">
        <v>99.52</v>
      </c>
      <c r="C36" s="51">
        <v>96.3</v>
      </c>
      <c r="D36" s="49">
        <v>10</v>
      </c>
      <c r="E36" s="50">
        <v>468</v>
      </c>
      <c r="F36" s="51">
        <v>466</v>
      </c>
      <c r="G36" s="49">
        <v>10</v>
      </c>
      <c r="H36" s="50">
        <v>747747</v>
      </c>
      <c r="I36" s="51">
        <v>27667</v>
      </c>
      <c r="J36" s="49">
        <v>10</v>
      </c>
      <c r="K36" s="50">
        <v>2459317</v>
      </c>
      <c r="L36" s="51">
        <v>106380</v>
      </c>
    </row>
    <row r="37" spans="1:12">
      <c r="A37" s="49">
        <v>11</v>
      </c>
      <c r="B37" s="50">
        <v>99.59</v>
      </c>
      <c r="C37" s="51">
        <v>96.4</v>
      </c>
      <c r="D37" s="49">
        <v>11</v>
      </c>
      <c r="E37" s="50">
        <v>463</v>
      </c>
      <c r="F37" s="51">
        <v>470</v>
      </c>
      <c r="G37" s="49">
        <v>11</v>
      </c>
      <c r="H37" s="50">
        <v>741330</v>
      </c>
      <c r="I37" s="51">
        <v>26730</v>
      </c>
      <c r="J37" s="49">
        <v>11</v>
      </c>
      <c r="K37" s="50">
        <v>2455467</v>
      </c>
      <c r="L37" s="51">
        <v>103047</v>
      </c>
    </row>
    <row r="38" spans="1:12">
      <c r="A38" s="49">
        <v>12</v>
      </c>
      <c r="B38" s="50">
        <v>99.64</v>
      </c>
      <c r="C38" s="51">
        <v>96.6</v>
      </c>
      <c r="D38" s="49">
        <v>12</v>
      </c>
      <c r="E38" s="50">
        <v>450</v>
      </c>
      <c r="F38" s="51">
        <v>505</v>
      </c>
      <c r="G38" s="49">
        <v>12</v>
      </c>
      <c r="H38" s="50">
        <v>738179</v>
      </c>
      <c r="I38" s="51">
        <v>25928</v>
      </c>
      <c r="J38" s="49">
        <v>12</v>
      </c>
      <c r="K38" s="50">
        <v>2394070</v>
      </c>
      <c r="L38" s="51">
        <v>105264</v>
      </c>
    </row>
    <row r="39" spans="1:12">
      <c r="A39" s="49">
        <v>13</v>
      </c>
      <c r="B39" s="50">
        <v>99.69</v>
      </c>
      <c r="C39" s="53">
        <v>96.7</v>
      </c>
      <c r="D39" s="49">
        <v>13</v>
      </c>
      <c r="E39" s="50">
        <v>449</v>
      </c>
      <c r="F39" s="51">
        <v>498</v>
      </c>
      <c r="G39" s="49">
        <v>13</v>
      </c>
      <c r="H39" s="50">
        <v>729926</v>
      </c>
      <c r="I39" s="51">
        <v>26488</v>
      </c>
      <c r="J39" s="49">
        <v>13</v>
      </c>
      <c r="K39" s="50">
        <v>2394738</v>
      </c>
      <c r="L39" s="51">
        <v>103512</v>
      </c>
    </row>
    <row r="40" spans="1:12">
      <c r="A40" s="49">
        <v>14</v>
      </c>
      <c r="B40" s="50">
        <v>99.72</v>
      </c>
      <c r="C40" s="53">
        <v>96.8</v>
      </c>
      <c r="D40" s="49">
        <v>14</v>
      </c>
      <c r="E40" s="50">
        <v>440</v>
      </c>
      <c r="F40" s="51">
        <v>494</v>
      </c>
      <c r="G40" s="49">
        <v>14</v>
      </c>
      <c r="H40" s="50">
        <v>723852</v>
      </c>
      <c r="I40" s="51">
        <v>25517</v>
      </c>
      <c r="J40" s="49">
        <v>14</v>
      </c>
      <c r="K40" s="50">
        <v>2357506</v>
      </c>
      <c r="L40" s="51">
        <v>100207</v>
      </c>
    </row>
    <row r="41" spans="1:12">
      <c r="A41" s="49">
        <v>15</v>
      </c>
      <c r="B41" s="50">
        <v>99.71</v>
      </c>
      <c r="C41" s="53">
        <v>96.9</v>
      </c>
      <c r="D41" s="49">
        <v>15</v>
      </c>
      <c r="E41" s="50">
        <v>425</v>
      </c>
      <c r="F41" s="51">
        <v>497</v>
      </c>
      <c r="G41" s="49">
        <v>15</v>
      </c>
      <c r="H41" s="50">
        <v>711214</v>
      </c>
      <c r="I41" s="51">
        <v>24523</v>
      </c>
      <c r="J41" s="49">
        <v>15</v>
      </c>
      <c r="K41" s="50">
        <v>2279132</v>
      </c>
      <c r="L41" s="51">
        <v>96302</v>
      </c>
    </row>
    <row r="42" spans="1:12">
      <c r="A42" s="49">
        <v>16</v>
      </c>
      <c r="B42" s="50">
        <v>99.74</v>
      </c>
      <c r="C42" s="53">
        <v>97.1</v>
      </c>
      <c r="D42" s="49">
        <v>16</v>
      </c>
      <c r="E42" s="50">
        <v>428</v>
      </c>
      <c r="F42" s="51">
        <v>504</v>
      </c>
      <c r="G42" s="49">
        <v>16</v>
      </c>
      <c r="H42" s="50">
        <v>711260</v>
      </c>
      <c r="I42" s="51">
        <v>23560</v>
      </c>
      <c r="J42" s="49">
        <v>16</v>
      </c>
      <c r="K42" s="50">
        <v>2300175</v>
      </c>
      <c r="L42" s="51">
        <v>95017</v>
      </c>
    </row>
    <row r="43" spans="1:12">
      <c r="A43" s="49">
        <v>17</v>
      </c>
      <c r="B43" s="50">
        <v>99.74</v>
      </c>
      <c r="C43" s="53">
        <v>97.2</v>
      </c>
      <c r="D43" s="49">
        <v>17</v>
      </c>
      <c r="E43" s="50">
        <v>416</v>
      </c>
      <c r="F43" s="51">
        <v>535</v>
      </c>
      <c r="G43" s="49">
        <v>17</v>
      </c>
      <c r="H43" s="50">
        <v>707826</v>
      </c>
      <c r="I43" s="51">
        <v>22031</v>
      </c>
      <c r="J43" s="49">
        <v>17</v>
      </c>
      <c r="K43" s="50">
        <v>2245178</v>
      </c>
      <c r="L43" s="51">
        <v>92072</v>
      </c>
    </row>
    <row r="44" spans="1:12">
      <c r="A44" s="49">
        <v>18</v>
      </c>
      <c r="B44" s="50">
        <v>99.74</v>
      </c>
      <c r="C44" s="53">
        <v>97.3</v>
      </c>
      <c r="D44" s="49">
        <v>18</v>
      </c>
      <c r="E44" s="50">
        <v>414</v>
      </c>
      <c r="F44" s="51">
        <v>519</v>
      </c>
      <c r="G44" s="49">
        <v>18</v>
      </c>
      <c r="H44" s="50">
        <v>703694</v>
      </c>
      <c r="I44" s="51">
        <v>21671</v>
      </c>
      <c r="J44" s="49">
        <v>18</v>
      </c>
      <c r="K44" s="50">
        <v>2236638</v>
      </c>
      <c r="L44" s="51">
        <v>87251</v>
      </c>
    </row>
    <row r="45" spans="1:12">
      <c r="A45" s="49">
        <v>19</v>
      </c>
      <c r="B45" s="50">
        <v>99.78</v>
      </c>
      <c r="C45" s="53">
        <v>97.4</v>
      </c>
      <c r="D45" s="49">
        <v>19</v>
      </c>
      <c r="E45" s="50">
        <v>407</v>
      </c>
      <c r="F45" s="51">
        <v>509</v>
      </c>
      <c r="G45" s="49">
        <v>19</v>
      </c>
      <c r="H45" s="50">
        <v>703990</v>
      </c>
      <c r="I45" s="51">
        <v>19654</v>
      </c>
      <c r="J45" s="49">
        <v>19</v>
      </c>
      <c r="K45" s="50">
        <v>2204488</v>
      </c>
      <c r="L45" s="51">
        <v>76753</v>
      </c>
    </row>
    <row r="46" spans="1:12">
      <c r="A46" s="49">
        <v>20</v>
      </c>
      <c r="B46" s="50">
        <v>99.8</v>
      </c>
      <c r="C46" s="53">
        <v>97.5</v>
      </c>
      <c r="D46" s="54">
        <v>20</v>
      </c>
      <c r="E46" s="50">
        <v>405</v>
      </c>
      <c r="F46" s="51">
        <v>501</v>
      </c>
      <c r="G46" s="49">
        <v>20</v>
      </c>
      <c r="H46" s="50">
        <v>691350</v>
      </c>
      <c r="I46" s="51">
        <v>19077</v>
      </c>
      <c r="J46" s="49">
        <v>20</v>
      </c>
      <c r="K46" s="50">
        <v>2194782</v>
      </c>
      <c r="L46" s="51">
        <v>73385</v>
      </c>
    </row>
    <row r="47" spans="1:12">
      <c r="A47" s="49">
        <v>21</v>
      </c>
      <c r="B47" s="50">
        <v>99.8</v>
      </c>
      <c r="C47" s="53">
        <v>97.5</v>
      </c>
      <c r="D47" s="54">
        <v>21</v>
      </c>
      <c r="E47" s="50">
        <v>393</v>
      </c>
      <c r="F47" s="84">
        <v>497</v>
      </c>
      <c r="G47" s="49">
        <v>21</v>
      </c>
      <c r="H47" s="50">
        <v>684914</v>
      </c>
      <c r="I47" s="51">
        <v>17877</v>
      </c>
      <c r="J47" s="49">
        <v>21</v>
      </c>
      <c r="K47" s="50">
        <v>2137907</v>
      </c>
      <c r="L47" s="51">
        <v>69960</v>
      </c>
    </row>
    <row r="48" spans="1:12">
      <c r="A48" s="49">
        <v>22</v>
      </c>
      <c r="B48" s="45">
        <v>99.81</v>
      </c>
      <c r="C48" s="53">
        <v>97.5</v>
      </c>
      <c r="D48" s="54">
        <v>22</v>
      </c>
      <c r="E48" s="50">
        <v>386</v>
      </c>
      <c r="F48" s="51">
        <v>538</v>
      </c>
      <c r="G48" s="49">
        <v>22</v>
      </c>
      <c r="H48" s="50">
        <v>688473</v>
      </c>
      <c r="I48" s="66">
        <v>17129</v>
      </c>
      <c r="J48" s="49">
        <v>22</v>
      </c>
      <c r="K48" s="50">
        <v>2100586</v>
      </c>
      <c r="L48" s="51">
        <v>69077</v>
      </c>
    </row>
    <row r="49" spans="1:12">
      <c r="A49" s="49">
        <v>23</v>
      </c>
      <c r="B49" s="45">
        <v>99.83</v>
      </c>
      <c r="C49" s="53">
        <v>97.6</v>
      </c>
      <c r="D49" s="54">
        <v>23</v>
      </c>
      <c r="E49" s="50">
        <v>390</v>
      </c>
      <c r="F49" s="51">
        <v>524</v>
      </c>
      <c r="G49" s="49">
        <v>23</v>
      </c>
      <c r="H49" s="50">
        <v>679033</v>
      </c>
      <c r="I49" s="66">
        <v>16934</v>
      </c>
      <c r="J49" s="49">
        <v>23</v>
      </c>
      <c r="K49" s="50">
        <v>2119737</v>
      </c>
      <c r="L49" s="51">
        <v>65787</v>
      </c>
    </row>
    <row r="50" spans="1:12">
      <c r="A50" s="49">
        <v>24</v>
      </c>
      <c r="B50" s="45">
        <v>99.83</v>
      </c>
      <c r="C50" s="53">
        <v>97.7</v>
      </c>
      <c r="D50" s="54">
        <v>24</v>
      </c>
      <c r="E50" s="45">
        <v>385</v>
      </c>
      <c r="F50" s="51">
        <v>502</v>
      </c>
      <c r="G50" s="49">
        <v>24</v>
      </c>
      <c r="H50" s="45">
        <v>673704</v>
      </c>
      <c r="I50" s="66">
        <v>16780</v>
      </c>
      <c r="J50" s="49">
        <v>24</v>
      </c>
      <c r="K50" s="45">
        <v>2087756</v>
      </c>
      <c r="L50" s="51">
        <v>61944</v>
      </c>
    </row>
    <row r="51" spans="1:12">
      <c r="A51" s="49">
        <v>25</v>
      </c>
      <c r="B51" s="45">
        <v>99.83</v>
      </c>
      <c r="C51" s="53">
        <v>97.7</v>
      </c>
      <c r="D51" s="54">
        <v>25</v>
      </c>
      <c r="E51" s="315">
        <v>385</v>
      </c>
      <c r="F51" s="316">
        <v>541</v>
      </c>
      <c r="G51" s="54">
        <v>25</v>
      </c>
      <c r="H51" s="315">
        <v>669198</v>
      </c>
      <c r="I51" s="316">
        <v>16284</v>
      </c>
      <c r="J51" s="317">
        <v>25</v>
      </c>
      <c r="K51" s="315">
        <v>2082024</v>
      </c>
      <c r="L51" s="316">
        <v>65294</v>
      </c>
    </row>
    <row r="52" spans="1:12">
      <c r="A52" s="49">
        <v>26</v>
      </c>
      <c r="B52" s="45">
        <v>99.84</v>
      </c>
      <c r="C52" s="53">
        <v>97.8</v>
      </c>
      <c r="D52" s="54">
        <v>26</v>
      </c>
      <c r="E52" s="315">
        <v>377</v>
      </c>
      <c r="F52" s="316">
        <v>552</v>
      </c>
      <c r="G52" s="54">
        <v>26</v>
      </c>
      <c r="H52" s="315">
        <v>661652</v>
      </c>
      <c r="I52" s="316">
        <v>13335</v>
      </c>
      <c r="J52" s="54">
        <v>26</v>
      </c>
      <c r="K52" s="315">
        <v>2039062</v>
      </c>
      <c r="L52" s="316">
        <v>54192</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7"/>
  <sheetViews>
    <sheetView tabSelected="1" topLeftCell="A10" workbookViewId="0">
      <selection activeCell="B27" sqref="B27"/>
    </sheetView>
  </sheetViews>
  <sheetFormatPr defaultRowHeight="13.5"/>
  <cols>
    <col min="1" max="1" width="48.5" customWidth="1"/>
    <col min="2" max="2" width="3.5" bestFit="1" customWidth="1"/>
  </cols>
  <sheetData>
    <row r="1" spans="1:2" ht="17.25">
      <c r="A1" s="245" t="s">
        <v>1105</v>
      </c>
    </row>
    <row r="3" spans="1:2">
      <c r="A3" t="s">
        <v>486</v>
      </c>
      <c r="B3" s="33">
        <v>1</v>
      </c>
    </row>
    <row r="4" spans="1:2">
      <c r="A4" t="s">
        <v>487</v>
      </c>
      <c r="B4" s="33">
        <v>3</v>
      </c>
    </row>
    <row r="5" spans="1:2">
      <c r="A5" t="s">
        <v>488</v>
      </c>
      <c r="B5" s="33">
        <v>3</v>
      </c>
    </row>
    <row r="6" spans="1:2">
      <c r="A6" t="s">
        <v>489</v>
      </c>
      <c r="B6" s="33">
        <v>4</v>
      </c>
    </row>
    <row r="8" spans="1:2">
      <c r="A8" t="s">
        <v>1106</v>
      </c>
    </row>
    <row r="9" spans="1:2">
      <c r="A9" t="s">
        <v>490</v>
      </c>
      <c r="B9" s="33">
        <v>5</v>
      </c>
    </row>
    <row r="10" spans="1:2">
      <c r="A10" t="s">
        <v>827</v>
      </c>
      <c r="B10" s="33">
        <v>6</v>
      </c>
    </row>
    <row r="11" spans="1:2">
      <c r="A11" t="s">
        <v>361</v>
      </c>
      <c r="B11" s="33">
        <v>7</v>
      </c>
    </row>
    <row r="13" spans="1:2">
      <c r="A13" t="s">
        <v>596</v>
      </c>
    </row>
    <row r="14" spans="1:2">
      <c r="A14" t="s">
        <v>1073</v>
      </c>
      <c r="B14" s="33">
        <v>8</v>
      </c>
    </row>
    <row r="15" spans="1:2">
      <c r="A15" t="s">
        <v>491</v>
      </c>
      <c r="B15" s="33">
        <v>9</v>
      </c>
    </row>
    <row r="16" spans="1:2">
      <c r="A16" t="s">
        <v>492</v>
      </c>
      <c r="B16" s="33">
        <v>11</v>
      </c>
    </row>
    <row r="17" spans="1:2">
      <c r="A17" t="s">
        <v>494</v>
      </c>
      <c r="B17" s="33">
        <v>13</v>
      </c>
    </row>
    <row r="18" spans="1:2">
      <c r="A18" t="s">
        <v>495</v>
      </c>
      <c r="B18" s="33">
        <v>15</v>
      </c>
    </row>
    <row r="19" spans="1:2">
      <c r="A19" t="s">
        <v>496</v>
      </c>
      <c r="B19" s="33">
        <v>16</v>
      </c>
    </row>
    <row r="20" spans="1:2">
      <c r="A20" t="s">
        <v>497</v>
      </c>
      <c r="B20" s="33">
        <v>17</v>
      </c>
    </row>
    <row r="21" spans="1:2">
      <c r="A21" t="s">
        <v>498</v>
      </c>
      <c r="B21" s="33">
        <v>18</v>
      </c>
    </row>
    <row r="22" spans="1:2">
      <c r="A22" t="s">
        <v>506</v>
      </c>
      <c r="B22" s="33">
        <v>21</v>
      </c>
    </row>
    <row r="23" spans="1:2">
      <c r="A23" t="s">
        <v>507</v>
      </c>
      <c r="B23" s="33">
        <v>22</v>
      </c>
    </row>
    <row r="24" spans="1:2">
      <c r="A24" t="s">
        <v>508</v>
      </c>
      <c r="B24" s="33">
        <v>27</v>
      </c>
    </row>
    <row r="25" spans="1:2">
      <c r="A25" t="s">
        <v>509</v>
      </c>
      <c r="B25" s="33">
        <v>28</v>
      </c>
    </row>
    <row r="26" spans="1:2">
      <c r="A26" t="s">
        <v>510</v>
      </c>
      <c r="B26" s="33">
        <v>31</v>
      </c>
    </row>
    <row r="27" spans="1:2">
      <c r="A27" t="s">
        <v>511</v>
      </c>
      <c r="B27" s="33">
        <v>33</v>
      </c>
    </row>
  </sheetData>
  <phoneticPr fontId="2"/>
  <hyperlinks>
    <hyperlink ref="B9" location="'5'!A1" display="'5'!A1"/>
    <hyperlink ref="B11" location="'7'!A1" display="'7'!A1"/>
    <hyperlink ref="B14" location="'8'!A1" display="'8'!A1"/>
    <hyperlink ref="B15" location="'9-10'!A1" display="'9-10'!A1"/>
    <hyperlink ref="B16" location="'11-12'!A1" display="'11-12'!A1"/>
    <hyperlink ref="B17" location="'13-14'!A1" display="'13-14'!A1"/>
    <hyperlink ref="B18" location="'15'!A1" display="'15'!A1"/>
    <hyperlink ref="B19" location="'16'!A1" display="'16'!A1"/>
    <hyperlink ref="B20" location="'17'!A1" display="'17'!A1"/>
    <hyperlink ref="B22" location="'21'!A1" display="'21'!A1"/>
    <hyperlink ref="B23" location="'22-26'!A1" display="'22-26'!A1"/>
    <hyperlink ref="B24" location="'27'!A1" display="'27'!A1"/>
    <hyperlink ref="B25" location="'28-30'!A1" display="'28-30'!A1"/>
    <hyperlink ref="B3" location="'1-2'!A1" display="'1-2'!A1"/>
    <hyperlink ref="B5" location="'3'!A65" display="'3'!A65"/>
    <hyperlink ref="B6" location="'4'!A1" display="'4'!A1"/>
    <hyperlink ref="B26" location="'31-32'!A1" display="'31-32'!A1"/>
    <hyperlink ref="B27" location="'33'!A1" display="'33'!A1"/>
    <hyperlink ref="B10" location="'6'!A1" display="'6'!A1"/>
    <hyperlink ref="B4" location="'3'!A1" display="'3'!A1"/>
    <hyperlink ref="B21" location="'18-20'!A1" display="'18-20'!A1"/>
  </hyperlink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C57"/>
  <sheetViews>
    <sheetView view="pageBreakPreview" zoomScale="75" zoomScaleNormal="100" zoomScaleSheetLayoutView="100" workbookViewId="0">
      <pane xSplit="2" ySplit="6" topLeftCell="C7"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3.5"/>
  <cols>
    <col min="1" max="1" width="2.375" style="3" customWidth="1"/>
    <col min="2" max="2" width="4" style="3" customWidth="1"/>
    <col min="3" max="3" width="6.875" style="186" customWidth="1"/>
    <col min="4" max="4" width="9.625" style="3" bestFit="1" customWidth="1"/>
    <col min="5" max="9" width="9.25" style="3" customWidth="1"/>
    <col min="10" max="10" width="4" style="3" bestFit="1" customWidth="1"/>
    <col min="11" max="11" width="6.75" style="3" bestFit="1" customWidth="1"/>
    <col min="12" max="12" width="8.125" style="3" bestFit="1" customWidth="1"/>
    <col min="13" max="13" width="6.75" style="3" bestFit="1" customWidth="1"/>
    <col min="14" max="14" width="5.625" style="3" bestFit="1" customWidth="1"/>
    <col min="15" max="15" width="4.375" style="3" customWidth="1"/>
    <col min="16" max="16" width="6.75" style="3" bestFit="1" customWidth="1"/>
    <col min="17" max="17" width="8.625" style="3" customWidth="1"/>
    <col min="18" max="18" width="9.25" style="3" customWidth="1"/>
    <col min="19" max="19" width="6.75" style="3" bestFit="1" customWidth="1"/>
    <col min="20" max="20" width="8.625" style="3" customWidth="1"/>
    <col min="21" max="21" width="9.25" style="3" customWidth="1"/>
    <col min="22" max="22" width="7.25" style="3" bestFit="1" customWidth="1"/>
    <col min="23" max="23" width="8.625" style="3" customWidth="1"/>
    <col min="24" max="24" width="9.25" style="3" customWidth="1"/>
    <col min="25" max="25" width="6.625" style="3" bestFit="1" customWidth="1"/>
    <col min="26" max="26" width="8.25" style="3" bestFit="1" customWidth="1"/>
    <col min="27" max="27" width="9.25" style="3" customWidth="1"/>
    <col min="28" max="28" width="8.75" style="3" customWidth="1"/>
    <col min="29" max="29" width="8" style="3" bestFit="1" customWidth="1"/>
    <col min="30" max="16384" width="9" style="3"/>
  </cols>
  <sheetData>
    <row r="1" spans="2:29" s="185" customFormat="1" ht="20.100000000000001" customHeight="1">
      <c r="B1" s="183" t="s">
        <v>370</v>
      </c>
      <c r="C1" s="184"/>
    </row>
    <row r="2" spans="2:29" s="20" customFormat="1" ht="20.100000000000001" customHeight="1">
      <c r="B2" s="608" t="s">
        <v>371</v>
      </c>
      <c r="C2" s="609" t="s">
        <v>372</v>
      </c>
      <c r="D2" s="610" t="s">
        <v>1384</v>
      </c>
      <c r="E2" s="611"/>
      <c r="F2" s="611"/>
      <c r="G2" s="611"/>
      <c r="H2" s="611"/>
      <c r="I2" s="612"/>
      <c r="J2" s="614" t="s">
        <v>384</v>
      </c>
      <c r="K2" s="615"/>
      <c r="L2" s="615"/>
      <c r="M2" s="615"/>
      <c r="N2" s="615"/>
      <c r="O2" s="615"/>
      <c r="P2" s="616"/>
      <c r="Q2" s="613" t="s">
        <v>373</v>
      </c>
      <c r="R2" s="611"/>
      <c r="S2" s="611"/>
      <c r="T2" s="611"/>
      <c r="U2" s="611"/>
      <c r="V2" s="611"/>
      <c r="W2" s="611"/>
      <c r="X2" s="611"/>
      <c r="Y2" s="611"/>
      <c r="Z2" s="611"/>
      <c r="AA2" s="612"/>
      <c r="AB2" s="613" t="s">
        <v>385</v>
      </c>
      <c r="AC2" s="612"/>
    </row>
    <row r="3" spans="2:29" s="75" customFormat="1" ht="15.75" customHeight="1">
      <c r="B3" s="606"/>
      <c r="C3" s="606"/>
      <c r="D3" s="608" t="s">
        <v>367</v>
      </c>
      <c r="E3" s="601" t="s">
        <v>386</v>
      </c>
      <c r="F3" s="598" t="s">
        <v>374</v>
      </c>
      <c r="G3" s="601" t="s">
        <v>387</v>
      </c>
      <c r="H3" s="598" t="s">
        <v>375</v>
      </c>
      <c r="I3" s="602" t="s">
        <v>376</v>
      </c>
      <c r="J3" s="608" t="s">
        <v>367</v>
      </c>
      <c r="K3" s="601" t="s">
        <v>388</v>
      </c>
      <c r="L3" s="598" t="s">
        <v>374</v>
      </c>
      <c r="M3" s="601" t="s">
        <v>389</v>
      </c>
      <c r="N3" s="598" t="s">
        <v>375</v>
      </c>
      <c r="O3" s="605" t="s">
        <v>75</v>
      </c>
      <c r="P3" s="602" t="s">
        <v>376</v>
      </c>
      <c r="Q3" s="333" t="s">
        <v>390</v>
      </c>
      <c r="R3" s="350" t="s">
        <v>377</v>
      </c>
      <c r="S3" s="350"/>
      <c r="T3" s="333" t="s">
        <v>391</v>
      </c>
      <c r="U3" s="350" t="s">
        <v>378</v>
      </c>
      <c r="V3" s="351"/>
      <c r="W3" s="333" t="s">
        <v>391</v>
      </c>
      <c r="X3" s="350" t="s">
        <v>379</v>
      </c>
      <c r="Y3" s="351"/>
      <c r="Z3" s="603" t="s">
        <v>392</v>
      </c>
      <c r="AA3" s="604"/>
      <c r="AB3" s="601" t="s">
        <v>393</v>
      </c>
      <c r="AC3" s="598" t="s">
        <v>380</v>
      </c>
    </row>
    <row r="4" spans="2:29" s="75" customFormat="1">
      <c r="B4" s="606"/>
      <c r="C4" s="606"/>
      <c r="D4" s="606"/>
      <c r="E4" s="599"/>
      <c r="F4" s="599"/>
      <c r="G4" s="599"/>
      <c r="H4" s="599"/>
      <c r="I4" s="599"/>
      <c r="J4" s="606"/>
      <c r="K4" s="599"/>
      <c r="L4" s="599"/>
      <c r="M4" s="599"/>
      <c r="N4" s="599"/>
      <c r="O4" s="606"/>
      <c r="P4" s="599"/>
      <c r="Q4" s="598" t="s">
        <v>381</v>
      </c>
      <c r="R4" s="601" t="s">
        <v>787</v>
      </c>
      <c r="S4" s="601" t="s">
        <v>382</v>
      </c>
      <c r="T4" s="598" t="s">
        <v>381</v>
      </c>
      <c r="U4" s="601" t="s">
        <v>394</v>
      </c>
      <c r="V4" s="601" t="s">
        <v>382</v>
      </c>
      <c r="W4" s="598" t="s">
        <v>381</v>
      </c>
      <c r="X4" s="601" t="s">
        <v>394</v>
      </c>
      <c r="Y4" s="601" t="s">
        <v>382</v>
      </c>
      <c r="Z4" s="598" t="s">
        <v>381</v>
      </c>
      <c r="AA4" s="601" t="s">
        <v>394</v>
      </c>
      <c r="AB4" s="599"/>
      <c r="AC4" s="599"/>
    </row>
    <row r="5" spans="2:29" s="75" customFormat="1">
      <c r="B5" s="606"/>
      <c r="C5" s="606"/>
      <c r="D5" s="606"/>
      <c r="E5" s="599"/>
      <c r="F5" s="599"/>
      <c r="G5" s="599"/>
      <c r="H5" s="599"/>
      <c r="I5" s="599"/>
      <c r="J5" s="606"/>
      <c r="K5" s="599"/>
      <c r="L5" s="599"/>
      <c r="M5" s="599"/>
      <c r="N5" s="599"/>
      <c r="O5" s="606"/>
      <c r="P5" s="599"/>
      <c r="Q5" s="599"/>
      <c r="R5" s="599"/>
      <c r="S5" s="599"/>
      <c r="T5" s="599"/>
      <c r="U5" s="599"/>
      <c r="V5" s="599"/>
      <c r="W5" s="599"/>
      <c r="X5" s="599"/>
      <c r="Y5" s="599"/>
      <c r="Z5" s="599"/>
      <c r="AA5" s="599"/>
      <c r="AB5" s="599"/>
      <c r="AC5" s="599"/>
    </row>
    <row r="6" spans="2:29" s="75" customFormat="1" ht="20.100000000000001" customHeight="1">
      <c r="B6" s="607"/>
      <c r="C6" s="607"/>
      <c r="D6" s="607"/>
      <c r="E6" s="600"/>
      <c r="F6" s="600"/>
      <c r="G6" s="600"/>
      <c r="H6" s="600"/>
      <c r="I6" s="600"/>
      <c r="J6" s="607"/>
      <c r="K6" s="600"/>
      <c r="L6" s="600"/>
      <c r="M6" s="600"/>
      <c r="N6" s="600"/>
      <c r="O6" s="607"/>
      <c r="P6" s="600"/>
      <c r="Q6" s="86" t="s">
        <v>383</v>
      </c>
      <c r="R6" s="349" t="s">
        <v>929</v>
      </c>
      <c r="S6" s="600"/>
      <c r="T6" s="86" t="s">
        <v>383</v>
      </c>
      <c r="U6" s="349" t="s">
        <v>929</v>
      </c>
      <c r="V6" s="600"/>
      <c r="W6" s="86" t="s">
        <v>383</v>
      </c>
      <c r="X6" s="349" t="s">
        <v>929</v>
      </c>
      <c r="Y6" s="600"/>
      <c r="Z6" s="86" t="s">
        <v>383</v>
      </c>
      <c r="AA6" s="349" t="s">
        <v>929</v>
      </c>
      <c r="AB6" s="349" t="s">
        <v>929</v>
      </c>
      <c r="AC6" s="349" t="s">
        <v>929</v>
      </c>
    </row>
    <row r="7" spans="2:29" ht="32.1" customHeight="1">
      <c r="B7" s="21">
        <v>39</v>
      </c>
      <c r="C7" s="32">
        <v>79.73</v>
      </c>
      <c r="D7" s="13">
        <v>3000683</v>
      </c>
      <c r="E7" s="13">
        <v>283554</v>
      </c>
      <c r="F7" s="13">
        <v>3284237</v>
      </c>
      <c r="G7" s="13">
        <v>125032</v>
      </c>
      <c r="H7" s="13">
        <v>3409269</v>
      </c>
      <c r="I7" s="13">
        <v>23585</v>
      </c>
      <c r="J7" s="13">
        <v>48</v>
      </c>
      <c r="K7" s="13">
        <v>536</v>
      </c>
      <c r="L7" s="13">
        <v>584</v>
      </c>
      <c r="M7" s="13">
        <v>109</v>
      </c>
      <c r="N7" s="13">
        <v>693</v>
      </c>
      <c r="O7" s="13">
        <v>1</v>
      </c>
      <c r="P7" s="13">
        <v>740</v>
      </c>
      <c r="Q7" s="13">
        <v>326806</v>
      </c>
      <c r="R7" s="13">
        <v>1135280</v>
      </c>
      <c r="S7" s="13">
        <v>378</v>
      </c>
      <c r="T7" s="13">
        <v>13333</v>
      </c>
      <c r="U7" s="13">
        <v>52184</v>
      </c>
      <c r="V7" s="13">
        <v>184</v>
      </c>
      <c r="W7" s="13">
        <v>340139</v>
      </c>
      <c r="X7" s="13">
        <v>1187464</v>
      </c>
      <c r="Y7" s="13">
        <v>361</v>
      </c>
      <c r="Z7" s="13">
        <v>149901</v>
      </c>
      <c r="AA7" s="13">
        <v>529675</v>
      </c>
      <c r="AB7" s="13">
        <v>109265</v>
      </c>
      <c r="AC7" s="13"/>
    </row>
    <row r="8" spans="2:29" ht="32.1" customHeight="1">
      <c r="B8" s="21">
        <v>40</v>
      </c>
      <c r="C8" s="32">
        <v>82.08</v>
      </c>
      <c r="D8" s="13">
        <v>3173767</v>
      </c>
      <c r="E8" s="13">
        <v>294620</v>
      </c>
      <c r="F8" s="13">
        <v>3468387</v>
      </c>
      <c r="G8" s="13">
        <v>96526</v>
      </c>
      <c r="H8" s="13">
        <v>3564913</v>
      </c>
      <c r="I8" s="13">
        <v>21499</v>
      </c>
      <c r="J8" s="13">
        <v>53</v>
      </c>
      <c r="K8" s="13">
        <v>551</v>
      </c>
      <c r="L8" s="13">
        <v>604</v>
      </c>
      <c r="M8" s="13">
        <v>107</v>
      </c>
      <c r="N8" s="13">
        <v>711</v>
      </c>
      <c r="O8" s="13">
        <v>1</v>
      </c>
      <c r="P8" s="13">
        <v>709</v>
      </c>
      <c r="Q8" s="13">
        <v>335299</v>
      </c>
      <c r="R8" s="13">
        <v>1176575</v>
      </c>
      <c r="S8" s="13">
        <v>370</v>
      </c>
      <c r="T8" s="13">
        <v>11899</v>
      </c>
      <c r="U8" s="13">
        <v>46571</v>
      </c>
      <c r="V8" s="13">
        <v>158</v>
      </c>
      <c r="W8" s="13">
        <v>347198</v>
      </c>
      <c r="X8" s="13">
        <v>1223146</v>
      </c>
      <c r="Y8" s="13">
        <v>352</v>
      </c>
      <c r="Z8" s="13">
        <v>158913</v>
      </c>
      <c r="AA8" s="13">
        <v>558350</v>
      </c>
      <c r="AB8" s="13">
        <v>104946</v>
      </c>
      <c r="AC8" s="13"/>
    </row>
    <row r="9" spans="2:29" ht="32.1" customHeight="1">
      <c r="B9" s="21">
        <v>41</v>
      </c>
      <c r="C9" s="32">
        <v>84.29</v>
      </c>
      <c r="D9" s="13">
        <v>3335342</v>
      </c>
      <c r="E9" s="13">
        <v>291533</v>
      </c>
      <c r="F9" s="13">
        <v>3626875</v>
      </c>
      <c r="G9" s="13">
        <v>84444</v>
      </c>
      <c r="H9" s="13">
        <v>3711319</v>
      </c>
      <c r="I9" s="13">
        <v>20079</v>
      </c>
      <c r="J9" s="13">
        <v>58</v>
      </c>
      <c r="K9" s="13">
        <v>551</v>
      </c>
      <c r="L9" s="13">
        <v>609</v>
      </c>
      <c r="M9" s="13">
        <v>108</v>
      </c>
      <c r="N9" s="13">
        <v>717</v>
      </c>
      <c r="O9" s="13">
        <v>1</v>
      </c>
      <c r="P9" s="13">
        <v>658</v>
      </c>
      <c r="Q9" s="13">
        <v>367374</v>
      </c>
      <c r="R9" s="13">
        <v>1314306</v>
      </c>
      <c r="S9" s="13">
        <v>394</v>
      </c>
      <c r="T9" s="13">
        <v>17353</v>
      </c>
      <c r="U9" s="13">
        <v>67921</v>
      </c>
      <c r="V9" s="13">
        <v>232</v>
      </c>
      <c r="W9" s="13">
        <v>384727</v>
      </c>
      <c r="X9" s="13">
        <v>1382227</v>
      </c>
      <c r="Y9" s="13">
        <v>381</v>
      </c>
      <c r="Z9" s="13">
        <v>163993</v>
      </c>
      <c r="AA9" s="13">
        <v>623830</v>
      </c>
      <c r="AB9" s="13">
        <v>109775</v>
      </c>
      <c r="AC9" s="13"/>
    </row>
    <row r="10" spans="2:29" ht="32.1" customHeight="1">
      <c r="B10" s="21">
        <v>42</v>
      </c>
      <c r="C10" s="32">
        <v>86.7</v>
      </c>
      <c r="D10" s="13">
        <v>3490946</v>
      </c>
      <c r="E10" s="13">
        <v>294804</v>
      </c>
      <c r="F10" s="13">
        <v>3785750</v>
      </c>
      <c r="G10" s="13">
        <v>82923</v>
      </c>
      <c r="H10" s="13">
        <v>3868673</v>
      </c>
      <c r="I10" s="13">
        <v>17654</v>
      </c>
      <c r="J10" s="13">
        <v>61</v>
      </c>
      <c r="K10" s="13">
        <v>551</v>
      </c>
      <c r="L10" s="13">
        <v>612</v>
      </c>
      <c r="M10" s="13">
        <v>108</v>
      </c>
      <c r="N10" s="13">
        <v>720</v>
      </c>
      <c r="O10" s="13">
        <v>1</v>
      </c>
      <c r="P10" s="13">
        <v>609</v>
      </c>
      <c r="Q10" s="13">
        <v>393634</v>
      </c>
      <c r="R10" s="13">
        <v>1383237</v>
      </c>
      <c r="S10" s="13">
        <v>396</v>
      </c>
      <c r="T10" s="13">
        <v>18687</v>
      </c>
      <c r="U10" s="13">
        <v>73142</v>
      </c>
      <c r="V10" s="13">
        <v>248</v>
      </c>
      <c r="W10" s="13">
        <v>412321</v>
      </c>
      <c r="X10" s="13">
        <v>1456379</v>
      </c>
      <c r="Y10" s="13">
        <v>384</v>
      </c>
      <c r="Z10" s="13">
        <v>161694</v>
      </c>
      <c r="AA10" s="13">
        <v>621550</v>
      </c>
      <c r="AB10" s="13">
        <v>111496</v>
      </c>
      <c r="AC10" s="13"/>
    </row>
    <row r="11" spans="2:29" ht="32.1" customHeight="1">
      <c r="B11" s="21">
        <v>43</v>
      </c>
      <c r="C11" s="32">
        <v>88.48</v>
      </c>
      <c r="D11" s="13">
        <v>3621458</v>
      </c>
      <c r="E11" s="13">
        <v>310321</v>
      </c>
      <c r="F11" s="13">
        <v>3931779</v>
      </c>
      <c r="G11" s="13">
        <v>73775</v>
      </c>
      <c r="H11" s="13">
        <v>4005554</v>
      </c>
      <c r="I11" s="13">
        <v>17087</v>
      </c>
      <c r="J11" s="13">
        <v>63</v>
      </c>
      <c r="K11" s="13">
        <v>536</v>
      </c>
      <c r="L11" s="13">
        <v>599</v>
      </c>
      <c r="M11" s="13">
        <v>109</v>
      </c>
      <c r="N11" s="13">
        <v>708</v>
      </c>
      <c r="O11" s="13">
        <v>2</v>
      </c>
      <c r="P11" s="13">
        <v>554</v>
      </c>
      <c r="Q11" s="13">
        <v>407977</v>
      </c>
      <c r="R11" s="13">
        <v>1443233</v>
      </c>
      <c r="S11" s="13">
        <v>398</v>
      </c>
      <c r="T11" s="13">
        <v>15560</v>
      </c>
      <c r="U11" s="13">
        <v>71084</v>
      </c>
      <c r="V11" s="13">
        <v>229</v>
      </c>
      <c r="W11" s="13">
        <v>423537</v>
      </c>
      <c r="X11" s="13">
        <v>1514317</v>
      </c>
      <c r="Y11" s="13">
        <v>385</v>
      </c>
      <c r="Z11" s="13">
        <v>166043</v>
      </c>
      <c r="AA11" s="13">
        <v>562660</v>
      </c>
      <c r="AB11" s="13">
        <v>154149</v>
      </c>
      <c r="AC11" s="13"/>
    </row>
    <row r="12" spans="2:29" ht="32.1" customHeight="1">
      <c r="B12" s="21">
        <v>44</v>
      </c>
      <c r="C12" s="32">
        <v>90.62</v>
      </c>
      <c r="D12" s="13">
        <v>3803078</v>
      </c>
      <c r="E12" s="13">
        <v>302135</v>
      </c>
      <c r="F12" s="13">
        <v>4105213</v>
      </c>
      <c r="G12" s="13">
        <v>69319</v>
      </c>
      <c r="H12" s="13">
        <v>4174532</v>
      </c>
      <c r="I12" s="13">
        <v>15429</v>
      </c>
      <c r="J12" s="13">
        <v>69</v>
      </c>
      <c r="K12" s="13">
        <v>533</v>
      </c>
      <c r="L12" s="13">
        <v>602</v>
      </c>
      <c r="M12" s="13">
        <v>109</v>
      </c>
      <c r="N12" s="13">
        <v>711</v>
      </c>
      <c r="O12" s="13">
        <v>2</v>
      </c>
      <c r="P12" s="13">
        <v>507</v>
      </c>
      <c r="Q12" s="13">
        <v>453655</v>
      </c>
      <c r="R12" s="13">
        <v>1570690</v>
      </c>
      <c r="S12" s="13">
        <v>413</v>
      </c>
      <c r="T12" s="13">
        <v>16684</v>
      </c>
      <c r="U12" s="13">
        <v>63317</v>
      </c>
      <c r="V12" s="13">
        <v>209</v>
      </c>
      <c r="W12" s="13">
        <v>470339</v>
      </c>
      <c r="X12" s="13">
        <v>1634007</v>
      </c>
      <c r="Y12" s="13">
        <v>398</v>
      </c>
      <c r="Z12" s="13">
        <v>173147</v>
      </c>
      <c r="AA12" s="13">
        <v>634210</v>
      </c>
      <c r="AB12" s="13">
        <v>151148</v>
      </c>
      <c r="AC12" s="13"/>
    </row>
    <row r="13" spans="2:29" ht="32.1" customHeight="1">
      <c r="B13" s="21">
        <v>45</v>
      </c>
      <c r="C13" s="32">
        <v>91.41</v>
      </c>
      <c r="D13" s="13">
        <v>3923078</v>
      </c>
      <c r="E13" s="13">
        <v>280388</v>
      </c>
      <c r="F13" s="13">
        <v>4203466</v>
      </c>
      <c r="G13" s="13">
        <v>82614</v>
      </c>
      <c r="H13" s="13">
        <v>4286080</v>
      </c>
      <c r="I13" s="13">
        <v>14504</v>
      </c>
      <c r="J13" s="13">
        <v>70</v>
      </c>
      <c r="K13" s="13">
        <v>493</v>
      </c>
      <c r="L13" s="13">
        <v>563</v>
      </c>
      <c r="M13" s="13">
        <v>114</v>
      </c>
      <c r="N13" s="13">
        <v>677</v>
      </c>
      <c r="O13" s="13">
        <v>3</v>
      </c>
      <c r="P13" s="13">
        <v>476</v>
      </c>
      <c r="Q13" s="13">
        <v>489689</v>
      </c>
      <c r="R13" s="13">
        <v>1758778</v>
      </c>
      <c r="S13" s="13">
        <v>448</v>
      </c>
      <c r="T13" s="13">
        <v>17072</v>
      </c>
      <c r="U13" s="13">
        <v>59374</v>
      </c>
      <c r="V13" s="13">
        <v>211</v>
      </c>
      <c r="W13" s="13">
        <v>506761</v>
      </c>
      <c r="X13" s="13">
        <v>1818152</v>
      </c>
      <c r="Y13" s="13">
        <v>432</v>
      </c>
      <c r="Z13" s="13">
        <v>183589</v>
      </c>
      <c r="AA13" s="13">
        <v>698320</v>
      </c>
      <c r="AB13" s="13">
        <v>158147</v>
      </c>
      <c r="AC13" s="13"/>
    </row>
    <row r="14" spans="2:29" ht="32.1" customHeight="1">
      <c r="B14" s="21">
        <v>46</v>
      </c>
      <c r="C14" s="32">
        <v>93.48</v>
      </c>
      <c r="D14" s="13">
        <v>4096357</v>
      </c>
      <c r="E14" s="13">
        <v>280550</v>
      </c>
      <c r="F14" s="13">
        <v>4376907</v>
      </c>
      <c r="G14" s="13">
        <v>75200</v>
      </c>
      <c r="H14" s="13">
        <v>4452107</v>
      </c>
      <c r="I14" s="13">
        <v>12571</v>
      </c>
      <c r="J14" s="13">
        <v>73</v>
      </c>
      <c r="K14" s="13">
        <v>475</v>
      </c>
      <c r="L14" s="13">
        <v>548</v>
      </c>
      <c r="M14" s="13">
        <v>114</v>
      </c>
      <c r="N14" s="13">
        <v>662</v>
      </c>
      <c r="O14" s="13">
        <v>4</v>
      </c>
      <c r="P14" s="13">
        <v>459</v>
      </c>
      <c r="Q14" s="13">
        <v>516983</v>
      </c>
      <c r="R14" s="13">
        <v>1817173</v>
      </c>
      <c r="S14" s="13">
        <v>443</v>
      </c>
      <c r="T14" s="13">
        <v>17340</v>
      </c>
      <c r="U14" s="13">
        <v>64112</v>
      </c>
      <c r="V14" s="13">
        <v>228</v>
      </c>
      <c r="W14" s="13">
        <v>534323</v>
      </c>
      <c r="X14" s="13">
        <v>1881285</v>
      </c>
      <c r="Y14" s="13">
        <v>429</v>
      </c>
      <c r="Z14" s="13">
        <v>202916</v>
      </c>
      <c r="AA14" s="13">
        <v>699020</v>
      </c>
      <c r="AB14" s="13">
        <v>160753</v>
      </c>
      <c r="AC14" s="13"/>
    </row>
    <row r="15" spans="2:29" ht="32.1" customHeight="1">
      <c r="B15" s="21">
        <v>47</v>
      </c>
      <c r="C15" s="32">
        <v>94.12</v>
      </c>
      <c r="D15" s="13">
        <v>4175733</v>
      </c>
      <c r="E15" s="13">
        <v>298008</v>
      </c>
      <c r="F15" s="13">
        <v>4473741</v>
      </c>
      <c r="G15" s="13">
        <v>79584</v>
      </c>
      <c r="H15" s="13">
        <v>4553325</v>
      </c>
      <c r="I15" s="13">
        <v>12897</v>
      </c>
      <c r="J15" s="13">
        <v>71</v>
      </c>
      <c r="K15" s="13">
        <v>486</v>
      </c>
      <c r="L15" s="13">
        <v>557</v>
      </c>
      <c r="M15" s="13">
        <v>113</v>
      </c>
      <c r="N15" s="13">
        <v>670</v>
      </c>
      <c r="O15" s="13">
        <v>5</v>
      </c>
      <c r="P15" s="13">
        <v>446</v>
      </c>
      <c r="Q15" s="13">
        <v>552264</v>
      </c>
      <c r="R15" s="13">
        <v>1957262</v>
      </c>
      <c r="S15" s="13">
        <v>468</v>
      </c>
      <c r="T15" s="13">
        <v>18698</v>
      </c>
      <c r="U15" s="13">
        <v>74820</v>
      </c>
      <c r="V15" s="13">
        <v>251</v>
      </c>
      <c r="W15" s="13">
        <v>570962</v>
      </c>
      <c r="X15" s="13">
        <v>2032082</v>
      </c>
      <c r="Y15" s="13">
        <v>454</v>
      </c>
      <c r="Z15" s="13">
        <v>207033</v>
      </c>
      <c r="AA15" s="13">
        <v>795256</v>
      </c>
      <c r="AB15" s="13">
        <v>85372</v>
      </c>
      <c r="AC15" s="13"/>
    </row>
    <row r="16" spans="2:29" ht="32.1" customHeight="1">
      <c r="B16" s="21">
        <v>48</v>
      </c>
      <c r="C16" s="32">
        <v>94.54</v>
      </c>
      <c r="D16" s="13">
        <v>4262053</v>
      </c>
      <c r="E16" s="13">
        <v>313416</v>
      </c>
      <c r="F16" s="13">
        <v>4575469</v>
      </c>
      <c r="G16" s="13">
        <v>63271</v>
      </c>
      <c r="H16" s="13">
        <v>4638740</v>
      </c>
      <c r="I16" s="13">
        <v>15163</v>
      </c>
      <c r="J16" s="13">
        <v>72</v>
      </c>
      <c r="K16" s="13">
        <v>504</v>
      </c>
      <c r="L16" s="13">
        <v>576</v>
      </c>
      <c r="M16" s="13">
        <v>119</v>
      </c>
      <c r="N16" s="13">
        <v>695</v>
      </c>
      <c r="O16" s="13">
        <v>5</v>
      </c>
      <c r="P16" s="13">
        <v>438</v>
      </c>
      <c r="Q16" s="13">
        <v>571268</v>
      </c>
      <c r="R16" s="13">
        <v>2019497</v>
      </c>
      <c r="S16" s="13">
        <v>473</v>
      </c>
      <c r="T16" s="13">
        <v>22749</v>
      </c>
      <c r="U16" s="13">
        <v>85211</v>
      </c>
      <c r="V16" s="13">
        <v>271</v>
      </c>
      <c r="W16" s="13">
        <v>594017</v>
      </c>
      <c r="X16" s="13">
        <v>2104708</v>
      </c>
      <c r="Y16" s="13">
        <v>459</v>
      </c>
      <c r="Z16" s="13">
        <v>214000</v>
      </c>
      <c r="AA16" s="13">
        <v>803580</v>
      </c>
      <c r="AB16" s="13">
        <v>162112</v>
      </c>
      <c r="AC16" s="13"/>
    </row>
    <row r="17" spans="2:29" ht="32.1" customHeight="1">
      <c r="B17" s="21">
        <v>49</v>
      </c>
      <c r="C17" s="32">
        <v>95.34</v>
      </c>
      <c r="D17" s="13">
        <v>4372928</v>
      </c>
      <c r="E17" s="13">
        <v>307850</v>
      </c>
      <c r="F17" s="13">
        <v>4680778</v>
      </c>
      <c r="G17" s="13">
        <v>53130</v>
      </c>
      <c r="H17" s="13">
        <v>4733908</v>
      </c>
      <c r="I17" s="13">
        <v>14146</v>
      </c>
      <c r="J17" s="13">
        <v>76</v>
      </c>
      <c r="K17" s="13">
        <v>491</v>
      </c>
      <c r="L17" s="13">
        <v>567</v>
      </c>
      <c r="M17" s="13">
        <v>116</v>
      </c>
      <c r="N17" s="13">
        <v>683</v>
      </c>
      <c r="O17" s="13">
        <v>5</v>
      </c>
      <c r="P17" s="13">
        <v>409</v>
      </c>
      <c r="Q17" s="13">
        <v>574576</v>
      </c>
      <c r="R17" s="13">
        <v>2055950</v>
      </c>
      <c r="S17" s="13">
        <v>470</v>
      </c>
      <c r="T17" s="13">
        <v>22057</v>
      </c>
      <c r="U17" s="13">
        <v>81272</v>
      </c>
      <c r="V17" s="13">
        <v>263</v>
      </c>
      <c r="W17" s="13">
        <v>596633</v>
      </c>
      <c r="X17" s="13">
        <v>2137222</v>
      </c>
      <c r="Y17" s="13">
        <v>456</v>
      </c>
      <c r="Z17" s="13">
        <v>225548</v>
      </c>
      <c r="AA17" s="13">
        <v>827470</v>
      </c>
      <c r="AB17" s="13">
        <v>159297</v>
      </c>
      <c r="AC17" s="13"/>
    </row>
    <row r="18" spans="2:29" ht="32.1" customHeight="1">
      <c r="B18" s="21">
        <v>50</v>
      </c>
      <c r="C18" s="32">
        <v>96.15</v>
      </c>
      <c r="D18" s="13">
        <v>4435376</v>
      </c>
      <c r="E18" s="13">
        <v>327632</v>
      </c>
      <c r="F18" s="13">
        <v>4763008</v>
      </c>
      <c r="G18" s="13">
        <v>45390</v>
      </c>
      <c r="H18" s="13">
        <v>4808398</v>
      </c>
      <c r="I18" s="13">
        <v>13003</v>
      </c>
      <c r="J18" s="13">
        <v>78</v>
      </c>
      <c r="K18" s="13">
        <v>485</v>
      </c>
      <c r="L18" s="13">
        <v>563</v>
      </c>
      <c r="M18" s="13">
        <v>124</v>
      </c>
      <c r="N18" s="13">
        <v>687</v>
      </c>
      <c r="O18" s="13">
        <v>5</v>
      </c>
      <c r="P18" s="13">
        <v>397</v>
      </c>
      <c r="Q18" s="13">
        <v>606908</v>
      </c>
      <c r="R18" s="13">
        <v>2149801</v>
      </c>
      <c r="S18" s="13">
        <v>484</v>
      </c>
      <c r="T18" s="13">
        <v>24501</v>
      </c>
      <c r="U18" s="13">
        <v>95331</v>
      </c>
      <c r="V18" s="13">
        <v>290</v>
      </c>
      <c r="W18" s="13">
        <v>631409</v>
      </c>
      <c r="X18" s="13">
        <v>2245132</v>
      </c>
      <c r="Y18" s="13">
        <v>471</v>
      </c>
      <c r="Z18" s="13">
        <v>241491</v>
      </c>
      <c r="AA18" s="13">
        <v>877970</v>
      </c>
      <c r="AB18" s="13">
        <v>89504</v>
      </c>
      <c r="AC18" s="13"/>
    </row>
    <row r="19" spans="2:29" ht="32.1" customHeight="1">
      <c r="B19" s="21">
        <v>51</v>
      </c>
      <c r="C19" s="32">
        <v>96.61</v>
      </c>
      <c r="D19" s="13">
        <v>4502900</v>
      </c>
      <c r="E19" s="13">
        <v>337551</v>
      </c>
      <c r="F19" s="13">
        <v>4840451</v>
      </c>
      <c r="G19" s="13">
        <v>31120</v>
      </c>
      <c r="H19" s="13">
        <v>4871571</v>
      </c>
      <c r="I19" s="13">
        <v>13677</v>
      </c>
      <c r="J19" s="13">
        <v>79</v>
      </c>
      <c r="K19" s="13">
        <v>486</v>
      </c>
      <c r="L19" s="13">
        <v>565</v>
      </c>
      <c r="M19" s="13">
        <v>132</v>
      </c>
      <c r="N19" s="13">
        <v>697</v>
      </c>
      <c r="O19" s="13">
        <v>5</v>
      </c>
      <c r="P19" s="13">
        <v>380</v>
      </c>
      <c r="Q19" s="13">
        <v>613937</v>
      </c>
      <c r="R19" s="13">
        <v>2114397</v>
      </c>
      <c r="S19" s="13">
        <v>469</v>
      </c>
      <c r="T19" s="13">
        <v>25507</v>
      </c>
      <c r="U19" s="13">
        <v>95423</v>
      </c>
      <c r="V19" s="13">
        <v>282</v>
      </c>
      <c r="W19" s="13">
        <v>639444</v>
      </c>
      <c r="X19" s="13">
        <v>2209820</v>
      </c>
      <c r="Y19" s="13">
        <v>456</v>
      </c>
      <c r="Z19" s="13">
        <v>248152</v>
      </c>
      <c r="AA19" s="13">
        <v>896120</v>
      </c>
      <c r="AB19" s="13">
        <v>98898</v>
      </c>
      <c r="AC19" s="13"/>
    </row>
    <row r="20" spans="2:29" ht="32.1" customHeight="1">
      <c r="B20" s="21">
        <v>52</v>
      </c>
      <c r="C20" s="32">
        <v>97.03</v>
      </c>
      <c r="D20" s="13">
        <v>4584648</v>
      </c>
      <c r="E20" s="13">
        <v>315185</v>
      </c>
      <c r="F20" s="13">
        <v>4899833</v>
      </c>
      <c r="G20" s="13">
        <v>25968</v>
      </c>
      <c r="H20" s="13">
        <v>4925801</v>
      </c>
      <c r="I20" s="13">
        <v>12136</v>
      </c>
      <c r="J20" s="13">
        <v>80</v>
      </c>
      <c r="K20" s="13">
        <v>472</v>
      </c>
      <c r="L20" s="13">
        <v>552</v>
      </c>
      <c r="M20" s="13">
        <v>133</v>
      </c>
      <c r="N20" s="13">
        <v>685</v>
      </c>
      <c r="O20" s="13">
        <v>5</v>
      </c>
      <c r="P20" s="13">
        <v>365</v>
      </c>
      <c r="Q20" s="13">
        <v>628436</v>
      </c>
      <c r="R20" s="13">
        <v>2260913</v>
      </c>
      <c r="S20" s="13">
        <v>493</v>
      </c>
      <c r="T20" s="13">
        <v>24182</v>
      </c>
      <c r="U20" s="13">
        <v>87025</v>
      </c>
      <c r="V20" s="13">
        <v>276</v>
      </c>
      <c r="W20" s="13">
        <v>652618</v>
      </c>
      <c r="X20" s="13">
        <v>2347938</v>
      </c>
      <c r="Y20" s="13">
        <v>479</v>
      </c>
      <c r="Z20" s="13">
        <v>251190</v>
      </c>
      <c r="AA20" s="13">
        <v>916020</v>
      </c>
      <c r="AB20" s="13">
        <v>98644</v>
      </c>
      <c r="AC20" s="13"/>
    </row>
    <row r="21" spans="2:29" ht="32.1" customHeight="1">
      <c r="B21" s="21">
        <v>53</v>
      </c>
      <c r="C21" s="32">
        <v>97.48</v>
      </c>
      <c r="D21" s="13">
        <v>4652225</v>
      </c>
      <c r="E21" s="13">
        <v>300279</v>
      </c>
      <c r="F21" s="13">
        <v>4952504</v>
      </c>
      <c r="G21" s="13">
        <v>23526</v>
      </c>
      <c r="H21" s="13">
        <v>4976030</v>
      </c>
      <c r="I21" s="13">
        <v>10958</v>
      </c>
      <c r="J21" s="13">
        <v>79</v>
      </c>
      <c r="K21" s="13">
        <v>442</v>
      </c>
      <c r="L21" s="13">
        <v>521</v>
      </c>
      <c r="M21" s="13">
        <v>131</v>
      </c>
      <c r="N21" s="13">
        <v>652</v>
      </c>
      <c r="O21" s="13">
        <v>5</v>
      </c>
      <c r="P21" s="13">
        <v>342</v>
      </c>
      <c r="Q21" s="13">
        <v>649479</v>
      </c>
      <c r="R21" s="13">
        <v>2226041</v>
      </c>
      <c r="S21" s="13">
        <v>478</v>
      </c>
      <c r="T21" s="13">
        <v>22469</v>
      </c>
      <c r="U21" s="13">
        <v>80309</v>
      </c>
      <c r="V21" s="13">
        <v>267</v>
      </c>
      <c r="W21" s="13">
        <v>671948</v>
      </c>
      <c r="X21" s="13">
        <v>2306350</v>
      </c>
      <c r="Y21" s="13">
        <v>465</v>
      </c>
      <c r="Z21" s="13">
        <v>256635</v>
      </c>
      <c r="AA21" s="13">
        <v>917820</v>
      </c>
      <c r="AB21" s="13">
        <v>53169</v>
      </c>
      <c r="AC21" s="13">
        <v>51565</v>
      </c>
    </row>
    <row r="22" spans="2:29" ht="32.1" customHeight="1">
      <c r="B22" s="21">
        <v>54</v>
      </c>
      <c r="C22" s="32">
        <v>97.74</v>
      </c>
      <c r="D22" s="13">
        <v>4696503</v>
      </c>
      <c r="E22" s="13">
        <v>299203</v>
      </c>
      <c r="F22" s="13">
        <v>4995706</v>
      </c>
      <c r="G22" s="13">
        <v>21219</v>
      </c>
      <c r="H22" s="13">
        <v>5016925</v>
      </c>
      <c r="I22" s="13">
        <v>9499</v>
      </c>
      <c r="J22" s="13">
        <v>79</v>
      </c>
      <c r="K22" s="13">
        <v>426</v>
      </c>
      <c r="L22" s="13">
        <v>505</v>
      </c>
      <c r="M22" s="13">
        <v>134</v>
      </c>
      <c r="N22" s="13">
        <v>639</v>
      </c>
      <c r="O22" s="13">
        <v>3</v>
      </c>
      <c r="P22" s="13">
        <v>335</v>
      </c>
      <c r="Q22" s="13">
        <v>652165</v>
      </c>
      <c r="R22" s="13">
        <v>2245384</v>
      </c>
      <c r="S22" s="13">
        <v>478</v>
      </c>
      <c r="T22" s="13">
        <v>23687</v>
      </c>
      <c r="U22" s="13">
        <v>84117</v>
      </c>
      <c r="V22" s="13">
        <v>281</v>
      </c>
      <c r="W22" s="13">
        <v>675852</v>
      </c>
      <c r="X22" s="13">
        <v>2329501</v>
      </c>
      <c r="Y22" s="13">
        <v>466</v>
      </c>
      <c r="Z22" s="13">
        <v>256134</v>
      </c>
      <c r="AA22" s="13">
        <v>945280</v>
      </c>
      <c r="AB22" s="13">
        <v>54797</v>
      </c>
      <c r="AC22" s="13">
        <v>50230</v>
      </c>
    </row>
    <row r="23" spans="2:29" ht="32.1" customHeight="1">
      <c r="B23" s="21">
        <v>55</v>
      </c>
      <c r="C23" s="32">
        <v>98.15</v>
      </c>
      <c r="D23" s="13">
        <v>4732041</v>
      </c>
      <c r="E23" s="13">
        <v>298876</v>
      </c>
      <c r="F23" s="13">
        <v>5030917</v>
      </c>
      <c r="G23" s="13">
        <v>17080</v>
      </c>
      <c r="H23" s="13">
        <v>5047997</v>
      </c>
      <c r="I23" s="13">
        <v>9608</v>
      </c>
      <c r="J23" s="13">
        <v>80</v>
      </c>
      <c r="K23" s="13">
        <v>418</v>
      </c>
      <c r="L23" s="13">
        <v>498</v>
      </c>
      <c r="M23" s="13">
        <v>133</v>
      </c>
      <c r="N23" s="13">
        <v>631</v>
      </c>
      <c r="O23" s="13">
        <v>3</v>
      </c>
      <c r="P23" s="13">
        <v>325</v>
      </c>
      <c r="Q23" s="13">
        <v>640724</v>
      </c>
      <c r="R23" s="13">
        <v>2212645</v>
      </c>
      <c r="S23" s="13">
        <v>467</v>
      </c>
      <c r="T23" s="13">
        <v>23025</v>
      </c>
      <c r="U23" s="13">
        <v>82268</v>
      </c>
      <c r="V23" s="13">
        <v>275</v>
      </c>
      <c r="W23" s="13">
        <v>663749</v>
      </c>
      <c r="X23" s="13">
        <v>2294913</v>
      </c>
      <c r="Y23" s="13">
        <v>455</v>
      </c>
      <c r="Z23" s="13">
        <v>255560</v>
      </c>
      <c r="AA23" s="13">
        <v>921201</v>
      </c>
      <c r="AB23" s="13">
        <v>49804</v>
      </c>
      <c r="AC23" s="13">
        <v>55828</v>
      </c>
    </row>
    <row r="24" spans="2:29" ht="32.1" customHeight="1">
      <c r="B24" s="21">
        <v>56</v>
      </c>
      <c r="C24" s="32">
        <v>98.33</v>
      </c>
      <c r="D24" s="13">
        <v>4781453</v>
      </c>
      <c r="E24" s="13">
        <v>284616</v>
      </c>
      <c r="F24" s="13">
        <v>5066069</v>
      </c>
      <c r="G24" s="13">
        <v>17638</v>
      </c>
      <c r="H24" s="13">
        <v>5083707</v>
      </c>
      <c r="I24" s="13">
        <v>8489</v>
      </c>
      <c r="J24" s="13">
        <v>78</v>
      </c>
      <c r="K24" s="13">
        <v>380</v>
      </c>
      <c r="L24" s="13">
        <v>458</v>
      </c>
      <c r="M24" s="13">
        <v>132</v>
      </c>
      <c r="N24" s="13">
        <v>590</v>
      </c>
      <c r="O24" s="13">
        <v>3</v>
      </c>
      <c r="P24" s="13">
        <v>304</v>
      </c>
      <c r="Q24" s="13">
        <v>661425</v>
      </c>
      <c r="R24" s="13">
        <v>2341083</v>
      </c>
      <c r="S24" s="13">
        <v>490</v>
      </c>
      <c r="T24" s="13">
        <v>22539</v>
      </c>
      <c r="U24" s="13">
        <v>85624</v>
      </c>
      <c r="V24" s="13">
        <v>301</v>
      </c>
      <c r="W24" s="13">
        <v>683964</v>
      </c>
      <c r="X24" s="13">
        <v>2426707</v>
      </c>
      <c r="Y24" s="13">
        <v>479</v>
      </c>
      <c r="Z24" s="13">
        <v>256225</v>
      </c>
      <c r="AA24" s="13">
        <v>965234</v>
      </c>
      <c r="AB24" s="13">
        <v>50418</v>
      </c>
      <c r="AC24" s="13">
        <v>59190</v>
      </c>
    </row>
    <row r="25" spans="2:29" ht="32.1" customHeight="1">
      <c r="B25" s="21">
        <v>57</v>
      </c>
      <c r="C25" s="32">
        <v>98.55</v>
      </c>
      <c r="D25" s="13">
        <v>4825342</v>
      </c>
      <c r="E25" s="13">
        <v>284364</v>
      </c>
      <c r="F25" s="13">
        <v>5109706</v>
      </c>
      <c r="G25" s="13">
        <v>16075</v>
      </c>
      <c r="H25" s="13">
        <v>5125781</v>
      </c>
      <c r="I25" s="13">
        <v>7770</v>
      </c>
      <c r="J25" s="13">
        <v>76</v>
      </c>
      <c r="K25" s="13">
        <v>361</v>
      </c>
      <c r="L25" s="13">
        <v>437</v>
      </c>
      <c r="M25" s="13">
        <v>127</v>
      </c>
      <c r="N25" s="13">
        <v>564</v>
      </c>
      <c r="O25" s="13">
        <v>4</v>
      </c>
      <c r="P25" s="13">
        <v>292</v>
      </c>
      <c r="Q25" s="13">
        <v>657540</v>
      </c>
      <c r="R25" s="13">
        <v>2241393</v>
      </c>
      <c r="S25" s="13">
        <v>465</v>
      </c>
      <c r="T25" s="13">
        <v>22656</v>
      </c>
      <c r="U25" s="13">
        <v>81910</v>
      </c>
      <c r="V25" s="13">
        <v>289</v>
      </c>
      <c r="W25" s="13">
        <v>680196</v>
      </c>
      <c r="X25" s="13">
        <v>2323303</v>
      </c>
      <c r="Y25" s="13">
        <v>454</v>
      </c>
      <c r="Z25" s="13">
        <v>259140</v>
      </c>
      <c r="AA25" s="13">
        <v>933794</v>
      </c>
      <c r="AB25" s="13">
        <v>47032</v>
      </c>
      <c r="AC25" s="13">
        <v>54101</v>
      </c>
    </row>
    <row r="26" spans="2:29" ht="32.1" customHeight="1">
      <c r="B26" s="21">
        <v>58</v>
      </c>
      <c r="C26" s="32">
        <v>98.69</v>
      </c>
      <c r="D26" s="13">
        <v>4867350</v>
      </c>
      <c r="E26" s="13">
        <v>278134</v>
      </c>
      <c r="F26" s="13">
        <v>5145484</v>
      </c>
      <c r="G26" s="13">
        <v>12266</v>
      </c>
      <c r="H26" s="13">
        <v>5157750</v>
      </c>
      <c r="I26" s="13">
        <v>7647</v>
      </c>
      <c r="J26" s="13">
        <v>75</v>
      </c>
      <c r="K26" s="13">
        <v>344</v>
      </c>
      <c r="L26" s="13">
        <v>419</v>
      </c>
      <c r="M26" s="13">
        <v>127</v>
      </c>
      <c r="N26" s="13">
        <v>546</v>
      </c>
      <c r="O26" s="13">
        <v>5</v>
      </c>
      <c r="P26" s="13">
        <v>284</v>
      </c>
      <c r="Q26" s="13">
        <v>684687</v>
      </c>
      <c r="R26" s="13">
        <v>2391909</v>
      </c>
      <c r="S26" s="13">
        <v>492</v>
      </c>
      <c r="T26" s="13">
        <v>23662</v>
      </c>
      <c r="U26" s="13">
        <v>86584</v>
      </c>
      <c r="V26" s="13">
        <v>309</v>
      </c>
      <c r="W26" s="13">
        <v>708349</v>
      </c>
      <c r="X26" s="13">
        <v>2478493</v>
      </c>
      <c r="Y26" s="13">
        <v>481</v>
      </c>
      <c r="Z26" s="13">
        <v>264521</v>
      </c>
      <c r="AA26" s="13">
        <v>985238</v>
      </c>
      <c r="AB26" s="13">
        <v>47327</v>
      </c>
      <c r="AC26" s="13">
        <v>53720</v>
      </c>
    </row>
    <row r="27" spans="2:29" ht="32.1" customHeight="1">
      <c r="B27" s="21">
        <v>59</v>
      </c>
      <c r="C27" s="32">
        <v>98.81</v>
      </c>
      <c r="D27" s="13">
        <v>4899420</v>
      </c>
      <c r="E27" s="13">
        <v>278023</v>
      </c>
      <c r="F27" s="13">
        <v>5177443</v>
      </c>
      <c r="G27" s="13">
        <v>12297</v>
      </c>
      <c r="H27" s="13">
        <v>5189740</v>
      </c>
      <c r="I27" s="13">
        <v>8312</v>
      </c>
      <c r="J27" s="13">
        <v>74</v>
      </c>
      <c r="K27" s="13">
        <v>327</v>
      </c>
      <c r="L27" s="13">
        <v>401</v>
      </c>
      <c r="M27" s="13">
        <v>127</v>
      </c>
      <c r="N27" s="13">
        <v>528</v>
      </c>
      <c r="O27" s="13">
        <v>5</v>
      </c>
      <c r="P27" s="13">
        <v>282</v>
      </c>
      <c r="Q27" s="13">
        <v>688187</v>
      </c>
      <c r="R27" s="13">
        <v>2368682</v>
      </c>
      <c r="S27" s="13">
        <v>483</v>
      </c>
      <c r="T27" s="13">
        <v>24315</v>
      </c>
      <c r="U27" s="13">
        <v>91844</v>
      </c>
      <c r="V27" s="13">
        <v>330</v>
      </c>
      <c r="W27" s="13">
        <v>712502</v>
      </c>
      <c r="X27" s="13">
        <v>2460526</v>
      </c>
      <c r="Y27" s="13">
        <v>475</v>
      </c>
      <c r="Z27" s="13">
        <v>260832</v>
      </c>
      <c r="AA27" s="13">
        <v>978437</v>
      </c>
      <c r="AB27" s="13">
        <v>47068</v>
      </c>
      <c r="AC27" s="13">
        <v>53970</v>
      </c>
    </row>
    <row r="28" spans="2:29" ht="32.1" customHeight="1">
      <c r="B28" s="21">
        <v>60</v>
      </c>
      <c r="C28" s="32">
        <v>98.82</v>
      </c>
      <c r="D28" s="13">
        <v>4935352</v>
      </c>
      <c r="E28" s="13">
        <v>267486</v>
      </c>
      <c r="F28" s="13">
        <v>5202838</v>
      </c>
      <c r="G28" s="13">
        <v>11105</v>
      </c>
      <c r="H28" s="13">
        <v>5213943</v>
      </c>
      <c r="I28" s="13">
        <v>7581</v>
      </c>
      <c r="J28" s="13">
        <v>74</v>
      </c>
      <c r="K28" s="13">
        <v>317</v>
      </c>
      <c r="L28" s="13">
        <v>391</v>
      </c>
      <c r="M28" s="13">
        <v>125</v>
      </c>
      <c r="N28" s="13">
        <v>516</v>
      </c>
      <c r="O28" s="13">
        <v>5</v>
      </c>
      <c r="P28" s="13">
        <v>278</v>
      </c>
      <c r="Q28" s="13">
        <v>684501</v>
      </c>
      <c r="R28" s="13">
        <v>2375479</v>
      </c>
      <c r="S28" s="13">
        <v>481</v>
      </c>
      <c r="T28" s="13">
        <v>22318</v>
      </c>
      <c r="U28" s="13">
        <v>86260</v>
      </c>
      <c r="V28" s="13">
        <v>322</v>
      </c>
      <c r="W28" s="13">
        <v>706819</v>
      </c>
      <c r="X28" s="13">
        <v>2461739</v>
      </c>
      <c r="Y28" s="13">
        <v>473</v>
      </c>
      <c r="Z28" s="13">
        <v>269182</v>
      </c>
      <c r="AA28" s="13">
        <v>999673</v>
      </c>
      <c r="AB28" s="13">
        <v>56347</v>
      </c>
      <c r="AC28" s="13">
        <v>53552</v>
      </c>
    </row>
    <row r="29" spans="2:29" ht="32.1" customHeight="1">
      <c r="B29" s="21">
        <v>61</v>
      </c>
      <c r="C29" s="32">
        <v>98.83</v>
      </c>
      <c r="D29" s="13">
        <v>4959977</v>
      </c>
      <c r="E29" s="13">
        <v>263095</v>
      </c>
      <c r="F29" s="13">
        <v>5223072</v>
      </c>
      <c r="G29" s="13">
        <v>11299</v>
      </c>
      <c r="H29" s="13">
        <v>5234371</v>
      </c>
      <c r="I29" s="13">
        <v>6191</v>
      </c>
      <c r="J29" s="13">
        <v>75</v>
      </c>
      <c r="K29" s="13">
        <v>310</v>
      </c>
      <c r="L29" s="13">
        <v>385</v>
      </c>
      <c r="M29" s="13">
        <v>124</v>
      </c>
      <c r="N29" s="13">
        <v>509</v>
      </c>
      <c r="O29" s="13">
        <v>5</v>
      </c>
      <c r="P29" s="13">
        <v>263</v>
      </c>
      <c r="Q29" s="13">
        <v>681973</v>
      </c>
      <c r="R29" s="13">
        <v>2353351</v>
      </c>
      <c r="S29" s="13">
        <v>474</v>
      </c>
      <c r="T29" s="13">
        <v>22883</v>
      </c>
      <c r="U29" s="13">
        <v>90762</v>
      </c>
      <c r="V29" s="13">
        <v>345</v>
      </c>
      <c r="W29" s="13">
        <v>704856</v>
      </c>
      <c r="X29" s="13">
        <v>2444113</v>
      </c>
      <c r="Y29" s="13">
        <v>468</v>
      </c>
      <c r="Z29" s="13">
        <v>269357</v>
      </c>
      <c r="AA29" s="13">
        <v>1002932</v>
      </c>
      <c r="AB29" s="13">
        <v>55787</v>
      </c>
      <c r="AC29" s="13">
        <v>47202</v>
      </c>
    </row>
    <row r="30" spans="2:29" ht="32.1" customHeight="1">
      <c r="B30" s="21">
        <v>62</v>
      </c>
      <c r="C30" s="32">
        <v>98.91</v>
      </c>
      <c r="D30" s="13">
        <v>4994962</v>
      </c>
      <c r="E30" s="13">
        <v>259119</v>
      </c>
      <c r="F30" s="13">
        <v>5254081</v>
      </c>
      <c r="G30" s="13">
        <v>8590</v>
      </c>
      <c r="H30" s="13">
        <v>5262671</v>
      </c>
      <c r="I30" s="13">
        <v>5873</v>
      </c>
      <c r="J30" s="13">
        <v>75</v>
      </c>
      <c r="K30" s="13">
        <v>302</v>
      </c>
      <c r="L30" s="13">
        <v>377</v>
      </c>
      <c r="M30" s="13">
        <v>120</v>
      </c>
      <c r="N30" s="13">
        <v>497</v>
      </c>
      <c r="O30" s="13">
        <v>5</v>
      </c>
      <c r="P30" s="13">
        <v>257</v>
      </c>
      <c r="Q30" s="13">
        <v>690412</v>
      </c>
      <c r="R30" s="13">
        <v>2306278</v>
      </c>
      <c r="S30" s="13">
        <v>462</v>
      </c>
      <c r="T30" s="13">
        <v>23819</v>
      </c>
      <c r="U30" s="13">
        <v>88348</v>
      </c>
      <c r="V30" s="13">
        <v>341</v>
      </c>
      <c r="W30" s="13">
        <v>714231</v>
      </c>
      <c r="X30" s="13">
        <v>2394626</v>
      </c>
      <c r="Y30" s="13">
        <v>456</v>
      </c>
      <c r="Z30" s="13">
        <v>278976</v>
      </c>
      <c r="AA30" s="13">
        <v>1009054</v>
      </c>
      <c r="AB30" s="13">
        <v>50320</v>
      </c>
      <c r="AC30" s="13">
        <v>46866</v>
      </c>
    </row>
    <row r="31" spans="2:29" ht="32.1" customHeight="1">
      <c r="B31" s="21">
        <v>63</v>
      </c>
      <c r="C31" s="32">
        <v>99.03</v>
      </c>
      <c r="D31" s="13">
        <v>5026027</v>
      </c>
      <c r="E31" s="13">
        <v>262186</v>
      </c>
      <c r="F31" s="13">
        <v>5288213</v>
      </c>
      <c r="G31" s="13">
        <v>7396</v>
      </c>
      <c r="H31" s="13">
        <v>5295609</v>
      </c>
      <c r="I31" s="13">
        <v>5373</v>
      </c>
      <c r="J31" s="13">
        <v>75</v>
      </c>
      <c r="K31" s="13">
        <v>295</v>
      </c>
      <c r="L31" s="13">
        <v>370</v>
      </c>
      <c r="M31" s="13">
        <v>117</v>
      </c>
      <c r="N31" s="13">
        <v>487</v>
      </c>
      <c r="O31" s="13">
        <v>5</v>
      </c>
      <c r="P31" s="13">
        <v>247</v>
      </c>
      <c r="Q31" s="13">
        <v>699123</v>
      </c>
      <c r="R31" s="13">
        <v>2316924</v>
      </c>
      <c r="S31" s="13">
        <v>461</v>
      </c>
      <c r="T31" s="13">
        <v>23984</v>
      </c>
      <c r="U31" s="13">
        <v>92495</v>
      </c>
      <c r="V31" s="13">
        <v>353</v>
      </c>
      <c r="W31" s="13">
        <v>723107</v>
      </c>
      <c r="X31" s="13">
        <v>2409419</v>
      </c>
      <c r="Y31" s="13">
        <v>456</v>
      </c>
      <c r="Z31" s="13">
        <v>285500</v>
      </c>
      <c r="AA31" s="13">
        <v>1019877</v>
      </c>
      <c r="AB31" s="13">
        <v>46120</v>
      </c>
      <c r="AC31" s="13">
        <v>49930</v>
      </c>
    </row>
    <row r="32" spans="2:29" ht="32.1" customHeight="1">
      <c r="B32" s="21" t="s">
        <v>365</v>
      </c>
      <c r="C32" s="32">
        <v>99.05</v>
      </c>
      <c r="D32" s="13">
        <v>5063904</v>
      </c>
      <c r="E32" s="13">
        <v>259628</v>
      </c>
      <c r="F32" s="13">
        <v>5323532</v>
      </c>
      <c r="G32" s="13">
        <v>7512</v>
      </c>
      <c r="H32" s="13">
        <v>5331044</v>
      </c>
      <c r="I32" s="13">
        <v>4922</v>
      </c>
      <c r="J32" s="13">
        <v>75</v>
      </c>
      <c r="K32" s="13">
        <v>293</v>
      </c>
      <c r="L32" s="13">
        <v>368</v>
      </c>
      <c r="M32" s="13">
        <v>118</v>
      </c>
      <c r="N32" s="13">
        <v>486</v>
      </c>
      <c r="O32" s="13">
        <v>5</v>
      </c>
      <c r="P32" s="13">
        <v>239</v>
      </c>
      <c r="Q32" s="13">
        <v>718791</v>
      </c>
      <c r="R32" s="13">
        <v>2388771</v>
      </c>
      <c r="S32" s="13">
        <v>472</v>
      </c>
      <c r="T32" s="13">
        <v>25659</v>
      </c>
      <c r="U32" s="13">
        <v>101446</v>
      </c>
      <c r="V32" s="13">
        <v>391</v>
      </c>
      <c r="W32" s="13">
        <v>744450</v>
      </c>
      <c r="X32" s="13">
        <v>2490217</v>
      </c>
      <c r="Y32" s="13">
        <v>468</v>
      </c>
      <c r="Z32" s="13">
        <v>298267</v>
      </c>
      <c r="AA32" s="13">
        <v>1074390</v>
      </c>
      <c r="AB32" s="13">
        <v>42274</v>
      </c>
      <c r="AC32" s="13">
        <v>57484</v>
      </c>
    </row>
    <row r="33" spans="2:29" ht="32.1" customHeight="1">
      <c r="B33" s="21">
        <v>2</v>
      </c>
      <c r="C33" s="32">
        <v>99.19</v>
      </c>
      <c r="D33" s="13">
        <v>5096221</v>
      </c>
      <c r="E33" s="13">
        <v>257271</v>
      </c>
      <c r="F33" s="13">
        <v>5353492</v>
      </c>
      <c r="G33" s="13">
        <v>5567</v>
      </c>
      <c r="H33" s="13">
        <v>5359059</v>
      </c>
      <c r="I33" s="13">
        <v>4678</v>
      </c>
      <c r="J33" s="13">
        <v>75</v>
      </c>
      <c r="K33" s="13">
        <v>276</v>
      </c>
      <c r="L33" s="13">
        <v>351</v>
      </c>
      <c r="M33" s="13">
        <v>114</v>
      </c>
      <c r="N33" s="13">
        <v>465</v>
      </c>
      <c r="O33" s="13">
        <v>5</v>
      </c>
      <c r="P33" s="13">
        <v>231</v>
      </c>
      <c r="Q33" s="13">
        <v>738123</v>
      </c>
      <c r="R33" s="13">
        <v>2481058</v>
      </c>
      <c r="S33" s="13">
        <v>487</v>
      </c>
      <c r="T33" s="13">
        <v>25851</v>
      </c>
      <c r="U33" s="13">
        <v>102857</v>
      </c>
      <c r="V33" s="13">
        <v>400</v>
      </c>
      <c r="W33" s="13">
        <v>763974</v>
      </c>
      <c r="X33" s="13">
        <v>2583915</v>
      </c>
      <c r="Y33" s="13">
        <v>483</v>
      </c>
      <c r="Z33" s="13">
        <v>306732</v>
      </c>
      <c r="AA33" s="13">
        <v>1122105</v>
      </c>
      <c r="AB33" s="13">
        <v>41675</v>
      </c>
      <c r="AC33" s="13">
        <v>58013</v>
      </c>
    </row>
    <row r="34" spans="2:29" ht="32.1" customHeight="1">
      <c r="B34" s="21">
        <v>3</v>
      </c>
      <c r="C34" s="32">
        <v>99.26</v>
      </c>
      <c r="D34" s="13">
        <v>5134495</v>
      </c>
      <c r="E34" s="13">
        <v>256702</v>
      </c>
      <c r="F34" s="13">
        <v>5391197</v>
      </c>
      <c r="G34" s="13">
        <v>5136</v>
      </c>
      <c r="H34" s="13">
        <v>5396333</v>
      </c>
      <c r="I34" s="13">
        <v>4264</v>
      </c>
      <c r="J34" s="13">
        <v>75</v>
      </c>
      <c r="K34" s="13">
        <v>263</v>
      </c>
      <c r="L34" s="13">
        <v>338</v>
      </c>
      <c r="M34" s="13">
        <v>109</v>
      </c>
      <c r="N34" s="13">
        <v>447</v>
      </c>
      <c r="O34" s="13">
        <v>5</v>
      </c>
      <c r="P34" s="13">
        <v>230</v>
      </c>
      <c r="Q34" s="13">
        <v>740343</v>
      </c>
      <c r="R34" s="13">
        <v>2480327</v>
      </c>
      <c r="S34" s="13">
        <v>479</v>
      </c>
      <c r="T34" s="13">
        <v>26393</v>
      </c>
      <c r="U34" s="13">
        <v>103146</v>
      </c>
      <c r="V34" s="13">
        <v>402</v>
      </c>
      <c r="W34" s="13">
        <v>766736</v>
      </c>
      <c r="X34" s="13">
        <v>2583473</v>
      </c>
      <c r="Y34" s="13">
        <v>478</v>
      </c>
      <c r="Z34" s="13">
        <v>312969</v>
      </c>
      <c r="AA34" s="13">
        <v>1103701</v>
      </c>
      <c r="AB34" s="13">
        <v>40280</v>
      </c>
      <c r="AC34" s="13">
        <v>58323</v>
      </c>
    </row>
    <row r="35" spans="2:29" ht="32.1" customHeight="1">
      <c r="B35" s="21">
        <v>4</v>
      </c>
      <c r="C35" s="32">
        <v>99.31</v>
      </c>
      <c r="D35" s="13">
        <v>5167946</v>
      </c>
      <c r="E35" s="13">
        <v>253887</v>
      </c>
      <c r="F35" s="13">
        <v>5421833</v>
      </c>
      <c r="G35" s="13">
        <v>4453</v>
      </c>
      <c r="H35" s="13">
        <v>5426286</v>
      </c>
      <c r="I35" s="13">
        <v>4175</v>
      </c>
      <c r="J35" s="13">
        <v>75</v>
      </c>
      <c r="K35" s="13">
        <v>255</v>
      </c>
      <c r="L35" s="13">
        <v>330</v>
      </c>
      <c r="M35" s="13">
        <v>104</v>
      </c>
      <c r="N35" s="13">
        <v>434</v>
      </c>
      <c r="O35" s="13">
        <v>5</v>
      </c>
      <c r="P35" s="13">
        <v>215</v>
      </c>
      <c r="Q35" s="13">
        <v>746291</v>
      </c>
      <c r="R35" s="13">
        <v>2512300</v>
      </c>
      <c r="S35" s="13">
        <v>482</v>
      </c>
      <c r="T35" s="13">
        <v>26500</v>
      </c>
      <c r="U35" s="13">
        <v>103731</v>
      </c>
      <c r="V35" s="13">
        <v>409</v>
      </c>
      <c r="W35" s="13">
        <v>772791</v>
      </c>
      <c r="X35" s="13">
        <v>2616031</v>
      </c>
      <c r="Y35" s="13">
        <v>482.49936875591703</v>
      </c>
      <c r="Z35" s="13">
        <v>316724</v>
      </c>
      <c r="AA35" s="13">
        <v>1154657</v>
      </c>
      <c r="AB35" s="13">
        <v>39723</v>
      </c>
      <c r="AC35" s="13">
        <v>57716</v>
      </c>
    </row>
    <row r="36" spans="2:29" ht="32.1" customHeight="1">
      <c r="B36" s="21">
        <v>5</v>
      </c>
      <c r="C36" s="32">
        <v>99.31</v>
      </c>
      <c r="D36" s="13">
        <v>5203548</v>
      </c>
      <c r="E36" s="13">
        <v>249359</v>
      </c>
      <c r="F36" s="13">
        <v>5452907</v>
      </c>
      <c r="G36" s="13">
        <v>3234</v>
      </c>
      <c r="H36" s="13">
        <v>5456141</v>
      </c>
      <c r="I36" s="13">
        <v>4382</v>
      </c>
      <c r="J36" s="13">
        <v>75</v>
      </c>
      <c r="K36" s="13">
        <v>254</v>
      </c>
      <c r="L36" s="13">
        <v>329</v>
      </c>
      <c r="M36" s="13">
        <v>98</v>
      </c>
      <c r="N36" s="13">
        <v>427</v>
      </c>
      <c r="O36" s="13">
        <v>5</v>
      </c>
      <c r="P36" s="13">
        <v>206</v>
      </c>
      <c r="Q36" s="13">
        <v>743987</v>
      </c>
      <c r="R36" s="13">
        <v>2416696</v>
      </c>
      <c r="S36" s="13">
        <v>464</v>
      </c>
      <c r="T36" s="13">
        <v>26617</v>
      </c>
      <c r="U36" s="13">
        <v>107110</v>
      </c>
      <c r="V36" s="13">
        <v>430</v>
      </c>
      <c r="W36" s="13">
        <v>770604</v>
      </c>
      <c r="X36" s="13">
        <v>2523806</v>
      </c>
      <c r="Y36" s="13">
        <v>462.83679512597593</v>
      </c>
      <c r="Z36" s="13">
        <v>324141</v>
      </c>
      <c r="AA36" s="13">
        <v>1092999</v>
      </c>
      <c r="AB36" s="13">
        <v>18067</v>
      </c>
      <c r="AC36" s="13">
        <v>46751</v>
      </c>
    </row>
    <row r="37" spans="2:29" ht="32.1" customHeight="1">
      <c r="B37" s="21">
        <v>6</v>
      </c>
      <c r="C37" s="32">
        <v>99.38</v>
      </c>
      <c r="D37" s="13">
        <v>5179487</v>
      </c>
      <c r="E37" s="13">
        <v>249819</v>
      </c>
      <c r="F37" s="13">
        <v>5429306</v>
      </c>
      <c r="G37" s="13">
        <v>3289</v>
      </c>
      <c r="H37" s="13">
        <v>5432595</v>
      </c>
      <c r="I37" s="13">
        <v>4242</v>
      </c>
      <c r="J37" s="13">
        <v>75</v>
      </c>
      <c r="K37" s="13">
        <v>249</v>
      </c>
      <c r="L37" s="13">
        <v>324</v>
      </c>
      <c r="M37" s="13">
        <v>89</v>
      </c>
      <c r="N37" s="13">
        <v>413</v>
      </c>
      <c r="O37" s="13">
        <v>5</v>
      </c>
      <c r="P37" s="13">
        <v>203</v>
      </c>
      <c r="Q37" s="13">
        <v>754009</v>
      </c>
      <c r="R37" s="13">
        <v>2589947</v>
      </c>
      <c r="S37" s="13">
        <v>495</v>
      </c>
      <c r="T37" s="13">
        <v>27584.696</v>
      </c>
      <c r="U37" s="13">
        <v>108454</v>
      </c>
      <c r="V37" s="13">
        <v>434</v>
      </c>
      <c r="W37" s="13">
        <v>781593.696</v>
      </c>
      <c r="X37" s="13">
        <v>2698401</v>
      </c>
      <c r="Y37" s="13">
        <v>497.00661557849196</v>
      </c>
      <c r="Z37" s="13">
        <v>341246</v>
      </c>
      <c r="AA37" s="13">
        <v>1190582</v>
      </c>
      <c r="AB37" s="13">
        <v>13887</v>
      </c>
      <c r="AC37" s="13">
        <v>45456</v>
      </c>
    </row>
    <row r="38" spans="2:29" ht="32.1" customHeight="1">
      <c r="B38" s="21">
        <v>7</v>
      </c>
      <c r="C38" s="32">
        <v>99.36</v>
      </c>
      <c r="D38" s="13">
        <v>5104016</v>
      </c>
      <c r="E38" s="13">
        <v>249702</v>
      </c>
      <c r="F38" s="13">
        <v>5353718</v>
      </c>
      <c r="G38" s="13">
        <v>3372</v>
      </c>
      <c r="H38" s="13">
        <v>5357090</v>
      </c>
      <c r="I38" s="13">
        <v>4125</v>
      </c>
      <c r="J38" s="13">
        <v>74</v>
      </c>
      <c r="K38" s="13">
        <v>243</v>
      </c>
      <c r="L38" s="13">
        <v>317</v>
      </c>
      <c r="M38" s="13">
        <v>87</v>
      </c>
      <c r="N38" s="13">
        <v>404</v>
      </c>
      <c r="O38" s="13">
        <v>5</v>
      </c>
      <c r="P38" s="13">
        <v>193</v>
      </c>
      <c r="Q38" s="13">
        <v>737127</v>
      </c>
      <c r="R38" s="13">
        <v>2457173</v>
      </c>
      <c r="S38" s="13">
        <v>478</v>
      </c>
      <c r="T38" s="13">
        <v>28395.952000000001</v>
      </c>
      <c r="U38" s="13">
        <v>114674</v>
      </c>
      <c r="V38" s="13">
        <v>459</v>
      </c>
      <c r="W38" s="13">
        <v>765522.95200000005</v>
      </c>
      <c r="X38" s="13">
        <v>2571847</v>
      </c>
      <c r="Y38" s="13">
        <v>480.36666107553674</v>
      </c>
      <c r="Z38" s="13">
        <v>343275</v>
      </c>
      <c r="AA38" s="13">
        <v>1098771</v>
      </c>
      <c r="AB38" s="13">
        <v>13887</v>
      </c>
      <c r="AC38" s="13">
        <v>44827</v>
      </c>
    </row>
    <row r="39" spans="2:29" ht="32.1" customHeight="1">
      <c r="B39" s="21">
        <v>8</v>
      </c>
      <c r="C39" s="32">
        <v>99.42</v>
      </c>
      <c r="D39" s="13">
        <v>5139349</v>
      </c>
      <c r="E39" s="13">
        <v>242330</v>
      </c>
      <c r="F39" s="13">
        <v>5381679</v>
      </c>
      <c r="G39" s="13">
        <v>2901</v>
      </c>
      <c r="H39" s="13">
        <v>5384580</v>
      </c>
      <c r="I39" s="13">
        <v>3746</v>
      </c>
      <c r="J39" s="13">
        <v>74</v>
      </c>
      <c r="K39" s="13">
        <v>232</v>
      </c>
      <c r="L39" s="13">
        <v>306</v>
      </c>
      <c r="M39" s="13">
        <v>85</v>
      </c>
      <c r="N39" s="13">
        <v>391</v>
      </c>
      <c r="O39" s="13">
        <v>5</v>
      </c>
      <c r="P39" s="13">
        <v>191</v>
      </c>
      <c r="Q39" s="13">
        <v>745001</v>
      </c>
      <c r="R39" s="13">
        <v>2466237</v>
      </c>
      <c r="S39" s="13">
        <v>476.18501876404969</v>
      </c>
      <c r="T39" s="13">
        <v>27973.964</v>
      </c>
      <c r="U39" s="13">
        <v>110390</v>
      </c>
      <c r="V39" s="13">
        <v>455.53583955762798</v>
      </c>
      <c r="W39" s="13">
        <v>772974.96400000004</v>
      </c>
      <c r="X39" s="13">
        <v>2576627</v>
      </c>
      <c r="Y39" s="13">
        <v>478.7590601371802</v>
      </c>
      <c r="Z39" s="13">
        <v>339482</v>
      </c>
      <c r="AA39" s="13">
        <v>1159287</v>
      </c>
      <c r="AB39" s="13">
        <v>14013</v>
      </c>
      <c r="AC39" s="13">
        <v>45292</v>
      </c>
    </row>
    <row r="40" spans="2:29" ht="32.1" customHeight="1">
      <c r="B40" s="21">
        <v>9</v>
      </c>
      <c r="C40" s="32">
        <v>99.47</v>
      </c>
      <c r="D40" s="13">
        <v>5182307</v>
      </c>
      <c r="E40" s="13">
        <v>230577</v>
      </c>
      <c r="F40" s="13">
        <v>5412884</v>
      </c>
      <c r="G40" s="13">
        <v>2968</v>
      </c>
      <c r="H40" s="13">
        <v>5415852</v>
      </c>
      <c r="I40" s="13">
        <v>3979</v>
      </c>
      <c r="J40" s="13">
        <v>74</v>
      </c>
      <c r="K40" s="13">
        <v>221</v>
      </c>
      <c r="L40" s="13">
        <v>295</v>
      </c>
      <c r="M40" s="13">
        <v>86</v>
      </c>
      <c r="N40" s="13">
        <v>381</v>
      </c>
      <c r="O40" s="13">
        <v>5</v>
      </c>
      <c r="P40" s="13">
        <v>193</v>
      </c>
      <c r="Q40" s="13">
        <v>747056</v>
      </c>
      <c r="R40" s="13">
        <v>2438296</v>
      </c>
      <c r="S40" s="13">
        <v>467</v>
      </c>
      <c r="T40" s="13">
        <v>27122</v>
      </c>
      <c r="U40" s="13">
        <v>102846</v>
      </c>
      <c r="V40" s="13">
        <v>446</v>
      </c>
      <c r="W40" s="13">
        <v>774178</v>
      </c>
      <c r="X40" s="13">
        <v>2541142</v>
      </c>
      <c r="Y40" s="13">
        <v>469.44337436383262</v>
      </c>
      <c r="Z40" s="13">
        <v>353319</v>
      </c>
      <c r="AA40" s="13">
        <v>1170052</v>
      </c>
      <c r="AB40" s="13">
        <v>13821</v>
      </c>
      <c r="AC40" s="13">
        <v>46254</v>
      </c>
    </row>
    <row r="41" spans="2:29" ht="32.1" customHeight="1">
      <c r="B41" s="21">
        <v>10</v>
      </c>
      <c r="C41" s="32">
        <v>99.52</v>
      </c>
      <c r="D41" s="13">
        <v>5213808</v>
      </c>
      <c r="E41" s="13">
        <v>228134</v>
      </c>
      <c r="F41" s="13">
        <v>5441942</v>
      </c>
      <c r="G41" s="13">
        <v>3092</v>
      </c>
      <c r="H41" s="13">
        <v>5445034</v>
      </c>
      <c r="I41" s="13">
        <v>3625</v>
      </c>
      <c r="J41" s="13">
        <v>74</v>
      </c>
      <c r="K41" s="13">
        <v>211</v>
      </c>
      <c r="L41" s="13">
        <v>285</v>
      </c>
      <c r="M41" s="13">
        <v>84</v>
      </c>
      <c r="N41" s="13">
        <v>369</v>
      </c>
      <c r="O41" s="13">
        <v>5</v>
      </c>
      <c r="P41" s="13">
        <v>188</v>
      </c>
      <c r="Q41" s="13">
        <v>747747</v>
      </c>
      <c r="R41" s="13">
        <v>2459317</v>
      </c>
      <c r="S41" s="13">
        <v>468</v>
      </c>
      <c r="T41" s="13">
        <v>27667</v>
      </c>
      <c r="U41" s="13">
        <v>106380</v>
      </c>
      <c r="V41" s="13">
        <v>466</v>
      </c>
      <c r="W41" s="13">
        <v>775414</v>
      </c>
      <c r="X41" s="13">
        <v>2565697</v>
      </c>
      <c r="Y41" s="13">
        <f t="shared" ref="Y41:Y48" si="0" xml:space="preserve"> X41*1000/F41</f>
        <v>471.46717109443648</v>
      </c>
      <c r="Z41" s="13">
        <v>361494</v>
      </c>
      <c r="AA41" s="13">
        <v>1181289</v>
      </c>
      <c r="AB41" s="13">
        <v>13227</v>
      </c>
      <c r="AC41" s="13">
        <v>46189</v>
      </c>
    </row>
    <row r="42" spans="2:29" ht="32.1" customHeight="1">
      <c r="B42" s="21">
        <v>11</v>
      </c>
      <c r="C42" s="32">
        <v>99.59</v>
      </c>
      <c r="D42" s="13">
        <v>5247674</v>
      </c>
      <c r="E42" s="13">
        <v>219257</v>
      </c>
      <c r="F42" s="13">
        <v>5466931</v>
      </c>
      <c r="G42" s="13">
        <v>2628</v>
      </c>
      <c r="H42" s="13">
        <v>5469559</v>
      </c>
      <c r="I42" s="13">
        <v>2945</v>
      </c>
      <c r="J42" s="13">
        <v>74</v>
      </c>
      <c r="K42" s="13">
        <v>203</v>
      </c>
      <c r="L42" s="13">
        <v>277</v>
      </c>
      <c r="M42" s="13">
        <v>80</v>
      </c>
      <c r="N42" s="13">
        <v>357</v>
      </c>
      <c r="O42" s="13">
        <v>5</v>
      </c>
      <c r="P42" s="13">
        <v>178</v>
      </c>
      <c r="Q42" s="13">
        <v>741330</v>
      </c>
      <c r="R42" s="13">
        <v>2455467</v>
      </c>
      <c r="S42" s="13">
        <v>463</v>
      </c>
      <c r="T42" s="13">
        <v>26730</v>
      </c>
      <c r="U42" s="13">
        <v>103047</v>
      </c>
      <c r="V42" s="13">
        <v>470</v>
      </c>
      <c r="W42" s="13">
        <v>768060</v>
      </c>
      <c r="X42" s="13">
        <v>2558514</v>
      </c>
      <c r="Y42" s="13">
        <f t="shared" si="0"/>
        <v>467.99822423220633</v>
      </c>
      <c r="Z42" s="13">
        <v>366247</v>
      </c>
      <c r="AA42" s="13">
        <v>1228450</v>
      </c>
      <c r="AB42" s="13">
        <v>8008</v>
      </c>
      <c r="AC42" s="13">
        <v>45181</v>
      </c>
    </row>
    <row r="43" spans="2:29" ht="32.1" customHeight="1">
      <c r="B43" s="21">
        <v>12</v>
      </c>
      <c r="C43" s="32">
        <v>99.64</v>
      </c>
      <c r="D43" s="13">
        <v>5317942</v>
      </c>
      <c r="E43" s="13">
        <v>208331</v>
      </c>
      <c r="F43" s="13">
        <f t="shared" ref="F43:F48" si="1">SUM(D43:E43)</f>
        <v>5526273</v>
      </c>
      <c r="G43" s="13">
        <v>2462</v>
      </c>
      <c r="H43" s="13">
        <f t="shared" ref="H43:H48" si="2">F43+G43</f>
        <v>5528735</v>
      </c>
      <c r="I43" s="13">
        <v>2473</v>
      </c>
      <c r="J43" s="13">
        <v>74</v>
      </c>
      <c r="K43" s="13">
        <v>197</v>
      </c>
      <c r="L43" s="13">
        <f t="shared" ref="L43:L48" si="3">SUM(J43:K43)</f>
        <v>271</v>
      </c>
      <c r="M43" s="13">
        <v>81</v>
      </c>
      <c r="N43" s="13">
        <f t="shared" ref="N43:N48" si="4">L43+M43</f>
        <v>352</v>
      </c>
      <c r="O43" s="13">
        <v>5</v>
      </c>
      <c r="P43" s="13">
        <v>167</v>
      </c>
      <c r="Q43" s="13">
        <v>738179</v>
      </c>
      <c r="R43" s="13">
        <v>2394070</v>
      </c>
      <c r="S43" s="13">
        <v>450</v>
      </c>
      <c r="T43" s="13">
        <v>25928</v>
      </c>
      <c r="U43" s="13">
        <v>105264</v>
      </c>
      <c r="V43" s="13">
        <v>505</v>
      </c>
      <c r="W43" s="13">
        <f t="shared" ref="W43:X48" si="5">Q43+T43</f>
        <v>764107</v>
      </c>
      <c r="X43" s="13">
        <f t="shared" si="5"/>
        <v>2499334</v>
      </c>
      <c r="Y43" s="13">
        <f t="shared" si="0"/>
        <v>452.26393991031568</v>
      </c>
      <c r="Z43" s="13">
        <v>374039</v>
      </c>
      <c r="AA43" s="13">
        <v>1247588</v>
      </c>
      <c r="AB43" s="13">
        <v>5969</v>
      </c>
      <c r="AC43" s="13">
        <v>46845</v>
      </c>
    </row>
    <row r="44" spans="2:29" ht="32.1" customHeight="1">
      <c r="B44" s="21">
        <v>13</v>
      </c>
      <c r="C44" s="32">
        <v>99.69</v>
      </c>
      <c r="D44" s="13">
        <v>5335551</v>
      </c>
      <c r="E44" s="13">
        <v>208063</v>
      </c>
      <c r="F44" s="13">
        <f t="shared" si="1"/>
        <v>5543614</v>
      </c>
      <c r="G44" s="13">
        <v>2370</v>
      </c>
      <c r="H44" s="13">
        <f t="shared" si="2"/>
        <v>5545984</v>
      </c>
      <c r="I44" s="13">
        <v>2195</v>
      </c>
      <c r="J44" s="13">
        <v>73</v>
      </c>
      <c r="K44" s="13">
        <v>184</v>
      </c>
      <c r="L44" s="13">
        <f t="shared" si="3"/>
        <v>257</v>
      </c>
      <c r="M44" s="13">
        <v>79</v>
      </c>
      <c r="N44" s="13">
        <f t="shared" si="4"/>
        <v>336</v>
      </c>
      <c r="O44" s="13">
        <v>5</v>
      </c>
      <c r="P44" s="13">
        <v>163</v>
      </c>
      <c r="Q44" s="13">
        <v>729926</v>
      </c>
      <c r="R44" s="13">
        <v>2394738</v>
      </c>
      <c r="S44" s="13">
        <v>449</v>
      </c>
      <c r="T44" s="13">
        <v>26488</v>
      </c>
      <c r="U44" s="13">
        <v>103512</v>
      </c>
      <c r="V44" s="13">
        <v>498</v>
      </c>
      <c r="W44" s="13">
        <f t="shared" si="5"/>
        <v>756414</v>
      </c>
      <c r="X44" s="13">
        <f t="shared" si="5"/>
        <v>2498250</v>
      </c>
      <c r="Y44" s="13">
        <f t="shared" si="0"/>
        <v>450.65367105285469</v>
      </c>
      <c r="Z44" s="13">
        <v>375009</v>
      </c>
      <c r="AA44" s="13">
        <v>1255277</v>
      </c>
      <c r="AB44" s="13">
        <v>7520</v>
      </c>
      <c r="AC44" s="13">
        <v>46396</v>
      </c>
    </row>
    <row r="45" spans="2:29" ht="32.1" customHeight="1">
      <c r="B45" s="21">
        <v>14</v>
      </c>
      <c r="C45" s="32">
        <v>99.72</v>
      </c>
      <c r="D45" s="13">
        <v>5353404</v>
      </c>
      <c r="E45" s="13">
        <v>202794</v>
      </c>
      <c r="F45" s="13">
        <f t="shared" si="1"/>
        <v>5556198</v>
      </c>
      <c r="G45" s="13">
        <v>2840</v>
      </c>
      <c r="H45" s="13">
        <f t="shared" si="2"/>
        <v>5559038</v>
      </c>
      <c r="I45" s="13">
        <v>1689</v>
      </c>
      <c r="J45" s="13">
        <v>73</v>
      </c>
      <c r="K45" s="13">
        <v>176</v>
      </c>
      <c r="L45" s="13">
        <f t="shared" si="3"/>
        <v>249</v>
      </c>
      <c r="M45" s="13">
        <v>128</v>
      </c>
      <c r="N45" s="13">
        <f t="shared" si="4"/>
        <v>377</v>
      </c>
      <c r="O45" s="13">
        <v>5</v>
      </c>
      <c r="P45" s="13">
        <v>115</v>
      </c>
      <c r="Q45" s="13">
        <v>723852</v>
      </c>
      <c r="R45" s="13">
        <v>2357506</v>
      </c>
      <c r="S45" s="13">
        <v>440</v>
      </c>
      <c r="T45" s="13">
        <v>25517</v>
      </c>
      <c r="U45" s="13">
        <v>100207</v>
      </c>
      <c r="V45" s="13">
        <v>494</v>
      </c>
      <c r="W45" s="13">
        <f t="shared" si="5"/>
        <v>749369</v>
      </c>
      <c r="X45" s="13">
        <f t="shared" si="5"/>
        <v>2457713</v>
      </c>
      <c r="Y45" s="13">
        <f t="shared" si="0"/>
        <v>442.3371881275649</v>
      </c>
      <c r="Z45" s="13">
        <v>376726</v>
      </c>
      <c r="AA45" s="13">
        <v>1266821</v>
      </c>
      <c r="AB45" s="13">
        <v>110953</v>
      </c>
      <c r="AC45" s="13">
        <v>56662</v>
      </c>
    </row>
    <row r="46" spans="2:29" ht="32.1" customHeight="1">
      <c r="B46" s="21">
        <v>15</v>
      </c>
      <c r="C46" s="32">
        <v>99.71</v>
      </c>
      <c r="D46" s="13">
        <v>5367817</v>
      </c>
      <c r="E46" s="13">
        <v>193929</v>
      </c>
      <c r="F46" s="13">
        <f t="shared" si="1"/>
        <v>5561746</v>
      </c>
      <c r="G46" s="13">
        <v>2872</v>
      </c>
      <c r="H46" s="13">
        <f t="shared" si="2"/>
        <v>5564618</v>
      </c>
      <c r="I46" s="13">
        <v>1660</v>
      </c>
      <c r="J46" s="13">
        <v>73</v>
      </c>
      <c r="K46" s="13">
        <v>169</v>
      </c>
      <c r="L46" s="13">
        <f t="shared" si="3"/>
        <v>242</v>
      </c>
      <c r="M46" s="13">
        <v>139</v>
      </c>
      <c r="N46" s="13">
        <f t="shared" si="4"/>
        <v>381</v>
      </c>
      <c r="O46" s="13">
        <v>5</v>
      </c>
      <c r="P46" s="13">
        <v>112</v>
      </c>
      <c r="Q46" s="13">
        <v>711214</v>
      </c>
      <c r="R46" s="13">
        <v>2279132</v>
      </c>
      <c r="S46" s="13">
        <v>425</v>
      </c>
      <c r="T46" s="13">
        <v>24523</v>
      </c>
      <c r="U46" s="13">
        <v>96302</v>
      </c>
      <c r="V46" s="13">
        <v>497</v>
      </c>
      <c r="W46" s="13">
        <f t="shared" si="5"/>
        <v>735737</v>
      </c>
      <c r="X46" s="13">
        <f t="shared" si="5"/>
        <v>2375434</v>
      </c>
      <c r="Y46" s="13">
        <f t="shared" si="0"/>
        <v>427.10220855105575</v>
      </c>
      <c r="Z46" s="13">
        <v>377725</v>
      </c>
      <c r="AA46" s="13">
        <v>1215055</v>
      </c>
      <c r="AB46" s="13">
        <v>112517</v>
      </c>
      <c r="AC46" s="13">
        <v>58907</v>
      </c>
    </row>
    <row r="47" spans="2:29" ht="32.1" customHeight="1">
      <c r="B47" s="21">
        <v>16</v>
      </c>
      <c r="C47" s="32">
        <v>99.74</v>
      </c>
      <c r="D47" s="13">
        <v>5377964</v>
      </c>
      <c r="E47" s="13">
        <v>188649</v>
      </c>
      <c r="F47" s="13">
        <f t="shared" si="1"/>
        <v>5566613</v>
      </c>
      <c r="G47" s="13">
        <v>2525</v>
      </c>
      <c r="H47" s="13">
        <f t="shared" si="2"/>
        <v>5569138</v>
      </c>
      <c r="I47" s="13">
        <v>1411</v>
      </c>
      <c r="J47" s="13">
        <v>69</v>
      </c>
      <c r="K47" s="13">
        <v>162</v>
      </c>
      <c r="L47" s="13">
        <f t="shared" si="3"/>
        <v>231</v>
      </c>
      <c r="M47" s="13">
        <v>141</v>
      </c>
      <c r="N47" s="13">
        <f t="shared" si="4"/>
        <v>372</v>
      </c>
      <c r="O47" s="13">
        <v>5</v>
      </c>
      <c r="P47" s="13">
        <v>110</v>
      </c>
      <c r="Q47" s="13">
        <v>711260</v>
      </c>
      <c r="R47" s="13">
        <v>2300175</v>
      </c>
      <c r="S47" s="13">
        <v>428</v>
      </c>
      <c r="T47" s="13">
        <v>23560</v>
      </c>
      <c r="U47" s="13">
        <v>95017</v>
      </c>
      <c r="V47" s="13">
        <v>504</v>
      </c>
      <c r="W47" s="13">
        <f t="shared" si="5"/>
        <v>734820</v>
      </c>
      <c r="X47" s="13">
        <f t="shared" si="5"/>
        <v>2395192</v>
      </c>
      <c r="Y47" s="13">
        <f t="shared" si="0"/>
        <v>430.27816016669379</v>
      </c>
      <c r="Z47" s="13">
        <v>376537</v>
      </c>
      <c r="AA47" s="13">
        <v>1188458</v>
      </c>
      <c r="AB47" s="13">
        <v>122254</v>
      </c>
      <c r="AC47" s="13">
        <v>59126</v>
      </c>
    </row>
    <row r="48" spans="2:29" ht="32.1" customHeight="1">
      <c r="B48" s="21">
        <v>17</v>
      </c>
      <c r="C48" s="32">
        <v>99.74</v>
      </c>
      <c r="D48" s="13">
        <v>5393385</v>
      </c>
      <c r="E48" s="13">
        <v>172217</v>
      </c>
      <c r="F48" s="13">
        <f t="shared" si="1"/>
        <v>5565602</v>
      </c>
      <c r="G48" s="13">
        <v>2252</v>
      </c>
      <c r="H48" s="13">
        <f t="shared" si="2"/>
        <v>5567854</v>
      </c>
      <c r="I48" s="13">
        <v>1383</v>
      </c>
      <c r="J48" s="13">
        <v>53</v>
      </c>
      <c r="K48" s="13">
        <v>152</v>
      </c>
      <c r="L48" s="13">
        <f t="shared" si="3"/>
        <v>205</v>
      </c>
      <c r="M48" s="13">
        <v>140</v>
      </c>
      <c r="N48" s="13">
        <f t="shared" si="4"/>
        <v>345</v>
      </c>
      <c r="O48" s="13">
        <v>5</v>
      </c>
      <c r="P48" s="13">
        <v>106</v>
      </c>
      <c r="Q48" s="13">
        <v>707826</v>
      </c>
      <c r="R48" s="13">
        <v>2245178</v>
      </c>
      <c r="S48" s="13">
        <v>416</v>
      </c>
      <c r="T48" s="13">
        <v>22031</v>
      </c>
      <c r="U48" s="13">
        <v>92072</v>
      </c>
      <c r="V48" s="13">
        <v>535</v>
      </c>
      <c r="W48" s="13">
        <f t="shared" si="5"/>
        <v>729857</v>
      </c>
      <c r="X48" s="13">
        <f t="shared" si="5"/>
        <v>2337250</v>
      </c>
      <c r="Y48" s="13">
        <f t="shared" si="0"/>
        <v>419.94558719793474</v>
      </c>
      <c r="Z48" s="13">
        <v>378532</v>
      </c>
      <c r="AA48" s="13">
        <v>1210147</v>
      </c>
      <c r="AB48" s="13">
        <v>120903</v>
      </c>
      <c r="AC48" s="13">
        <v>57889</v>
      </c>
    </row>
    <row r="49" spans="2:29" ht="32.1" customHeight="1">
      <c r="B49" s="21">
        <v>18</v>
      </c>
      <c r="C49" s="32">
        <v>99.74</v>
      </c>
      <c r="D49" s="13">
        <v>5399225</v>
      </c>
      <c r="E49" s="13">
        <v>167962</v>
      </c>
      <c r="F49" s="13">
        <f t="shared" ref="F49:F54" si="6">SUM(D49:E49)</f>
        <v>5567187</v>
      </c>
      <c r="G49" s="13">
        <v>2273</v>
      </c>
      <c r="H49" s="13">
        <f t="shared" ref="H49:H54" si="7">F49+G49</f>
        <v>5569460</v>
      </c>
      <c r="I49" s="13">
        <v>1208</v>
      </c>
      <c r="J49" s="13">
        <v>53</v>
      </c>
      <c r="K49" s="13">
        <v>149</v>
      </c>
      <c r="L49" s="13">
        <f t="shared" ref="L49:L54" si="8">SUM(J49:K49)</f>
        <v>202</v>
      </c>
      <c r="M49" s="13">
        <v>146</v>
      </c>
      <c r="N49" s="13">
        <f t="shared" ref="N49:N54" si="9">L49+M49</f>
        <v>348</v>
      </c>
      <c r="O49" s="13">
        <v>5</v>
      </c>
      <c r="P49" s="13">
        <v>104</v>
      </c>
      <c r="Q49" s="13">
        <v>703694</v>
      </c>
      <c r="R49" s="13">
        <v>2240325</v>
      </c>
      <c r="S49" s="13">
        <v>415</v>
      </c>
      <c r="T49" s="13">
        <v>21671</v>
      </c>
      <c r="U49" s="13">
        <v>87251</v>
      </c>
      <c r="V49" s="13">
        <v>519.46868934639974</v>
      </c>
      <c r="W49" s="13">
        <f t="shared" ref="W49:X51" si="10">Q49+T49</f>
        <v>725365</v>
      </c>
      <c r="X49" s="13">
        <f t="shared" si="10"/>
        <v>2327576</v>
      </c>
      <c r="Y49" s="13">
        <f t="shared" ref="Y49:Y54" si="11" xml:space="preserve"> X49*1000/F49</f>
        <v>418.08834515528218</v>
      </c>
      <c r="Z49" s="13">
        <v>377127</v>
      </c>
      <c r="AA49" s="13">
        <v>1214179</v>
      </c>
      <c r="AB49" s="13">
        <v>121063</v>
      </c>
      <c r="AC49" s="13">
        <v>61271</v>
      </c>
    </row>
    <row r="50" spans="2:29" ht="32.1" customHeight="1">
      <c r="B50" s="21">
        <v>19</v>
      </c>
      <c r="C50" s="32">
        <v>99.78</v>
      </c>
      <c r="D50" s="13">
        <v>5420903</v>
      </c>
      <c r="E50" s="13">
        <v>150865</v>
      </c>
      <c r="F50" s="13">
        <f t="shared" si="6"/>
        <v>5571768</v>
      </c>
      <c r="G50" s="13">
        <v>2268</v>
      </c>
      <c r="H50" s="13">
        <f t="shared" si="7"/>
        <v>5574036</v>
      </c>
      <c r="I50" s="13">
        <v>1030</v>
      </c>
      <c r="J50" s="13">
        <v>49</v>
      </c>
      <c r="K50" s="13">
        <v>141</v>
      </c>
      <c r="L50" s="13">
        <f t="shared" si="8"/>
        <v>190</v>
      </c>
      <c r="M50" s="13">
        <v>152</v>
      </c>
      <c r="N50" s="13">
        <f t="shared" si="9"/>
        <v>342</v>
      </c>
      <c r="O50" s="13">
        <v>5</v>
      </c>
      <c r="P50" s="13">
        <v>100</v>
      </c>
      <c r="Q50" s="13">
        <v>703779</v>
      </c>
      <c r="R50" s="13">
        <v>2204488</v>
      </c>
      <c r="S50" s="13">
        <v>407</v>
      </c>
      <c r="T50" s="13">
        <v>19654</v>
      </c>
      <c r="U50" s="13">
        <v>76753</v>
      </c>
      <c r="V50" s="13">
        <v>509</v>
      </c>
      <c r="W50" s="13">
        <f t="shared" si="10"/>
        <v>723433</v>
      </c>
      <c r="X50" s="13">
        <f t="shared" si="10"/>
        <v>2281241</v>
      </c>
      <c r="Y50" s="13">
        <f t="shared" si="11"/>
        <v>409.42856917229864</v>
      </c>
      <c r="Z50" s="13">
        <v>380052</v>
      </c>
      <c r="AA50" s="13">
        <v>1219957</v>
      </c>
      <c r="AB50" s="13">
        <v>121549</v>
      </c>
      <c r="AC50" s="13">
        <v>60519</v>
      </c>
    </row>
    <row r="51" spans="2:29" ht="31.5" customHeight="1">
      <c r="B51" s="21">
        <v>20</v>
      </c>
      <c r="C51" s="32">
        <v>99.8</v>
      </c>
      <c r="D51" s="13">
        <v>5429557</v>
      </c>
      <c r="E51" s="13">
        <v>146525</v>
      </c>
      <c r="F51" s="13">
        <f t="shared" si="6"/>
        <v>5576082</v>
      </c>
      <c r="G51" s="13">
        <v>3485</v>
      </c>
      <c r="H51" s="13">
        <f t="shared" si="7"/>
        <v>5579567</v>
      </c>
      <c r="I51" s="13">
        <v>1018</v>
      </c>
      <c r="J51" s="13">
        <v>46</v>
      </c>
      <c r="K51" s="13">
        <v>139</v>
      </c>
      <c r="L51" s="13">
        <f t="shared" si="8"/>
        <v>185</v>
      </c>
      <c r="M51" s="13">
        <v>152</v>
      </c>
      <c r="N51" s="13">
        <f t="shared" si="9"/>
        <v>337</v>
      </c>
      <c r="O51" s="13">
        <v>5</v>
      </c>
      <c r="P51" s="13">
        <v>98</v>
      </c>
      <c r="Q51" s="13">
        <v>691350</v>
      </c>
      <c r="R51" s="13">
        <v>2200092</v>
      </c>
      <c r="S51" s="13">
        <v>405</v>
      </c>
      <c r="T51" s="13">
        <v>19077</v>
      </c>
      <c r="U51" s="13">
        <v>73385</v>
      </c>
      <c r="V51" s="13">
        <v>501</v>
      </c>
      <c r="W51" s="13">
        <f t="shared" si="10"/>
        <v>710427</v>
      </c>
      <c r="X51" s="13">
        <f t="shared" si="10"/>
        <v>2273477</v>
      </c>
      <c r="Y51" s="13">
        <f t="shared" si="11"/>
        <v>407.71943454203148</v>
      </c>
      <c r="Z51" s="13">
        <v>376949</v>
      </c>
      <c r="AA51" s="13">
        <v>1230164</v>
      </c>
      <c r="AB51" s="13">
        <v>121456</v>
      </c>
      <c r="AC51" s="13">
        <v>58906</v>
      </c>
    </row>
    <row r="52" spans="2:29" ht="31.5" customHeight="1">
      <c r="B52" s="21">
        <v>21</v>
      </c>
      <c r="C52" s="32">
        <v>99.8</v>
      </c>
      <c r="D52" s="13">
        <v>5435612</v>
      </c>
      <c r="E52" s="13">
        <v>140900</v>
      </c>
      <c r="F52" s="13">
        <f t="shared" si="6"/>
        <v>5576512</v>
      </c>
      <c r="G52" s="13">
        <v>2647</v>
      </c>
      <c r="H52" s="13">
        <f t="shared" si="7"/>
        <v>5579159</v>
      </c>
      <c r="I52" s="13">
        <v>955</v>
      </c>
      <c r="J52" s="13">
        <v>46</v>
      </c>
      <c r="K52" s="13">
        <v>131</v>
      </c>
      <c r="L52" s="13">
        <f t="shared" si="8"/>
        <v>177</v>
      </c>
      <c r="M52" s="13">
        <v>156</v>
      </c>
      <c r="N52" s="13">
        <f t="shared" si="9"/>
        <v>333</v>
      </c>
      <c r="O52" s="13">
        <v>5</v>
      </c>
      <c r="P52" s="13">
        <v>95</v>
      </c>
      <c r="Q52" s="13">
        <v>684914</v>
      </c>
      <c r="R52" s="13">
        <v>2137907</v>
      </c>
      <c r="S52" s="13">
        <v>393</v>
      </c>
      <c r="T52" s="13">
        <v>17877</v>
      </c>
      <c r="U52" s="13">
        <v>69960</v>
      </c>
      <c r="V52" s="13">
        <v>497</v>
      </c>
      <c r="W52" s="13">
        <f t="shared" ref="W52:X54" si="12">Q52+T52</f>
        <v>702791</v>
      </c>
      <c r="X52" s="13">
        <f t="shared" si="12"/>
        <v>2207867</v>
      </c>
      <c r="Y52" s="13">
        <f t="shared" si="11"/>
        <v>395.92257669310135</v>
      </c>
      <c r="Z52" s="13">
        <v>377555</v>
      </c>
      <c r="AA52" s="13">
        <v>1185185</v>
      </c>
      <c r="AB52" s="13">
        <v>117662</v>
      </c>
      <c r="AC52" s="13">
        <v>60792</v>
      </c>
    </row>
    <row r="53" spans="2:29" ht="31.5" customHeight="1">
      <c r="B53" s="21">
        <v>22</v>
      </c>
      <c r="C53" s="32">
        <v>99.81</v>
      </c>
      <c r="D53" s="13">
        <v>5437118</v>
      </c>
      <c r="E53" s="13">
        <v>128502</v>
      </c>
      <c r="F53" s="13">
        <f t="shared" si="6"/>
        <v>5565620</v>
      </c>
      <c r="G53" s="13">
        <v>2133</v>
      </c>
      <c r="H53" s="13">
        <f t="shared" si="7"/>
        <v>5567753</v>
      </c>
      <c r="I53" s="13">
        <v>699</v>
      </c>
      <c r="J53" s="13">
        <v>45</v>
      </c>
      <c r="K53" s="13">
        <v>123</v>
      </c>
      <c r="L53" s="13">
        <f t="shared" si="8"/>
        <v>168</v>
      </c>
      <c r="M53" s="13">
        <v>154</v>
      </c>
      <c r="N53" s="13">
        <f t="shared" si="9"/>
        <v>322</v>
      </c>
      <c r="O53" s="13">
        <v>4</v>
      </c>
      <c r="P53" s="13">
        <v>94</v>
      </c>
      <c r="Q53" s="13">
        <v>688473</v>
      </c>
      <c r="R53" s="13">
        <v>2100586</v>
      </c>
      <c r="S53" s="13">
        <v>386</v>
      </c>
      <c r="T53" s="13">
        <v>17129</v>
      </c>
      <c r="U53" s="13">
        <v>69077.2</v>
      </c>
      <c r="V53" s="13">
        <v>537.55739210284662</v>
      </c>
      <c r="W53" s="13">
        <f t="shared" si="12"/>
        <v>705602</v>
      </c>
      <c r="X53" s="13">
        <f t="shared" si="12"/>
        <v>2169663.2000000002</v>
      </c>
      <c r="Y53" s="13">
        <f t="shared" si="11"/>
        <v>389.83315425774668</v>
      </c>
      <c r="Z53" s="13">
        <v>380276</v>
      </c>
      <c r="AA53" s="13">
        <v>1195921</v>
      </c>
      <c r="AB53" s="13">
        <v>115172</v>
      </c>
      <c r="AC53" s="13">
        <v>63169</v>
      </c>
    </row>
    <row r="54" spans="2:29" ht="31.5" customHeight="1">
      <c r="B54" s="21">
        <v>23</v>
      </c>
      <c r="C54" s="32">
        <v>99.83</v>
      </c>
      <c r="D54" s="13">
        <v>5430248</v>
      </c>
      <c r="E54" s="13">
        <v>125533</v>
      </c>
      <c r="F54" s="13">
        <f t="shared" si="6"/>
        <v>5555781</v>
      </c>
      <c r="G54" s="13">
        <v>2984</v>
      </c>
      <c r="H54" s="13">
        <f t="shared" si="7"/>
        <v>5558765</v>
      </c>
      <c r="I54" s="13">
        <v>679</v>
      </c>
      <c r="J54" s="13">
        <v>45</v>
      </c>
      <c r="K54" s="13">
        <v>122</v>
      </c>
      <c r="L54" s="13">
        <f t="shared" si="8"/>
        <v>167</v>
      </c>
      <c r="M54" s="13">
        <v>168</v>
      </c>
      <c r="N54" s="13">
        <f t="shared" si="9"/>
        <v>335</v>
      </c>
      <c r="O54" s="13">
        <v>4</v>
      </c>
      <c r="P54" s="13">
        <v>94</v>
      </c>
      <c r="Q54" s="13">
        <v>679033</v>
      </c>
      <c r="R54" s="13">
        <v>2119737</v>
      </c>
      <c r="S54" s="13">
        <v>390</v>
      </c>
      <c r="T54" s="13">
        <v>16934</v>
      </c>
      <c r="U54" s="13">
        <v>65787</v>
      </c>
      <c r="V54" s="13">
        <v>524</v>
      </c>
      <c r="W54" s="13">
        <f t="shared" si="12"/>
        <v>695967</v>
      </c>
      <c r="X54" s="13">
        <f t="shared" si="12"/>
        <v>2185524</v>
      </c>
      <c r="Y54" s="13">
        <f t="shared" si="11"/>
        <v>393.37835670628488</v>
      </c>
      <c r="Z54" s="13">
        <v>383672</v>
      </c>
      <c r="AA54" s="13">
        <v>1162339</v>
      </c>
      <c r="AB54" s="13">
        <v>115859</v>
      </c>
      <c r="AC54" s="13">
        <v>65325.9</v>
      </c>
    </row>
    <row r="55" spans="2:29" ht="31.5" customHeight="1">
      <c r="B55" s="21">
        <v>24</v>
      </c>
      <c r="C55" s="32">
        <v>99.83</v>
      </c>
      <c r="D55" s="13">
        <v>5419982</v>
      </c>
      <c r="E55" s="13">
        <v>123297</v>
      </c>
      <c r="F55" s="13">
        <f>SUM(D55:E55)</f>
        <v>5543279</v>
      </c>
      <c r="G55" s="13">
        <v>2882</v>
      </c>
      <c r="H55" s="13">
        <f>F55+G55</f>
        <v>5546161</v>
      </c>
      <c r="I55" s="13">
        <v>715</v>
      </c>
      <c r="J55" s="13">
        <v>45</v>
      </c>
      <c r="K55" s="13">
        <v>121</v>
      </c>
      <c r="L55" s="13">
        <f>SUM(J55:K55)</f>
        <v>166</v>
      </c>
      <c r="M55" s="13">
        <v>175</v>
      </c>
      <c r="N55" s="13">
        <f>L55+M55</f>
        <v>341</v>
      </c>
      <c r="O55" s="13">
        <v>4</v>
      </c>
      <c r="P55" s="13">
        <v>88</v>
      </c>
      <c r="Q55" s="13">
        <v>673704</v>
      </c>
      <c r="R55" s="13">
        <v>2087756</v>
      </c>
      <c r="S55" s="13">
        <v>385</v>
      </c>
      <c r="T55" s="13">
        <v>16780</v>
      </c>
      <c r="U55" s="13">
        <v>61944</v>
      </c>
      <c r="V55" s="13">
        <v>502</v>
      </c>
      <c r="W55" s="13">
        <f t="shared" ref="W55:X56" si="13">Q55+T55</f>
        <v>690484</v>
      </c>
      <c r="X55" s="13">
        <f t="shared" si="13"/>
        <v>2149700</v>
      </c>
      <c r="Y55" s="13">
        <f xml:space="preserve"> X55*1000/F55</f>
        <v>387.80295922323234</v>
      </c>
      <c r="Z55" s="13">
        <v>382634</v>
      </c>
      <c r="AA55" s="13">
        <v>1159818</v>
      </c>
      <c r="AB55" s="13">
        <v>113034</v>
      </c>
      <c r="AC55" s="182">
        <v>65684</v>
      </c>
    </row>
    <row r="56" spans="2:29" ht="31.5" customHeight="1">
      <c r="B56" s="21">
        <v>25</v>
      </c>
      <c r="C56" s="32">
        <v>99.83</v>
      </c>
      <c r="D56" s="13">
        <v>5407012</v>
      </c>
      <c r="E56" s="13">
        <v>120608</v>
      </c>
      <c r="F56" s="13">
        <f>SUM(D56:E56)</f>
        <v>5527620</v>
      </c>
      <c r="G56" s="13">
        <v>2898</v>
      </c>
      <c r="H56" s="13">
        <f>F56+G56</f>
        <v>5530518</v>
      </c>
      <c r="I56" s="13">
        <v>681</v>
      </c>
      <c r="J56" s="13">
        <v>45</v>
      </c>
      <c r="K56" s="13">
        <v>120</v>
      </c>
      <c r="L56" s="13">
        <f>SUM(J56:K56)</f>
        <v>165</v>
      </c>
      <c r="M56" s="13">
        <v>171</v>
      </c>
      <c r="N56" s="13">
        <f>L56+M56</f>
        <v>336</v>
      </c>
      <c r="O56" s="13">
        <v>4</v>
      </c>
      <c r="P56" s="13">
        <v>79</v>
      </c>
      <c r="Q56" s="13">
        <v>669198</v>
      </c>
      <c r="R56" s="13">
        <v>2082024</v>
      </c>
      <c r="S56" s="13">
        <v>385</v>
      </c>
      <c r="T56" s="13">
        <v>16284</v>
      </c>
      <c r="U56" s="13">
        <v>65294</v>
      </c>
      <c r="V56" s="13">
        <v>541.37370655346251</v>
      </c>
      <c r="W56" s="13">
        <f t="shared" si="13"/>
        <v>685482</v>
      </c>
      <c r="X56" s="13">
        <f t="shared" si="13"/>
        <v>2147318</v>
      </c>
      <c r="Y56" s="13">
        <f xml:space="preserve"> X56*1000/F56</f>
        <v>388.47062569424094</v>
      </c>
      <c r="Z56" s="13">
        <v>380975</v>
      </c>
      <c r="AA56" s="13">
        <v>1177265</v>
      </c>
      <c r="AB56" s="13">
        <v>112929</v>
      </c>
      <c r="AC56" s="182">
        <v>63759</v>
      </c>
    </row>
    <row r="57" spans="2:29" ht="31.5" customHeight="1">
      <c r="B57" s="21">
        <v>26</v>
      </c>
      <c r="C57" s="32">
        <v>99.84</v>
      </c>
      <c r="D57" s="13">
        <v>5413739</v>
      </c>
      <c r="E57" s="13">
        <v>98113</v>
      </c>
      <c r="F57" s="13">
        <f>SUM(D57:E57)</f>
        <v>5511852</v>
      </c>
      <c r="G57" s="13">
        <v>2786</v>
      </c>
      <c r="H57" s="13">
        <f>F57+G57</f>
        <v>5514638</v>
      </c>
      <c r="I57" s="13">
        <v>633</v>
      </c>
      <c r="J57" s="13">
        <v>45</v>
      </c>
      <c r="K57" s="13">
        <v>103</v>
      </c>
      <c r="L57" s="13">
        <f>SUM(J57:K57)</f>
        <v>148</v>
      </c>
      <c r="M57" s="13">
        <v>171</v>
      </c>
      <c r="N57" s="13">
        <f>L57+M57</f>
        <v>319</v>
      </c>
      <c r="O57" s="13">
        <v>4</v>
      </c>
      <c r="P57" s="13">
        <v>79</v>
      </c>
      <c r="Q57" s="13">
        <v>661652</v>
      </c>
      <c r="R57" s="13">
        <v>2039062</v>
      </c>
      <c r="S57" s="13">
        <v>377</v>
      </c>
      <c r="T57" s="13">
        <v>13335</v>
      </c>
      <c r="U57" s="13">
        <v>54192</v>
      </c>
      <c r="V57" s="13">
        <v>552</v>
      </c>
      <c r="W57" s="13">
        <f>Q57+T57</f>
        <v>674987</v>
      </c>
      <c r="X57" s="13">
        <f>R57+U57</f>
        <v>2093254</v>
      </c>
      <c r="Y57" s="13">
        <f xml:space="preserve"> X57*1000/F57</f>
        <v>379.773259514225</v>
      </c>
      <c r="Z57" s="13">
        <v>378100</v>
      </c>
      <c r="AA57" s="13">
        <v>1149749</v>
      </c>
      <c r="AB57" s="13">
        <v>114239</v>
      </c>
      <c r="AC57" s="182">
        <v>63868</v>
      </c>
    </row>
  </sheetData>
  <mergeCells count="33">
    <mergeCell ref="AC3:AC5"/>
    <mergeCell ref="U4:U5"/>
    <mergeCell ref="B2:B6"/>
    <mergeCell ref="C2:C6"/>
    <mergeCell ref="D3:D6"/>
    <mergeCell ref="E3:E6"/>
    <mergeCell ref="D2:I2"/>
    <mergeCell ref="AB2:AC2"/>
    <mergeCell ref="J2:P2"/>
    <mergeCell ref="Q2:AA2"/>
    <mergeCell ref="W4:W5"/>
    <mergeCell ref="X4:X5"/>
    <mergeCell ref="AB3:AB5"/>
    <mergeCell ref="S4:S6"/>
    <mergeCell ref="J3:J6"/>
    <mergeCell ref="N3:N6"/>
    <mergeCell ref="Z3:AA3"/>
    <mergeCell ref="AA4:AA5"/>
    <mergeCell ref="L3:L6"/>
    <mergeCell ref="M3:M6"/>
    <mergeCell ref="V4:V6"/>
    <mergeCell ref="P3:P6"/>
    <mergeCell ref="O3:O6"/>
    <mergeCell ref="T4:T5"/>
    <mergeCell ref="Y4:Y6"/>
    <mergeCell ref="Z4:Z5"/>
    <mergeCell ref="R4:R5"/>
    <mergeCell ref="F3:F6"/>
    <mergeCell ref="G3:G6"/>
    <mergeCell ref="H3:H6"/>
    <mergeCell ref="I3:I6"/>
    <mergeCell ref="Q4:Q5"/>
    <mergeCell ref="K3:K6"/>
  </mergeCells>
  <phoneticPr fontId="2"/>
  <printOptions horizontalCentered="1"/>
  <pageMargins left="0.59055118110236227" right="0.59055118110236227" top="0.78740157480314965" bottom="0.78740157480314965" header="0.51181102362204722" footer="0.51181102362204722"/>
  <pageSetup paperSize="9" scale="55" fitToHeight="2" orientation="landscape" r:id="rId1"/>
  <headerFooter alignWithMargins="0">
    <oddFooter>&amp;C-  &amp;P -</oddFooter>
  </headerFooter>
  <rowBreaks count="1" manualBreakCount="1">
    <brk id="2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3:M13"/>
  <sheetViews>
    <sheetView topLeftCell="A13" zoomScale="112" zoomScaleNormal="112" zoomScaleSheetLayoutView="100" workbookViewId="0">
      <selection activeCell="P62" sqref="P62"/>
    </sheetView>
  </sheetViews>
  <sheetFormatPr defaultRowHeight="13.5"/>
  <sheetData>
    <row r="13" spans="11:13">
      <c r="K13" s="2"/>
      <c r="L13" s="2"/>
      <c r="M13" s="2"/>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zoomScaleNormal="100" workbookViewId="0">
      <selection activeCell="P62" sqref="P62"/>
    </sheetView>
  </sheetViews>
  <sheetFormatPr defaultColWidth="9" defaultRowHeight="13.5"/>
  <cols>
    <col min="1" max="16384" width="9" style="35"/>
  </cols>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&amp;C- 4 -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6"/>
  <sheetViews>
    <sheetView showZeros="0" view="pageBreakPreview" zoomScale="80" zoomScaleNormal="75" zoomScaleSheetLayoutView="80" workbookViewId="0">
      <pane xSplit="2" ySplit="5" topLeftCell="C6" activePane="bottomRight" state="frozen"/>
      <selection activeCell="P62" sqref="P62"/>
      <selection pane="topRight" activeCell="P62" sqref="P62"/>
      <selection pane="bottomLeft" activeCell="P62" sqref="P62"/>
      <selection pane="bottomRight" activeCell="K7" sqref="K7"/>
    </sheetView>
  </sheetViews>
  <sheetFormatPr defaultColWidth="9" defaultRowHeight="18" customHeight="1"/>
  <cols>
    <col min="1" max="1" width="7.25" style="20" customWidth="1"/>
    <col min="2" max="2" width="10.625" style="20" customWidth="1"/>
    <col min="3" max="4" width="9.375" style="20" bestFit="1" customWidth="1"/>
    <col min="5" max="5" width="4.625" style="74" customWidth="1"/>
    <col min="6" max="6" width="4.625" style="20" customWidth="1"/>
    <col min="7" max="8" width="9.375" style="20" bestFit="1" customWidth="1"/>
    <col min="9" max="10" width="4.625" style="20" customWidth="1"/>
    <col min="11" max="11" width="10.5" style="20" bestFit="1" customWidth="1"/>
    <col min="12" max="13" width="9.375" style="20" bestFit="1" customWidth="1"/>
    <col min="14" max="14" width="10.5" style="20" bestFit="1" customWidth="1"/>
    <col min="15" max="15" width="9.375" style="20" bestFit="1" customWidth="1"/>
    <col min="16" max="16" width="10.5" style="20" bestFit="1" customWidth="1"/>
    <col min="17" max="17" width="10.125" style="20" customWidth="1"/>
    <col min="18" max="18" width="9.25" style="20" bestFit="1" customWidth="1"/>
    <col min="19" max="16384" width="9" style="20"/>
  </cols>
  <sheetData>
    <row r="1" spans="1:18" ht="18" customHeight="1">
      <c r="A1" s="246" t="s">
        <v>1107</v>
      </c>
    </row>
    <row r="2" spans="1:18" ht="18" customHeight="1">
      <c r="A2" s="20" t="s">
        <v>802</v>
      </c>
    </row>
    <row r="3" spans="1:18" ht="21.75" customHeight="1">
      <c r="A3" s="617" t="s">
        <v>479</v>
      </c>
      <c r="B3" s="628" t="s">
        <v>1531</v>
      </c>
      <c r="C3" s="618" t="s">
        <v>803</v>
      </c>
      <c r="D3" s="615"/>
      <c r="E3" s="615"/>
      <c r="F3" s="615"/>
      <c r="G3" s="615"/>
      <c r="H3" s="615"/>
      <c r="I3" s="615"/>
      <c r="J3" s="616"/>
      <c r="K3" s="618" t="s">
        <v>804</v>
      </c>
      <c r="L3" s="611"/>
      <c r="M3" s="611"/>
      <c r="N3" s="612"/>
      <c r="O3" s="335" t="s">
        <v>805</v>
      </c>
      <c r="P3" s="617" t="s">
        <v>806</v>
      </c>
      <c r="Q3" s="536" t="s">
        <v>807</v>
      </c>
      <c r="R3" s="335" t="s">
        <v>808</v>
      </c>
    </row>
    <row r="4" spans="1:18" ht="18" customHeight="1">
      <c r="A4" s="599"/>
      <c r="B4" s="599"/>
      <c r="C4" s="617" t="s">
        <v>377</v>
      </c>
      <c r="D4" s="619" t="s">
        <v>809</v>
      </c>
      <c r="E4" s="624" t="s">
        <v>378</v>
      </c>
      <c r="F4" s="625"/>
      <c r="G4" s="619" t="s">
        <v>810</v>
      </c>
      <c r="H4" s="619" t="s">
        <v>805</v>
      </c>
      <c r="I4" s="620" t="s">
        <v>379</v>
      </c>
      <c r="J4" s="621"/>
      <c r="K4" s="617" t="s">
        <v>377</v>
      </c>
      <c r="L4" s="617" t="s">
        <v>378</v>
      </c>
      <c r="M4" s="619" t="s">
        <v>810</v>
      </c>
      <c r="N4" s="335" t="s">
        <v>379</v>
      </c>
      <c r="O4" s="106" t="s">
        <v>811</v>
      </c>
      <c r="P4" s="599"/>
      <c r="Q4" s="537" t="s">
        <v>1385</v>
      </c>
      <c r="R4" s="331" t="s">
        <v>811</v>
      </c>
    </row>
    <row r="5" spans="1:18" s="75" customFormat="1" ht="18" customHeight="1">
      <c r="A5" s="600"/>
      <c r="B5" s="600" t="s">
        <v>190</v>
      </c>
      <c r="C5" s="600" t="s">
        <v>377</v>
      </c>
      <c r="D5" s="600" t="s">
        <v>812</v>
      </c>
      <c r="E5" s="626"/>
      <c r="F5" s="627"/>
      <c r="G5" s="600" t="s">
        <v>810</v>
      </c>
      <c r="H5" s="600" t="s">
        <v>805</v>
      </c>
      <c r="I5" s="622"/>
      <c r="J5" s="623"/>
      <c r="K5" s="600" t="s">
        <v>377</v>
      </c>
      <c r="L5" s="600" t="s">
        <v>378</v>
      </c>
      <c r="M5" s="600" t="s">
        <v>810</v>
      </c>
      <c r="N5" s="334" t="s">
        <v>305</v>
      </c>
      <c r="O5" s="332" t="s">
        <v>481</v>
      </c>
      <c r="P5" s="332" t="s">
        <v>813</v>
      </c>
      <c r="Q5" s="150" t="s">
        <v>911</v>
      </c>
      <c r="R5" s="332" t="s">
        <v>814</v>
      </c>
    </row>
    <row r="6" spans="1:18" ht="21.75" customHeight="1">
      <c r="A6" s="21" t="s">
        <v>601</v>
      </c>
      <c r="B6" s="21" t="s">
        <v>815</v>
      </c>
      <c r="C6" s="495">
        <f>SUM('6'!C6)</f>
        <v>1</v>
      </c>
      <c r="D6" s="495">
        <f>SUM('6'!D6)</f>
        <v>0</v>
      </c>
      <c r="E6" s="89">
        <f>SUM('6'!E6)</f>
        <v>0</v>
      </c>
      <c r="F6" s="496">
        <f>SUM('6'!F6)</f>
        <v>0</v>
      </c>
      <c r="G6" s="495">
        <f>SUM('6'!G6)</f>
        <v>1</v>
      </c>
      <c r="H6" s="495">
        <f>SUM('6'!H6)</f>
        <v>0</v>
      </c>
      <c r="I6" s="89">
        <f>SUM('6'!I6)</f>
        <v>0</v>
      </c>
      <c r="J6" s="496">
        <f>SUM('6'!J6)</f>
        <v>2</v>
      </c>
      <c r="K6" s="495">
        <f>SUM('6'!K6)</f>
        <v>94335</v>
      </c>
      <c r="L6" s="495">
        <f>SUM('6'!L6)</f>
        <v>0</v>
      </c>
      <c r="M6" s="495">
        <f>SUM('6'!M6)</f>
        <v>0</v>
      </c>
      <c r="N6" s="495">
        <f>SUM('6'!N6)</f>
        <v>94335</v>
      </c>
      <c r="O6" s="495">
        <f>SUM('6'!O6)</f>
        <v>0</v>
      </c>
      <c r="P6" s="495">
        <f>SUM('6'!P6)</f>
        <v>94335</v>
      </c>
      <c r="Q6" s="151">
        <f>N6/P6*100</f>
        <v>100</v>
      </c>
      <c r="R6" s="501">
        <f>SUM('6'!R6)</f>
        <v>0</v>
      </c>
    </row>
    <row r="7" spans="1:18" ht="21.75" customHeight="1">
      <c r="A7" s="598" t="s">
        <v>512</v>
      </c>
      <c r="B7" s="21" t="s">
        <v>514</v>
      </c>
      <c r="C7" s="495">
        <f>SUM('6'!C10:C11)</f>
        <v>2</v>
      </c>
      <c r="D7" s="495">
        <f>SUM('6'!D10:D11)</f>
        <v>0</v>
      </c>
      <c r="E7" s="89">
        <f>SUM('6'!E10:E11)</f>
        <v>0</v>
      </c>
      <c r="F7" s="496">
        <f>SUM('6'!F10:F11)</f>
        <v>0</v>
      </c>
      <c r="G7" s="495">
        <f>SUM('6'!G10:G11)</f>
        <v>11</v>
      </c>
      <c r="H7" s="495">
        <f>SUM('6'!H10:H11)</f>
        <v>4</v>
      </c>
      <c r="I7" s="89">
        <f>SUM('6'!I10:I11)</f>
        <v>0</v>
      </c>
      <c r="J7" s="496">
        <f>SUM('6'!J10:J11)</f>
        <v>17</v>
      </c>
      <c r="K7" s="495">
        <f>SUM('6'!K10:K11)</f>
        <v>339486</v>
      </c>
      <c r="L7" s="495">
        <f>SUM('6'!L10:L11)</f>
        <v>0</v>
      </c>
      <c r="M7" s="495">
        <f>SUM('6'!M10:M11)</f>
        <v>259</v>
      </c>
      <c r="N7" s="495">
        <f>SUM('6'!N10:N11)</f>
        <v>339745</v>
      </c>
      <c r="O7" s="495">
        <f>SUM('6'!O10:O11)</f>
        <v>0</v>
      </c>
      <c r="P7" s="495">
        <f>SUM('6'!P10:P11)</f>
        <v>341049</v>
      </c>
      <c r="Q7" s="151">
        <f t="shared" ref="Q7:Q22" si="0">N7/P7*100</f>
        <v>99.617650249670859</v>
      </c>
      <c r="R7" s="501">
        <f>SUM('6'!R10:R11)</f>
        <v>-389</v>
      </c>
    </row>
    <row r="8" spans="1:18" ht="21.75" customHeight="1">
      <c r="A8" s="600"/>
      <c r="B8" s="21" t="s">
        <v>513</v>
      </c>
      <c r="C8" s="495">
        <f>SUM('6'!C7:C9)</f>
        <v>3</v>
      </c>
      <c r="D8" s="495">
        <f>SUM('6'!D7:D9)</f>
        <v>0</v>
      </c>
      <c r="E8" s="89">
        <f>SUM('6'!E7:E9)</f>
        <v>0</v>
      </c>
      <c r="F8" s="496">
        <f>SUM('6'!F7:F9)</f>
        <v>0</v>
      </c>
      <c r="G8" s="495">
        <f>SUM('6'!G7:G9)</f>
        <v>1</v>
      </c>
      <c r="H8" s="495">
        <f>SUM('6'!H7:H9)</f>
        <v>2</v>
      </c>
      <c r="I8" s="89">
        <f>SUM('6'!I7:I9)</f>
        <v>0</v>
      </c>
      <c r="J8" s="496">
        <f>SUM('6'!J7:J9)</f>
        <v>6</v>
      </c>
      <c r="K8" s="495">
        <f>SUM('6'!K7:K9)</f>
        <v>384024</v>
      </c>
      <c r="L8" s="495">
        <f>SUM('6'!L7:L9)</f>
        <v>0</v>
      </c>
      <c r="M8" s="495">
        <f>SUM('6'!M7:M9)</f>
        <v>0</v>
      </c>
      <c r="N8" s="495">
        <f>SUM('6'!N7:N9)</f>
        <v>384024</v>
      </c>
      <c r="O8" s="495">
        <f>SUM('6'!O7:O9)</f>
        <v>0</v>
      </c>
      <c r="P8" s="495">
        <f>SUM('6'!P7:P9)</f>
        <v>384077</v>
      </c>
      <c r="Q8" s="151">
        <f t="shared" si="0"/>
        <v>99.986200683717058</v>
      </c>
      <c r="R8" s="501">
        <f>SUM('6'!R7:R9)</f>
        <v>389</v>
      </c>
    </row>
    <row r="9" spans="1:18" ht="21.75" customHeight="1">
      <c r="A9" s="598" t="s">
        <v>515</v>
      </c>
      <c r="B9" s="21" t="s">
        <v>517</v>
      </c>
      <c r="C9" s="495">
        <f>SUM('6'!C13:C16)</f>
        <v>4</v>
      </c>
      <c r="D9" s="495">
        <f>SUM('6'!D13:D16)</f>
        <v>0</v>
      </c>
      <c r="E9" s="89">
        <f>SUM('6'!E13:E16)</f>
        <v>3</v>
      </c>
      <c r="F9" s="496">
        <f>SUM('6'!F13:F16)</f>
        <v>3</v>
      </c>
      <c r="G9" s="495">
        <f>SUM('6'!G13:G16)</f>
        <v>13</v>
      </c>
      <c r="H9" s="495">
        <f>SUM('6'!H13:H16)</f>
        <v>2</v>
      </c>
      <c r="I9" s="89">
        <f>SUM('6'!I13:I16)</f>
        <v>3</v>
      </c>
      <c r="J9" s="496">
        <f>SUM('6'!J13:J16)</f>
        <v>22</v>
      </c>
      <c r="K9" s="495">
        <f>SUM('6'!K13:K16)</f>
        <v>418451</v>
      </c>
      <c r="L9" s="495">
        <f>SUM('6'!L13:L16)</f>
        <v>2694</v>
      </c>
      <c r="M9" s="495">
        <f>SUM('6'!M13:M16)</f>
        <v>542</v>
      </c>
      <c r="N9" s="495">
        <f>SUM('6'!N13:N16)</f>
        <v>421687</v>
      </c>
      <c r="O9" s="495">
        <f>SUM('6'!O13:O16)</f>
        <v>0</v>
      </c>
      <c r="P9" s="495">
        <f>SUM('6'!P13:P16)</f>
        <v>421687</v>
      </c>
      <c r="Q9" s="151">
        <f t="shared" si="0"/>
        <v>100</v>
      </c>
      <c r="R9" s="501">
        <f>SUM('6'!R13:R16)</f>
        <v>0</v>
      </c>
    </row>
    <row r="10" spans="1:18" ht="21.75" customHeight="1">
      <c r="A10" s="600"/>
      <c r="B10" s="21" t="s">
        <v>516</v>
      </c>
      <c r="C10" s="495">
        <f>SUM('6'!C12)</f>
        <v>1</v>
      </c>
      <c r="D10" s="495">
        <f>SUM('6'!D12)</f>
        <v>0</v>
      </c>
      <c r="E10" s="89">
        <f>SUM('6'!E12)</f>
        <v>0</v>
      </c>
      <c r="F10" s="496">
        <f>SUM('6'!F12)</f>
        <v>0</v>
      </c>
      <c r="G10" s="495">
        <f>SUM('6'!G12)</f>
        <v>10</v>
      </c>
      <c r="H10" s="495">
        <f>SUM('6'!H12)</f>
        <v>0</v>
      </c>
      <c r="I10" s="89">
        <f>SUM('6'!I12)</f>
        <v>0</v>
      </c>
      <c r="J10" s="496">
        <f>SUM('6'!J12)</f>
        <v>11</v>
      </c>
      <c r="K10" s="495">
        <f>SUM('6'!K12)</f>
        <v>291430</v>
      </c>
      <c r="L10" s="495">
        <f>SUM('6'!L12)</f>
        <v>0</v>
      </c>
      <c r="M10" s="495">
        <f>SUM('6'!M12)</f>
        <v>20</v>
      </c>
      <c r="N10" s="495">
        <f>SUM('6'!N12)</f>
        <v>291450</v>
      </c>
      <c r="O10" s="495">
        <f>SUM('6'!O12)</f>
        <v>0</v>
      </c>
      <c r="P10" s="495">
        <f>SUM('6'!P12)</f>
        <v>291479</v>
      </c>
      <c r="Q10" s="151">
        <f t="shared" si="0"/>
        <v>99.99005074121979</v>
      </c>
      <c r="R10" s="501">
        <f>'6'!R12</f>
        <v>0</v>
      </c>
    </row>
    <row r="11" spans="1:18" ht="21.75" customHeight="1">
      <c r="A11" s="21" t="s">
        <v>518</v>
      </c>
      <c r="B11" s="21" t="s">
        <v>322</v>
      </c>
      <c r="C11" s="495">
        <f>SUM('6'!C17:C22)</f>
        <v>7</v>
      </c>
      <c r="D11" s="495">
        <f>SUM('6'!D17:D22)</f>
        <v>0</v>
      </c>
      <c r="E11" s="89">
        <f>SUM('6'!E17:E22)</f>
        <v>1</v>
      </c>
      <c r="F11" s="496">
        <f>SUM('6'!F17:F22)</f>
        <v>6</v>
      </c>
      <c r="G11" s="495">
        <f>SUM('6'!G17:G22)</f>
        <v>12</v>
      </c>
      <c r="H11" s="495">
        <f>SUM('6'!H17:H22)</f>
        <v>9</v>
      </c>
      <c r="I11" s="89">
        <f>SUM('6'!I17:I22)</f>
        <v>1</v>
      </c>
      <c r="J11" s="496">
        <f>SUM('6'!J17:J22)</f>
        <v>34</v>
      </c>
      <c r="K11" s="495">
        <f>SUM('6'!K17:K22)</f>
        <v>259662</v>
      </c>
      <c r="L11" s="495">
        <f>SUM('6'!L17:L22)</f>
        <v>13312</v>
      </c>
      <c r="M11" s="495">
        <f>SUM('6'!M17:M22)</f>
        <v>50</v>
      </c>
      <c r="N11" s="495">
        <f>SUM('6'!N17:N22)</f>
        <v>273024</v>
      </c>
      <c r="O11" s="495">
        <f>SUM('6'!O17:O22)</f>
        <v>21</v>
      </c>
      <c r="P11" s="495">
        <f>SUM('6'!P17:P22)</f>
        <v>274310</v>
      </c>
      <c r="Q11" s="151">
        <f t="shared" si="0"/>
        <v>99.531187342787348</v>
      </c>
      <c r="R11" s="501">
        <f>SUM('6'!R17:R22)</f>
        <v>20</v>
      </c>
    </row>
    <row r="12" spans="1:18" ht="21.75" customHeight="1">
      <c r="A12" s="21" t="s">
        <v>519</v>
      </c>
      <c r="B12" s="21" t="s">
        <v>519</v>
      </c>
      <c r="C12" s="495">
        <f>SUM('6'!C23:C25)</f>
        <v>3</v>
      </c>
      <c r="D12" s="495">
        <f>SUM('6'!D23:D25)</f>
        <v>1</v>
      </c>
      <c r="E12" s="89">
        <f>SUM('6'!E23:E25)</f>
        <v>0</v>
      </c>
      <c r="F12" s="496">
        <f>SUM('6'!F23:F25)</f>
        <v>6</v>
      </c>
      <c r="G12" s="495">
        <f>SUM('6'!G23:G25)</f>
        <v>1</v>
      </c>
      <c r="H12" s="495">
        <f>SUM('6'!H23:H25)</f>
        <v>3</v>
      </c>
      <c r="I12" s="89">
        <f>SUM('6'!I23:I25)</f>
        <v>0</v>
      </c>
      <c r="J12" s="496">
        <f>SUM('6'!J23:J25)</f>
        <v>14</v>
      </c>
      <c r="K12" s="495">
        <f>SUM('6'!K23:K25)</f>
        <v>37408</v>
      </c>
      <c r="L12" s="495">
        <f>SUM('6'!L23:L25)</f>
        <v>6053</v>
      </c>
      <c r="M12" s="495">
        <f>SUM('6'!M23:M25)</f>
        <v>0</v>
      </c>
      <c r="N12" s="495">
        <f>SUM('6'!N23:N25)</f>
        <v>43461</v>
      </c>
      <c r="O12" s="495">
        <f>SUM('6'!O23:O25)</f>
        <v>28</v>
      </c>
      <c r="P12" s="495">
        <f>SUM('6'!P23:P25)</f>
        <v>43665</v>
      </c>
      <c r="Q12" s="151">
        <f t="shared" si="0"/>
        <v>99.532806595671588</v>
      </c>
      <c r="R12" s="501">
        <f>SUM('6'!R23:R25)</f>
        <v>0</v>
      </c>
    </row>
    <row r="13" spans="1:18" ht="21.75" customHeight="1">
      <c r="A13" s="598" t="s">
        <v>520</v>
      </c>
      <c r="B13" s="21" t="s">
        <v>522</v>
      </c>
      <c r="C13" s="495">
        <f>SUM('6'!C26:C29)</f>
        <v>4</v>
      </c>
      <c r="D13" s="495">
        <f>SUM('6'!D26:D29)</f>
        <v>0</v>
      </c>
      <c r="E13" s="89">
        <f>SUM('6'!E26:E29)</f>
        <v>1</v>
      </c>
      <c r="F13" s="496">
        <f>SUM('6'!F26:F29)</f>
        <v>7</v>
      </c>
      <c r="G13" s="495">
        <f>SUM('6'!G26:G29)</f>
        <v>7</v>
      </c>
      <c r="H13" s="495">
        <f>SUM('6'!H26:H29)</f>
        <v>2</v>
      </c>
      <c r="I13" s="89">
        <f>SUM('6'!I26:I29)</f>
        <v>1</v>
      </c>
      <c r="J13" s="496">
        <f>SUM('6'!J26:J29)</f>
        <v>20</v>
      </c>
      <c r="K13" s="495">
        <f>SUM('6'!K26:K29)</f>
        <v>152869</v>
      </c>
      <c r="L13" s="495">
        <f>SUM('6'!L26:L29)</f>
        <v>13620</v>
      </c>
      <c r="M13" s="495">
        <f>SUM('6'!M26:M29)</f>
        <v>126</v>
      </c>
      <c r="N13" s="495">
        <f>SUM('6'!N26:N29)</f>
        <v>166615</v>
      </c>
      <c r="O13" s="495">
        <f>SUM('6'!O26:O29)</f>
        <v>0</v>
      </c>
      <c r="P13" s="495">
        <f>SUM('6'!P26:P29)</f>
        <v>167372</v>
      </c>
      <c r="Q13" s="151">
        <f t="shared" si="0"/>
        <v>99.54771407403868</v>
      </c>
      <c r="R13" s="501">
        <f>SUM('6'!R26:R29)</f>
        <v>0</v>
      </c>
    </row>
    <row r="14" spans="1:18" ht="21.75" customHeight="1">
      <c r="A14" s="600"/>
      <c r="B14" s="21" t="s">
        <v>521</v>
      </c>
      <c r="C14" s="495">
        <f>SUM('6'!C30:C32)</f>
        <v>5</v>
      </c>
      <c r="D14" s="495">
        <f>SUM('6'!D30:D32)</f>
        <v>1</v>
      </c>
      <c r="E14" s="89">
        <f>SUM('6'!E30:E32)</f>
        <v>0</v>
      </c>
      <c r="F14" s="496">
        <f>SUM('6'!F30:F32)</f>
        <v>0</v>
      </c>
      <c r="G14" s="495">
        <f>SUM('6'!G30:G32)</f>
        <v>2</v>
      </c>
      <c r="H14" s="495">
        <f>SUM('6'!H30:H32)</f>
        <v>5</v>
      </c>
      <c r="I14" s="89">
        <f>SUM('6'!I30:I32)</f>
        <v>0</v>
      </c>
      <c r="J14" s="496">
        <f>SUM('6'!J30:J32)</f>
        <v>13</v>
      </c>
      <c r="K14" s="495">
        <f>SUM('6'!K30:K32)</f>
        <v>93817</v>
      </c>
      <c r="L14" s="495">
        <f>SUM('6'!L30:L32)</f>
        <v>0</v>
      </c>
      <c r="M14" s="495">
        <f>SUM('6'!M30:M32)</f>
        <v>0</v>
      </c>
      <c r="N14" s="495">
        <f>SUM('6'!N30:N32)</f>
        <v>93817</v>
      </c>
      <c r="O14" s="495">
        <f>SUM('6'!O30:O32)</f>
        <v>89</v>
      </c>
      <c r="P14" s="495">
        <f>SUM('6'!P30:P32)</f>
        <v>94089</v>
      </c>
      <c r="Q14" s="151">
        <f t="shared" si="0"/>
        <v>99.710912008842683</v>
      </c>
      <c r="R14" s="501">
        <f>SUM('6'!R30:R32)</f>
        <v>0</v>
      </c>
    </row>
    <row r="15" spans="1:18" ht="21.75" customHeight="1">
      <c r="A15" s="598" t="s">
        <v>816</v>
      </c>
      <c r="B15" s="21" t="s">
        <v>524</v>
      </c>
      <c r="C15" s="495">
        <f>SUM('6'!C33:C35)</f>
        <v>3</v>
      </c>
      <c r="D15" s="495">
        <f>SUM('6'!D33:D35)</f>
        <v>0</v>
      </c>
      <c r="E15" s="89">
        <f>SUM('6'!E33:E35)</f>
        <v>32</v>
      </c>
      <c r="F15" s="496">
        <f>SUM('6'!F33:F35)</f>
        <v>44</v>
      </c>
      <c r="G15" s="495">
        <f>SUM('6'!G33:G35)</f>
        <v>4</v>
      </c>
      <c r="H15" s="495">
        <f>SUM('6'!H33:H35)</f>
        <v>13</v>
      </c>
      <c r="I15" s="89">
        <f>SUM('6'!I33:I35)</f>
        <v>32</v>
      </c>
      <c r="J15" s="496">
        <f>SUM('6'!J33:J35)</f>
        <v>64</v>
      </c>
      <c r="K15" s="495">
        <f>SUM('6'!K33:K35)</f>
        <v>80218</v>
      </c>
      <c r="L15" s="495">
        <f>SUM('6'!L33:L35)</f>
        <v>33812</v>
      </c>
      <c r="M15" s="495">
        <f>SUM('6'!M33:M35)</f>
        <v>56</v>
      </c>
      <c r="N15" s="495">
        <f>SUM('6'!N33:N35)</f>
        <v>114086</v>
      </c>
      <c r="O15" s="495">
        <f>SUM('6'!O33:O35)</f>
        <v>258</v>
      </c>
      <c r="P15" s="495">
        <f>SUM('6'!P33:P35)</f>
        <v>114492</v>
      </c>
      <c r="Q15" s="151">
        <f t="shared" si="0"/>
        <v>99.645390070921991</v>
      </c>
      <c r="R15" s="501">
        <f>SUM('6'!R33:R35)</f>
        <v>0</v>
      </c>
    </row>
    <row r="16" spans="1:18" ht="21.75" customHeight="1">
      <c r="A16" s="600"/>
      <c r="B16" s="21" t="s">
        <v>321</v>
      </c>
      <c r="C16" s="495">
        <f>SUM('6'!C36:C37)</f>
        <v>2</v>
      </c>
      <c r="D16" s="495">
        <f>SUM('6'!D36:D37)</f>
        <v>0</v>
      </c>
      <c r="E16" s="89">
        <f>SUM('6'!E36:E37)</f>
        <v>1</v>
      </c>
      <c r="F16" s="496">
        <f>SUM('6'!F36:F37)</f>
        <v>24</v>
      </c>
      <c r="G16" s="495">
        <f>SUM('6'!G36:G37)</f>
        <v>4</v>
      </c>
      <c r="H16" s="495">
        <f>SUM('6'!H36:H37)</f>
        <v>4</v>
      </c>
      <c r="I16" s="89">
        <f>SUM('6'!I36:I37)</f>
        <v>1</v>
      </c>
      <c r="J16" s="496">
        <f>SUM('6'!J36:J37)</f>
        <v>34</v>
      </c>
      <c r="K16" s="495">
        <f>SUM('6'!K36:K37)</f>
        <v>37086</v>
      </c>
      <c r="L16" s="495">
        <f>SUM('6'!L36:L37)</f>
        <v>17608</v>
      </c>
      <c r="M16" s="495">
        <f>SUM('6'!M36:M37)</f>
        <v>32</v>
      </c>
      <c r="N16" s="495">
        <f>SUM('6'!N36:N37)</f>
        <v>54726</v>
      </c>
      <c r="O16" s="495">
        <f>SUM('6'!O36:O37)</f>
        <v>107</v>
      </c>
      <c r="P16" s="495">
        <f>SUM('6'!P36:P37)</f>
        <v>55202</v>
      </c>
      <c r="Q16" s="151">
        <f t="shared" si="0"/>
        <v>99.137712401724571</v>
      </c>
      <c r="R16" s="501">
        <f>SUM('6'!R36:R37)</f>
        <v>0</v>
      </c>
    </row>
    <row r="17" spans="1:18" ht="21.75" customHeight="1">
      <c r="A17" s="21" t="s">
        <v>817</v>
      </c>
      <c r="B17" s="21" t="s">
        <v>565</v>
      </c>
      <c r="C17" s="495">
        <f>SUM('6'!C38:C39)</f>
        <v>4</v>
      </c>
      <c r="D17" s="495">
        <f>SUM('6'!D38:D39)</f>
        <v>0</v>
      </c>
      <c r="E17" s="89">
        <f>SUM('6'!E38:E39)</f>
        <v>0</v>
      </c>
      <c r="F17" s="496">
        <f>SUM('6'!F38:F39)</f>
        <v>5</v>
      </c>
      <c r="G17" s="495">
        <f>SUM('6'!G38:G39)</f>
        <v>3</v>
      </c>
      <c r="H17" s="495">
        <f>SUM('6'!H38:H39)</f>
        <v>7</v>
      </c>
      <c r="I17" s="89">
        <f>SUM('6'!I38:I39)</f>
        <v>0</v>
      </c>
      <c r="J17" s="496">
        <f>SUM('6'!J38:J39)</f>
        <v>19</v>
      </c>
      <c r="K17" s="495">
        <f>SUM('6'!K38:K39)</f>
        <v>96711</v>
      </c>
      <c r="L17" s="495">
        <f>SUM('6'!L38:L39)</f>
        <v>9118</v>
      </c>
      <c r="M17" s="495">
        <f>SUM('6'!M38:M39)</f>
        <v>47</v>
      </c>
      <c r="N17" s="495">
        <f>SUM('6'!N38:N39)</f>
        <v>105876</v>
      </c>
      <c r="O17" s="495">
        <f>SUM('6'!O38:O39)</f>
        <v>0</v>
      </c>
      <c r="P17" s="495">
        <f>SUM('6'!P38:P39)</f>
        <v>106250</v>
      </c>
      <c r="Q17" s="151">
        <f t="shared" si="0"/>
        <v>99.647999999999996</v>
      </c>
      <c r="R17" s="501">
        <f>SUM('6'!R38:R39)</f>
        <v>-20</v>
      </c>
    </row>
    <row r="18" spans="1:18" ht="21.75" customHeight="1">
      <c r="A18" s="21" t="s">
        <v>818</v>
      </c>
      <c r="B18" s="330" t="s">
        <v>566</v>
      </c>
      <c r="C18" s="495">
        <f>SUM('6'!C40:C42)</f>
        <v>1</v>
      </c>
      <c r="D18" s="495">
        <f>SUM('6'!D40:D42)</f>
        <v>0</v>
      </c>
      <c r="E18" s="89">
        <f>SUM('6'!E40:E42)</f>
        <v>0</v>
      </c>
      <c r="F18" s="496">
        <f>SUM('6'!F40:F42)</f>
        <v>0</v>
      </c>
      <c r="G18" s="495">
        <f>SUM('6'!G40:G42)</f>
        <v>11</v>
      </c>
      <c r="H18" s="495">
        <f>SUM('6'!H40:H42)</f>
        <v>3</v>
      </c>
      <c r="I18" s="89">
        <f>SUM('6'!I40:I42)</f>
        <v>0</v>
      </c>
      <c r="J18" s="496">
        <f>SUM('6'!J40:J42)</f>
        <v>15</v>
      </c>
      <c r="K18" s="495">
        <f>SUM('6'!K40:K42)</f>
        <v>134603</v>
      </c>
      <c r="L18" s="495">
        <f>SUM('6'!L40:L42)</f>
        <v>0</v>
      </c>
      <c r="M18" s="495">
        <f>SUM('6'!M40:M42)</f>
        <v>0</v>
      </c>
      <c r="N18" s="495">
        <f>SUM('6'!N40:N42)</f>
        <v>134603</v>
      </c>
      <c r="O18" s="495">
        <f>SUM('6'!O40:O42)</f>
        <v>0</v>
      </c>
      <c r="P18" s="495">
        <f>SUM('6'!P40:P42)</f>
        <v>135664</v>
      </c>
      <c r="Q18" s="151">
        <f t="shared" si="0"/>
        <v>99.217920745370918</v>
      </c>
      <c r="R18" s="501">
        <f>SUM('6'!R40:R42)</f>
        <v>0</v>
      </c>
    </row>
    <row r="19" spans="1:18" ht="21.75" customHeight="1">
      <c r="A19" s="72" t="s">
        <v>204</v>
      </c>
      <c r="B19" s="21" t="s">
        <v>797</v>
      </c>
      <c r="C19" s="495">
        <f>SUM('6'!C43)</f>
        <v>2</v>
      </c>
      <c r="D19" s="495"/>
      <c r="E19" s="89">
        <f>SUM('6'!E43)</f>
        <v>8</v>
      </c>
      <c r="F19" s="496">
        <f>SUM('6'!F43)</f>
        <v>8</v>
      </c>
      <c r="G19" s="495">
        <f>SUM('6'!G43)</f>
        <v>48</v>
      </c>
      <c r="H19" s="495">
        <f>SUM('6'!H43)</f>
        <v>19</v>
      </c>
      <c r="I19" s="89">
        <f>SUM('6'!I43)</f>
        <v>8</v>
      </c>
      <c r="J19" s="496">
        <v>77</v>
      </c>
      <c r="K19" s="495">
        <f>SUM('6'!K43)</f>
        <v>1529850</v>
      </c>
      <c r="L19" s="495">
        <f>SUM('6'!L43)</f>
        <v>1896</v>
      </c>
      <c r="M19" s="495">
        <f>SUM('6'!M43)</f>
        <v>1431</v>
      </c>
      <c r="N19" s="495">
        <f>SUM('6'!N43)</f>
        <v>1533177</v>
      </c>
      <c r="O19" s="495">
        <f>SUM('6'!O43)</f>
        <v>0</v>
      </c>
      <c r="P19" s="495">
        <f>'6'!P43</f>
        <v>1533604</v>
      </c>
      <c r="Q19" s="151">
        <f t="shared" si="0"/>
        <v>99.972157088792159</v>
      </c>
      <c r="R19" s="501">
        <f>'6'!R43</f>
        <v>0</v>
      </c>
    </row>
    <row r="20" spans="1:18" ht="21.75" customHeight="1">
      <c r="A20" s="72" t="s">
        <v>192</v>
      </c>
      <c r="B20" s="21" t="s">
        <v>798</v>
      </c>
      <c r="C20" s="495">
        <f>SUM('6'!C44)</f>
        <v>1</v>
      </c>
      <c r="D20" s="495">
        <f>SUM('6'!D44)</f>
        <v>0</v>
      </c>
      <c r="E20" s="89">
        <f>SUM('6'!E44)</f>
        <v>0</v>
      </c>
      <c r="F20" s="496">
        <f>SUM('6'!F44)</f>
        <v>0</v>
      </c>
      <c r="G20" s="495">
        <f>SUM('6'!G44)</f>
        <v>18</v>
      </c>
      <c r="H20" s="495">
        <f>SUM('6'!H44)</f>
        <v>9</v>
      </c>
      <c r="I20" s="89">
        <f>SUM('6'!I44)</f>
        <v>0</v>
      </c>
      <c r="J20" s="496">
        <f>SUM('6'!J44)</f>
        <v>28</v>
      </c>
      <c r="K20" s="495">
        <f>SUM('6'!K44)</f>
        <v>530901</v>
      </c>
      <c r="L20" s="495">
        <f>SUM('6'!L44)</f>
        <v>0</v>
      </c>
      <c r="M20" s="495">
        <f>SUM('6'!M44)</f>
        <v>125</v>
      </c>
      <c r="N20" s="495">
        <f>SUM('6'!N44)</f>
        <v>531026</v>
      </c>
      <c r="O20" s="495">
        <f>SUM('6'!O44)</f>
        <v>130</v>
      </c>
      <c r="P20" s="495">
        <f>SUM('6'!P44)</f>
        <v>532971</v>
      </c>
      <c r="Q20" s="151">
        <f t="shared" si="0"/>
        <v>99.63506457199361</v>
      </c>
      <c r="R20" s="501">
        <f>'6'!R44</f>
        <v>0</v>
      </c>
    </row>
    <row r="21" spans="1:18" ht="21.75" customHeight="1">
      <c r="A21" s="72" t="s">
        <v>193</v>
      </c>
      <c r="B21" s="21" t="s">
        <v>799</v>
      </c>
      <c r="C21" s="495">
        <f>SUM('6'!C45)</f>
        <v>1</v>
      </c>
      <c r="D21" s="495">
        <f>SUM('6'!D45)</f>
        <v>0</v>
      </c>
      <c r="E21" s="89">
        <f>SUM('6'!E45)</f>
        <v>0</v>
      </c>
      <c r="F21" s="496">
        <f>SUM('6'!F45)</f>
        <v>0</v>
      </c>
      <c r="G21" s="495">
        <f>SUM('6'!G45)</f>
        <v>3</v>
      </c>
      <c r="H21" s="495">
        <f>SUM('6'!H45)</f>
        <v>1</v>
      </c>
      <c r="I21" s="89">
        <f>SUM('6'!I45)</f>
        <v>0</v>
      </c>
      <c r="J21" s="496">
        <f>SUM('6'!J45)</f>
        <v>5</v>
      </c>
      <c r="K21" s="495">
        <f>SUM('6'!K45)</f>
        <v>446123</v>
      </c>
      <c r="L21" s="495">
        <f>SUM('6'!L45)</f>
        <v>0</v>
      </c>
      <c r="M21" s="495">
        <f>SUM('6'!M45)</f>
        <v>0</v>
      </c>
      <c r="N21" s="495">
        <f>SUM('6'!N45)</f>
        <v>446123</v>
      </c>
      <c r="O21" s="495">
        <f>SUM('6'!O45)</f>
        <v>0</v>
      </c>
      <c r="P21" s="495">
        <f>SUM('6'!P45)</f>
        <v>446125</v>
      </c>
      <c r="Q21" s="151">
        <f t="shared" si="0"/>
        <v>99.999551695152704</v>
      </c>
      <c r="R21" s="501">
        <f>'6'!R45</f>
        <v>0</v>
      </c>
    </row>
    <row r="22" spans="1:18" ht="21.75" customHeight="1">
      <c r="A22" s="72" t="s">
        <v>194</v>
      </c>
      <c r="B22" s="21" t="s">
        <v>800</v>
      </c>
      <c r="C22" s="495">
        <f>SUM('6'!C46)</f>
        <v>1</v>
      </c>
      <c r="D22" s="495">
        <f>SUM('6'!D46)</f>
        <v>0</v>
      </c>
      <c r="E22" s="89">
        <f>SUM('6'!E46)</f>
        <v>0</v>
      </c>
      <c r="F22" s="496">
        <f>SUM('6'!F46)</f>
        <v>0</v>
      </c>
      <c r="G22" s="495">
        <f>SUM('6'!G46)</f>
        <v>22</v>
      </c>
      <c r="H22" s="495">
        <f>SUM('6'!H46)</f>
        <v>3</v>
      </c>
      <c r="I22" s="89">
        <f>SUM('6'!I46)</f>
        <v>0</v>
      </c>
      <c r="J22" s="496">
        <f>SUM('6'!J46)</f>
        <v>26</v>
      </c>
      <c r="K22" s="495">
        <f>SUM('6'!K46)</f>
        <v>486765</v>
      </c>
      <c r="L22" s="495">
        <f>SUM('6'!L46)</f>
        <v>0</v>
      </c>
      <c r="M22" s="495">
        <f>SUM('6'!M46)</f>
        <v>98</v>
      </c>
      <c r="N22" s="495">
        <f>SUM('6'!N46)</f>
        <v>486863</v>
      </c>
      <c r="O22" s="495">
        <f>SUM('6'!O46)</f>
        <v>0</v>
      </c>
      <c r="P22" s="495">
        <f>SUM('6'!P46)</f>
        <v>486976</v>
      </c>
      <c r="Q22" s="151">
        <f t="shared" si="0"/>
        <v>99.976795571034302</v>
      </c>
      <c r="R22" s="501">
        <f>'6'!R46</f>
        <v>0</v>
      </c>
    </row>
    <row r="23" spans="1:18" ht="21.75" customHeight="1">
      <c r="A23" s="85"/>
      <c r="B23" s="107" t="s">
        <v>819</v>
      </c>
      <c r="C23" s="495"/>
      <c r="D23" s="495">
        <v>1</v>
      </c>
      <c r="E23" s="87"/>
      <c r="F23" s="496"/>
      <c r="G23" s="495"/>
      <c r="H23" s="495"/>
      <c r="I23" s="89">
        <f t="shared" ref="I23:I24" si="1">E23</f>
        <v>0</v>
      </c>
      <c r="J23" s="496">
        <f>SUM(C23:H23)-E23</f>
        <v>1</v>
      </c>
      <c r="K23" s="495"/>
      <c r="L23" s="497"/>
      <c r="M23" s="495"/>
      <c r="N23" s="495">
        <f t="shared" ref="N23:N24" si="2">SUM(K23:M23)</f>
        <v>0</v>
      </c>
      <c r="O23" s="495"/>
      <c r="P23" s="495"/>
      <c r="Q23" s="152"/>
      <c r="R23" s="501"/>
    </row>
    <row r="24" spans="1:18" ht="21.75" customHeight="1" thickBot="1">
      <c r="A24" s="108"/>
      <c r="B24" s="109" t="s">
        <v>820</v>
      </c>
      <c r="C24" s="498"/>
      <c r="D24" s="498">
        <v>1</v>
      </c>
      <c r="E24" s="110"/>
      <c r="F24" s="499"/>
      <c r="G24" s="498"/>
      <c r="H24" s="498"/>
      <c r="I24" s="89">
        <f t="shared" si="1"/>
        <v>0</v>
      </c>
      <c r="J24" s="499">
        <f t="shared" ref="J24" si="3">SUM(C24:H24)-E24</f>
        <v>1</v>
      </c>
      <c r="K24" s="498"/>
      <c r="L24" s="498"/>
      <c r="M24" s="498"/>
      <c r="N24" s="498">
        <f t="shared" si="2"/>
        <v>0</v>
      </c>
      <c r="O24" s="498"/>
      <c r="P24" s="498"/>
      <c r="Q24" s="153"/>
      <c r="R24" s="502"/>
    </row>
    <row r="25" spans="1:18" ht="21.75" customHeight="1" thickTop="1">
      <c r="A25" s="111"/>
      <c r="B25" s="349" t="s">
        <v>801</v>
      </c>
      <c r="C25" s="497">
        <f>SUM(C6:C24)</f>
        <v>45</v>
      </c>
      <c r="D25" s="497">
        <f>SUM(D6:D24)</f>
        <v>4</v>
      </c>
      <c r="E25" s="112">
        <f t="shared" ref="E25:R25" si="4">SUM(E6:E24)</f>
        <v>46</v>
      </c>
      <c r="F25" s="500">
        <f t="shared" si="4"/>
        <v>103</v>
      </c>
      <c r="G25" s="497">
        <f t="shared" si="4"/>
        <v>171</v>
      </c>
      <c r="H25" s="497">
        <f t="shared" si="4"/>
        <v>86</v>
      </c>
      <c r="I25" s="112">
        <f>SUM(I6:I24)</f>
        <v>46</v>
      </c>
      <c r="J25" s="500">
        <f>SUM(J6:J24)</f>
        <v>409</v>
      </c>
      <c r="K25" s="497">
        <f t="shared" si="4"/>
        <v>5413739</v>
      </c>
      <c r="L25" s="497">
        <f t="shared" si="4"/>
        <v>98113</v>
      </c>
      <c r="M25" s="497">
        <f t="shared" si="4"/>
        <v>2786</v>
      </c>
      <c r="N25" s="497">
        <f>SUM(N6:N24)</f>
        <v>5514638</v>
      </c>
      <c r="O25" s="497">
        <f>SUM(O6:O24)</f>
        <v>633</v>
      </c>
      <c r="P25" s="497">
        <f t="shared" si="4"/>
        <v>5523347</v>
      </c>
      <c r="Q25" s="151">
        <f>N25/P25*100</f>
        <v>99.842323866307865</v>
      </c>
      <c r="R25" s="503">
        <f t="shared" si="4"/>
        <v>0</v>
      </c>
    </row>
    <row r="26" spans="1:18" ht="18" customHeight="1">
      <c r="A26" s="113" t="s">
        <v>821</v>
      </c>
    </row>
  </sheetData>
  <mergeCells count="18">
    <mergeCell ref="A15:A16"/>
    <mergeCell ref="H4:H5"/>
    <mergeCell ref="I4:J5"/>
    <mergeCell ref="E4:F5"/>
    <mergeCell ref="A7:A8"/>
    <mergeCell ref="A9:A10"/>
    <mergeCell ref="A13:A14"/>
    <mergeCell ref="A3:A5"/>
    <mergeCell ref="B3:B5"/>
    <mergeCell ref="C4:C5"/>
    <mergeCell ref="D4:D5"/>
    <mergeCell ref="C3:J3"/>
    <mergeCell ref="G4:G5"/>
    <mergeCell ref="P3:P4"/>
    <mergeCell ref="K4:K5"/>
    <mergeCell ref="K3:N3"/>
    <mergeCell ref="L4:L5"/>
    <mergeCell ref="M4:M5"/>
  </mergeCells>
  <phoneticPr fontId="2"/>
  <printOptions horizontalCentered="1"/>
  <pageMargins left="0.78740157480314965" right="0.78740157480314965" top="1.1811023622047245" bottom="0.98425196850393704" header="0.51181102362204722" footer="0.51181102362204722"/>
  <pageSetup paperSize="9" scale="86" orientation="landscape"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8"/>
  <sheetViews>
    <sheetView showZeros="0" view="pageBreakPreview" zoomScale="60" zoomScaleNormal="100" workbookViewId="0">
      <pane xSplit="2" ySplit="5" topLeftCell="C36" activePane="bottomRight" state="frozen"/>
      <selection activeCell="P62" sqref="P62"/>
      <selection pane="topRight" activeCell="P62" sqref="P62"/>
      <selection pane="bottomLeft" activeCell="P62" sqref="P62"/>
      <selection pane="bottomRight" activeCell="Q39" sqref="Q39"/>
    </sheetView>
  </sheetViews>
  <sheetFormatPr defaultColWidth="9" defaultRowHeight="27.95" customHeight="1"/>
  <cols>
    <col min="1" max="1" width="9" style="27"/>
    <col min="2" max="2" width="12.625" style="27" bestFit="1" customWidth="1"/>
    <col min="3" max="3" width="8.625" style="26" customWidth="1"/>
    <col min="4" max="4" width="6.375" style="26" customWidth="1"/>
    <col min="5" max="5" width="5.75" style="30" customWidth="1"/>
    <col min="6" max="6" width="5.5" style="30" customWidth="1"/>
    <col min="7" max="8" width="6.625" style="26" customWidth="1"/>
    <col min="9" max="9" width="5.75" style="30" bestFit="1" customWidth="1"/>
    <col min="10" max="10" width="6.125" style="30" bestFit="1" customWidth="1"/>
    <col min="11" max="11" width="11.125" style="26" bestFit="1" customWidth="1"/>
    <col min="12" max="12" width="9.75" style="4" bestFit="1" customWidth="1"/>
    <col min="13" max="13" width="8.25" style="26" customWidth="1"/>
    <col min="14" max="14" width="11.125" style="26" bestFit="1" customWidth="1"/>
    <col min="15" max="15" width="10.75" style="26" bestFit="1" customWidth="1"/>
    <col min="16" max="16" width="11" style="26" bestFit="1" customWidth="1"/>
    <col min="17" max="17" width="13" style="26" customWidth="1"/>
    <col min="18" max="18" width="10.75" style="26" bestFit="1" customWidth="1"/>
    <col min="19" max="16384" width="9" style="26"/>
  </cols>
  <sheetData>
    <row r="1" spans="1:18" s="24" customFormat="1" ht="30" customHeight="1">
      <c r="A1" s="22" t="s">
        <v>827</v>
      </c>
      <c r="B1" s="23"/>
      <c r="E1" s="25"/>
      <c r="F1" s="25"/>
      <c r="I1" s="25"/>
      <c r="J1" s="25"/>
      <c r="L1" s="22"/>
    </row>
    <row r="2" spans="1:18" s="24" customFormat="1" ht="18" customHeight="1">
      <c r="A2" s="22"/>
      <c r="B2" s="23"/>
      <c r="E2" s="25"/>
      <c r="F2" s="25"/>
      <c r="I2" s="25"/>
      <c r="J2" s="25"/>
      <c r="L2" s="22"/>
    </row>
    <row r="3" spans="1:18" ht="27.95" customHeight="1">
      <c r="A3" s="629" t="s">
        <v>479</v>
      </c>
      <c r="B3" s="629" t="s">
        <v>828</v>
      </c>
      <c r="C3" s="631" t="s">
        <v>829</v>
      </c>
      <c r="D3" s="632"/>
      <c r="E3" s="632"/>
      <c r="F3" s="632"/>
      <c r="G3" s="632"/>
      <c r="H3" s="632"/>
      <c r="I3" s="632"/>
      <c r="J3" s="633"/>
      <c r="K3" s="631" t="s">
        <v>1527</v>
      </c>
      <c r="L3" s="632"/>
      <c r="M3" s="632"/>
      <c r="N3" s="633"/>
      <c r="O3" s="482" t="s">
        <v>805</v>
      </c>
      <c r="P3" s="629" t="s">
        <v>806</v>
      </c>
      <c r="Q3" s="154" t="s">
        <v>807</v>
      </c>
      <c r="R3" s="482" t="s">
        <v>808</v>
      </c>
    </row>
    <row r="4" spans="1:18" ht="27.95" customHeight="1">
      <c r="A4" s="630"/>
      <c r="B4" s="630"/>
      <c r="C4" s="629" t="s">
        <v>377</v>
      </c>
      <c r="D4" s="635" t="s">
        <v>830</v>
      </c>
      <c r="E4" s="636" t="s">
        <v>831</v>
      </c>
      <c r="F4" s="637"/>
      <c r="G4" s="635" t="s">
        <v>832</v>
      </c>
      <c r="H4" s="635" t="s">
        <v>376</v>
      </c>
      <c r="I4" s="640" t="s">
        <v>379</v>
      </c>
      <c r="J4" s="637"/>
      <c r="K4" s="629" t="s">
        <v>377</v>
      </c>
      <c r="L4" s="635" t="s">
        <v>831</v>
      </c>
      <c r="M4" s="635" t="s">
        <v>832</v>
      </c>
      <c r="N4" s="482" t="s">
        <v>379</v>
      </c>
      <c r="O4" s="64" t="s">
        <v>811</v>
      </c>
      <c r="P4" s="630"/>
      <c r="Q4" s="155" t="s">
        <v>1385</v>
      </c>
      <c r="R4" s="483" t="s">
        <v>811</v>
      </c>
    </row>
    <row r="5" spans="1:18" s="27" customFormat="1" ht="27.95" customHeight="1">
      <c r="A5" s="634"/>
      <c r="B5" s="634" t="s">
        <v>190</v>
      </c>
      <c r="C5" s="630" t="s">
        <v>377</v>
      </c>
      <c r="D5" s="630" t="s">
        <v>812</v>
      </c>
      <c r="E5" s="638"/>
      <c r="F5" s="639"/>
      <c r="G5" s="630" t="s">
        <v>810</v>
      </c>
      <c r="H5" s="630" t="s">
        <v>805</v>
      </c>
      <c r="I5" s="638"/>
      <c r="J5" s="639"/>
      <c r="K5" s="630" t="s">
        <v>377</v>
      </c>
      <c r="L5" s="634"/>
      <c r="M5" s="630" t="s">
        <v>810</v>
      </c>
      <c r="N5" s="485" t="s">
        <v>305</v>
      </c>
      <c r="O5" s="484" t="s">
        <v>481</v>
      </c>
      <c r="P5" s="484" t="s">
        <v>813</v>
      </c>
      <c r="Q5" s="156" t="s">
        <v>911</v>
      </c>
      <c r="R5" s="484" t="s">
        <v>814</v>
      </c>
    </row>
    <row r="6" spans="1:18" ht="27.95" customHeight="1">
      <c r="A6" s="483" t="s">
        <v>485</v>
      </c>
      <c r="B6" s="28" t="s">
        <v>833</v>
      </c>
      <c r="C6" s="504">
        <v>1</v>
      </c>
      <c r="D6" s="504"/>
      <c r="E6" s="296"/>
      <c r="F6" s="297">
        <v>0</v>
      </c>
      <c r="G6" s="504">
        <v>1</v>
      </c>
      <c r="H6" s="505"/>
      <c r="I6" s="298">
        <f>E6</f>
        <v>0</v>
      </c>
      <c r="J6" s="297">
        <f>C6+D6+F6+G6+H6</f>
        <v>2</v>
      </c>
      <c r="K6" s="506">
        <v>94335</v>
      </c>
      <c r="L6" s="506"/>
      <c r="M6" s="292"/>
      <c r="N6" s="292">
        <f>SUM(K6:M6)</f>
        <v>94335</v>
      </c>
      <c r="O6" s="292"/>
      <c r="P6" s="292">
        <v>94335</v>
      </c>
      <c r="Q6" s="157">
        <f>(N6)/P6*100</f>
        <v>100</v>
      </c>
      <c r="R6" s="507"/>
    </row>
    <row r="7" spans="1:18" ht="27.95" customHeight="1">
      <c r="A7" s="482" t="s">
        <v>512</v>
      </c>
      <c r="B7" s="28" t="s">
        <v>834</v>
      </c>
      <c r="C7" s="504">
        <v>1</v>
      </c>
      <c r="D7" s="504"/>
      <c r="E7" s="296"/>
      <c r="F7" s="297">
        <v>0</v>
      </c>
      <c r="G7" s="504">
        <v>1</v>
      </c>
      <c r="H7" s="505"/>
      <c r="I7" s="298">
        <f t="shared" ref="I7:I46" si="0">E7</f>
        <v>0</v>
      </c>
      <c r="J7" s="297">
        <f>C7+D7+F7+G7+H7</f>
        <v>2</v>
      </c>
      <c r="K7" s="506">
        <v>197376</v>
      </c>
      <c r="L7" s="506"/>
      <c r="M7" s="292"/>
      <c r="N7" s="292">
        <f t="shared" ref="N7:N45" si="1">SUM(K7:M7)</f>
        <v>197376</v>
      </c>
      <c r="O7" s="292"/>
      <c r="P7" s="292">
        <v>197376</v>
      </c>
      <c r="Q7" s="157">
        <f t="shared" ref="Q7:Q47" si="2">(N7)/P7*100</f>
        <v>100</v>
      </c>
      <c r="R7" s="508"/>
    </row>
    <row r="8" spans="1:18" ht="27.95" customHeight="1">
      <c r="A8" s="483"/>
      <c r="B8" s="28" t="s">
        <v>836</v>
      </c>
      <c r="C8" s="504">
        <v>1</v>
      </c>
      <c r="D8" s="504"/>
      <c r="E8" s="296"/>
      <c r="F8" s="297">
        <v>0</v>
      </c>
      <c r="G8" s="504"/>
      <c r="H8" s="505">
        <v>2</v>
      </c>
      <c r="I8" s="298">
        <f t="shared" si="0"/>
        <v>0</v>
      </c>
      <c r="J8" s="297">
        <f>C8+D8+F8+G8+H8</f>
        <v>3</v>
      </c>
      <c r="K8" s="506">
        <v>155710</v>
      </c>
      <c r="L8" s="506"/>
      <c r="M8" s="292"/>
      <c r="N8" s="292">
        <f t="shared" si="1"/>
        <v>155710</v>
      </c>
      <c r="O8" s="292">
        <v>0</v>
      </c>
      <c r="P8" s="292">
        <v>155759</v>
      </c>
      <c r="Q8" s="157">
        <f>(N8)/P8*100</f>
        <v>99.968541143689933</v>
      </c>
      <c r="R8" s="508">
        <v>389</v>
      </c>
    </row>
    <row r="9" spans="1:18" ht="27.95" customHeight="1">
      <c r="A9" s="483"/>
      <c r="B9" s="28" t="s">
        <v>838</v>
      </c>
      <c r="C9" s="504">
        <v>1</v>
      </c>
      <c r="D9" s="504"/>
      <c r="E9" s="296"/>
      <c r="F9" s="297">
        <v>0</v>
      </c>
      <c r="G9" s="504"/>
      <c r="H9" s="505"/>
      <c r="I9" s="298">
        <f t="shared" si="0"/>
        <v>0</v>
      </c>
      <c r="J9" s="297">
        <f>C9+D9+F9+G9+H9</f>
        <v>1</v>
      </c>
      <c r="K9" s="506">
        <v>30938</v>
      </c>
      <c r="L9" s="506"/>
      <c r="M9" s="292"/>
      <c r="N9" s="292">
        <f t="shared" si="1"/>
        <v>30938</v>
      </c>
      <c r="O9" s="292"/>
      <c r="P9" s="292">
        <v>30942</v>
      </c>
      <c r="Q9" s="157">
        <f t="shared" si="2"/>
        <v>99.987072587421636</v>
      </c>
      <c r="R9" s="508"/>
    </row>
    <row r="10" spans="1:18" ht="27.95" customHeight="1">
      <c r="A10" s="483" t="s">
        <v>306</v>
      </c>
      <c r="B10" s="28" t="s">
        <v>835</v>
      </c>
      <c r="C10" s="504">
        <v>1</v>
      </c>
      <c r="D10" s="504"/>
      <c r="E10" s="296"/>
      <c r="F10" s="297">
        <v>0</v>
      </c>
      <c r="G10" s="504">
        <v>7</v>
      </c>
      <c r="H10" s="505"/>
      <c r="I10" s="298">
        <f t="shared" si="0"/>
        <v>0</v>
      </c>
      <c r="J10" s="297">
        <f t="shared" ref="J10:J45" si="3">C10+D10+F10+G10+H10</f>
        <v>8</v>
      </c>
      <c r="K10" s="506">
        <v>227313</v>
      </c>
      <c r="L10" s="506"/>
      <c r="M10" s="292"/>
      <c r="N10" s="292">
        <f t="shared" si="1"/>
        <v>227313</v>
      </c>
      <c r="O10" s="292"/>
      <c r="P10" s="292">
        <v>227349</v>
      </c>
      <c r="Q10" s="157">
        <f t="shared" si="2"/>
        <v>99.984165314120574</v>
      </c>
      <c r="R10" s="508">
        <v>-389</v>
      </c>
    </row>
    <row r="11" spans="1:18" ht="27.95" customHeight="1">
      <c r="A11" s="484"/>
      <c r="B11" s="28" t="s">
        <v>837</v>
      </c>
      <c r="C11" s="504">
        <v>1</v>
      </c>
      <c r="D11" s="504"/>
      <c r="E11" s="296"/>
      <c r="F11" s="297">
        <v>0</v>
      </c>
      <c r="G11" s="504">
        <v>4</v>
      </c>
      <c r="H11" s="505">
        <v>4</v>
      </c>
      <c r="I11" s="298">
        <f t="shared" si="0"/>
        <v>0</v>
      </c>
      <c r="J11" s="297">
        <f t="shared" si="3"/>
        <v>9</v>
      </c>
      <c r="K11" s="506">
        <v>112173</v>
      </c>
      <c r="L11" s="506"/>
      <c r="M11" s="292">
        <v>259</v>
      </c>
      <c r="N11" s="292">
        <f t="shared" si="1"/>
        <v>112432</v>
      </c>
      <c r="O11" s="292"/>
      <c r="P11" s="292">
        <v>113700</v>
      </c>
      <c r="Q11" s="157">
        <f t="shared" si="2"/>
        <v>98.884784520668418</v>
      </c>
      <c r="R11" s="508">
        <v>0</v>
      </c>
    </row>
    <row r="12" spans="1:18" ht="27.95" customHeight="1">
      <c r="A12" s="483" t="s">
        <v>515</v>
      </c>
      <c r="B12" s="28" t="s">
        <v>839</v>
      </c>
      <c r="C12" s="504">
        <v>1</v>
      </c>
      <c r="D12" s="504"/>
      <c r="E12" s="296"/>
      <c r="F12" s="297">
        <v>0</v>
      </c>
      <c r="G12" s="504">
        <v>10</v>
      </c>
      <c r="H12" s="505"/>
      <c r="I12" s="298">
        <f t="shared" si="0"/>
        <v>0</v>
      </c>
      <c r="J12" s="297">
        <f t="shared" si="3"/>
        <v>11</v>
      </c>
      <c r="K12" s="506">
        <v>291430</v>
      </c>
      <c r="L12" s="506"/>
      <c r="M12" s="292">
        <v>20</v>
      </c>
      <c r="N12" s="292">
        <f t="shared" si="1"/>
        <v>291450</v>
      </c>
      <c r="O12" s="292"/>
      <c r="P12" s="292">
        <v>291479</v>
      </c>
      <c r="Q12" s="157">
        <f t="shared" si="2"/>
        <v>99.99005074121979</v>
      </c>
      <c r="R12" s="508"/>
    </row>
    <row r="13" spans="1:18" ht="27.95" customHeight="1">
      <c r="A13" s="483" t="s">
        <v>194</v>
      </c>
      <c r="B13" s="28" t="s">
        <v>840</v>
      </c>
      <c r="C13" s="504">
        <v>1</v>
      </c>
      <c r="D13" s="504"/>
      <c r="E13" s="298">
        <v>3</v>
      </c>
      <c r="F13" s="297">
        <v>3</v>
      </c>
      <c r="G13" s="504">
        <v>8</v>
      </c>
      <c r="H13" s="505">
        <v>2</v>
      </c>
      <c r="I13" s="298">
        <f t="shared" si="0"/>
        <v>3</v>
      </c>
      <c r="J13" s="297">
        <f>C13+D13+F13+G13+H13</f>
        <v>14</v>
      </c>
      <c r="K13" s="506">
        <v>262864</v>
      </c>
      <c r="L13" s="506">
        <v>2694</v>
      </c>
      <c r="M13" s="292">
        <v>542</v>
      </c>
      <c r="N13" s="292">
        <f t="shared" si="1"/>
        <v>266100</v>
      </c>
      <c r="O13" s="292"/>
      <c r="P13" s="292">
        <v>266100</v>
      </c>
      <c r="Q13" s="157">
        <f t="shared" si="2"/>
        <v>100</v>
      </c>
      <c r="R13" s="508">
        <v>4510</v>
      </c>
    </row>
    <row r="14" spans="1:18" ht="27.95" customHeight="1">
      <c r="A14" s="483"/>
      <c r="B14" s="28" t="s">
        <v>841</v>
      </c>
      <c r="C14" s="504">
        <v>1</v>
      </c>
      <c r="D14" s="504"/>
      <c r="E14" s="296"/>
      <c r="F14" s="297">
        <v>0</v>
      </c>
      <c r="G14" s="504">
        <v>3</v>
      </c>
      <c r="H14" s="505"/>
      <c r="I14" s="298">
        <f t="shared" si="0"/>
        <v>0</v>
      </c>
      <c r="J14" s="297">
        <f t="shared" si="3"/>
        <v>4</v>
      </c>
      <c r="K14" s="506">
        <v>91106</v>
      </c>
      <c r="L14" s="506"/>
      <c r="M14" s="292"/>
      <c r="N14" s="292">
        <f t="shared" si="1"/>
        <v>91106</v>
      </c>
      <c r="O14" s="292"/>
      <c r="P14" s="292">
        <v>91106</v>
      </c>
      <c r="Q14" s="157">
        <f t="shared" si="2"/>
        <v>100</v>
      </c>
      <c r="R14" s="508">
        <v>-4510</v>
      </c>
    </row>
    <row r="15" spans="1:18" ht="27.95" customHeight="1">
      <c r="A15" s="483"/>
      <c r="B15" s="28" t="s">
        <v>842</v>
      </c>
      <c r="C15" s="504">
        <v>1</v>
      </c>
      <c r="D15" s="504"/>
      <c r="E15" s="296"/>
      <c r="F15" s="297">
        <v>0</v>
      </c>
      <c r="G15" s="504">
        <v>2</v>
      </c>
      <c r="H15" s="505"/>
      <c r="I15" s="298">
        <f t="shared" si="0"/>
        <v>0</v>
      </c>
      <c r="J15" s="297">
        <f t="shared" si="3"/>
        <v>3</v>
      </c>
      <c r="K15" s="506">
        <v>30743</v>
      </c>
      <c r="L15" s="506"/>
      <c r="M15" s="292"/>
      <c r="N15" s="292">
        <f t="shared" si="1"/>
        <v>30743</v>
      </c>
      <c r="O15" s="292"/>
      <c r="P15" s="292">
        <v>30743</v>
      </c>
      <c r="Q15" s="157">
        <f t="shared" si="2"/>
        <v>100</v>
      </c>
      <c r="R15" s="508"/>
    </row>
    <row r="16" spans="1:18" ht="27.95" customHeight="1">
      <c r="A16" s="484"/>
      <c r="B16" s="28" t="s">
        <v>843</v>
      </c>
      <c r="C16" s="504">
        <v>1</v>
      </c>
      <c r="D16" s="504"/>
      <c r="E16" s="296"/>
      <c r="F16" s="297">
        <v>0</v>
      </c>
      <c r="G16" s="504"/>
      <c r="H16" s="505"/>
      <c r="I16" s="298">
        <f t="shared" si="0"/>
        <v>0</v>
      </c>
      <c r="J16" s="297">
        <f t="shared" si="3"/>
        <v>1</v>
      </c>
      <c r="K16" s="506">
        <v>33738</v>
      </c>
      <c r="L16" s="506"/>
      <c r="M16" s="292"/>
      <c r="N16" s="292">
        <f t="shared" si="1"/>
        <v>33738</v>
      </c>
      <c r="O16" s="292"/>
      <c r="P16" s="292">
        <v>33738</v>
      </c>
      <c r="Q16" s="157">
        <f t="shared" si="2"/>
        <v>100</v>
      </c>
      <c r="R16" s="508"/>
    </row>
    <row r="17" spans="1:18" ht="27.95" customHeight="1">
      <c r="A17" s="483" t="s">
        <v>518</v>
      </c>
      <c r="B17" s="28" t="s">
        <v>844</v>
      </c>
      <c r="C17" s="504">
        <v>2</v>
      </c>
      <c r="D17" s="504"/>
      <c r="E17" s="298">
        <v>1</v>
      </c>
      <c r="F17" s="297">
        <v>1</v>
      </c>
      <c r="G17" s="504">
        <v>1</v>
      </c>
      <c r="H17" s="505"/>
      <c r="I17" s="298">
        <f t="shared" si="0"/>
        <v>1</v>
      </c>
      <c r="J17" s="297">
        <f t="shared" si="3"/>
        <v>4</v>
      </c>
      <c r="K17" s="506">
        <v>38983</v>
      </c>
      <c r="L17" s="506">
        <v>1872</v>
      </c>
      <c r="M17" s="292"/>
      <c r="N17" s="292">
        <f t="shared" si="1"/>
        <v>40855</v>
      </c>
      <c r="O17" s="292"/>
      <c r="P17" s="292">
        <v>40909</v>
      </c>
      <c r="Q17" s="157">
        <f t="shared" si="2"/>
        <v>99.867999706666012</v>
      </c>
      <c r="R17" s="508"/>
    </row>
    <row r="18" spans="1:18" ht="27.95" customHeight="1">
      <c r="A18" s="483"/>
      <c r="B18" s="28" t="s">
        <v>845</v>
      </c>
      <c r="C18" s="504">
        <v>1</v>
      </c>
      <c r="D18" s="504"/>
      <c r="E18" s="296"/>
      <c r="F18" s="297">
        <v>0</v>
      </c>
      <c r="G18" s="504">
        <v>5</v>
      </c>
      <c r="H18" s="505">
        <v>5</v>
      </c>
      <c r="I18" s="298">
        <f t="shared" si="0"/>
        <v>0</v>
      </c>
      <c r="J18" s="297">
        <f>C18+D18+F18+G18+H18</f>
        <v>11</v>
      </c>
      <c r="K18" s="506">
        <v>77894</v>
      </c>
      <c r="L18" s="506"/>
      <c r="M18" s="292"/>
      <c r="N18" s="292">
        <f t="shared" si="1"/>
        <v>77894</v>
      </c>
      <c r="O18" s="292"/>
      <c r="P18" s="292">
        <v>77966</v>
      </c>
      <c r="Q18" s="157">
        <f t="shared" si="2"/>
        <v>99.907652053459202</v>
      </c>
      <c r="R18" s="508">
        <v>91</v>
      </c>
    </row>
    <row r="19" spans="1:18" ht="27.95" customHeight="1">
      <c r="A19" s="483" t="s">
        <v>307</v>
      </c>
      <c r="B19" s="28" t="s">
        <v>846</v>
      </c>
      <c r="C19" s="504">
        <v>1</v>
      </c>
      <c r="D19" s="504"/>
      <c r="E19" s="296"/>
      <c r="F19" s="297">
        <v>0</v>
      </c>
      <c r="G19" s="504"/>
      <c r="H19" s="505">
        <v>1</v>
      </c>
      <c r="I19" s="298">
        <f t="shared" si="0"/>
        <v>0</v>
      </c>
      <c r="J19" s="297">
        <f t="shared" si="3"/>
        <v>2</v>
      </c>
      <c r="K19" s="506">
        <v>48698</v>
      </c>
      <c r="L19" s="506"/>
      <c r="M19" s="292"/>
      <c r="N19" s="292">
        <f t="shared" si="1"/>
        <v>48698</v>
      </c>
      <c r="O19" s="292"/>
      <c r="P19" s="292">
        <v>48698</v>
      </c>
      <c r="Q19" s="157">
        <f t="shared" si="2"/>
        <v>100</v>
      </c>
      <c r="R19" s="508">
        <v>-91</v>
      </c>
    </row>
    <row r="20" spans="1:18" ht="27.95" customHeight="1">
      <c r="A20" s="483"/>
      <c r="B20" s="28" t="s">
        <v>847</v>
      </c>
      <c r="C20" s="504">
        <v>1</v>
      </c>
      <c r="D20" s="504"/>
      <c r="E20" s="296"/>
      <c r="F20" s="297">
        <v>0</v>
      </c>
      <c r="G20" s="504"/>
      <c r="H20" s="505">
        <v>1</v>
      </c>
      <c r="I20" s="298">
        <f t="shared" si="0"/>
        <v>0</v>
      </c>
      <c r="J20" s="297">
        <f t="shared" si="3"/>
        <v>2</v>
      </c>
      <c r="K20" s="506">
        <v>44872</v>
      </c>
      <c r="L20" s="506"/>
      <c r="M20" s="292"/>
      <c r="N20" s="292">
        <f t="shared" si="1"/>
        <v>44872</v>
      </c>
      <c r="O20" s="292"/>
      <c r="P20" s="292">
        <v>45607</v>
      </c>
      <c r="Q20" s="157">
        <f t="shared" si="2"/>
        <v>98.388405288661829</v>
      </c>
      <c r="R20" s="508"/>
    </row>
    <row r="21" spans="1:18" ht="27.95" customHeight="1">
      <c r="A21" s="483"/>
      <c r="B21" s="28" t="s">
        <v>848</v>
      </c>
      <c r="C21" s="504">
        <v>1</v>
      </c>
      <c r="D21" s="504"/>
      <c r="E21" s="296"/>
      <c r="F21" s="297">
        <v>0</v>
      </c>
      <c r="G21" s="504">
        <v>6</v>
      </c>
      <c r="H21" s="505">
        <v>2</v>
      </c>
      <c r="I21" s="298">
        <f t="shared" si="0"/>
        <v>0</v>
      </c>
      <c r="J21" s="297">
        <f t="shared" si="3"/>
        <v>9</v>
      </c>
      <c r="K21" s="506">
        <v>39440</v>
      </c>
      <c r="L21" s="506"/>
      <c r="M21" s="292">
        <v>50</v>
      </c>
      <c r="N21" s="292">
        <f t="shared" si="1"/>
        <v>39490</v>
      </c>
      <c r="O21" s="292">
        <v>21</v>
      </c>
      <c r="P21" s="292">
        <v>39614</v>
      </c>
      <c r="Q21" s="157">
        <f t="shared" si="2"/>
        <v>99.686979350734589</v>
      </c>
      <c r="R21" s="508">
        <v>20</v>
      </c>
    </row>
    <row r="22" spans="1:18" ht="27.95" customHeight="1">
      <c r="A22" s="484"/>
      <c r="B22" s="28" t="s">
        <v>849</v>
      </c>
      <c r="C22" s="504">
        <v>1</v>
      </c>
      <c r="D22" s="504"/>
      <c r="E22" s="296"/>
      <c r="F22" s="297">
        <v>5</v>
      </c>
      <c r="G22" s="504"/>
      <c r="H22" s="505"/>
      <c r="I22" s="298">
        <f t="shared" si="0"/>
        <v>0</v>
      </c>
      <c r="J22" s="297">
        <f t="shared" si="3"/>
        <v>6</v>
      </c>
      <c r="K22" s="506">
        <v>9775</v>
      </c>
      <c r="L22" s="506">
        <v>11440</v>
      </c>
      <c r="M22" s="292"/>
      <c r="N22" s="292">
        <f t="shared" si="1"/>
        <v>21215</v>
      </c>
      <c r="O22" s="292"/>
      <c r="P22" s="292">
        <v>21516</v>
      </c>
      <c r="Q22" s="157">
        <f t="shared" si="2"/>
        <v>98.60104108570367</v>
      </c>
      <c r="R22" s="508"/>
    </row>
    <row r="23" spans="1:18" ht="27.95" customHeight="1">
      <c r="A23" s="483" t="s">
        <v>519</v>
      </c>
      <c r="B23" s="28" t="s">
        <v>850</v>
      </c>
      <c r="C23" s="504">
        <v>1</v>
      </c>
      <c r="D23" s="504">
        <v>1</v>
      </c>
      <c r="E23" s="296"/>
      <c r="F23" s="297">
        <v>0</v>
      </c>
      <c r="G23" s="504"/>
      <c r="H23" s="505"/>
      <c r="I23" s="298">
        <f t="shared" si="0"/>
        <v>0</v>
      </c>
      <c r="J23" s="297">
        <f t="shared" si="3"/>
        <v>2</v>
      </c>
      <c r="K23" s="506">
        <v>12440</v>
      </c>
      <c r="L23" s="506"/>
      <c r="M23" s="292"/>
      <c r="N23" s="292">
        <f t="shared" si="1"/>
        <v>12440</v>
      </c>
      <c r="O23" s="292"/>
      <c r="P23" s="292">
        <v>12465</v>
      </c>
      <c r="Q23" s="157">
        <f t="shared" si="2"/>
        <v>99.799438427597281</v>
      </c>
      <c r="R23" s="508">
        <v>0</v>
      </c>
    </row>
    <row r="24" spans="1:18" ht="27.95" customHeight="1">
      <c r="A24" s="483"/>
      <c r="B24" s="28" t="s">
        <v>851</v>
      </c>
      <c r="C24" s="504">
        <v>1</v>
      </c>
      <c r="D24" s="504"/>
      <c r="E24" s="296"/>
      <c r="F24" s="297">
        <v>0</v>
      </c>
      <c r="G24" s="504">
        <v>1</v>
      </c>
      <c r="H24" s="505"/>
      <c r="I24" s="298">
        <f t="shared" si="0"/>
        <v>0</v>
      </c>
      <c r="J24" s="297">
        <f t="shared" si="3"/>
        <v>2</v>
      </c>
      <c r="K24" s="506">
        <v>19652</v>
      </c>
      <c r="L24" s="506"/>
      <c r="M24" s="292"/>
      <c r="N24" s="292">
        <f t="shared" si="1"/>
        <v>19652</v>
      </c>
      <c r="O24" s="292"/>
      <c r="P24" s="292">
        <v>19751</v>
      </c>
      <c r="Q24" s="157">
        <f t="shared" si="2"/>
        <v>99.498759556478149</v>
      </c>
      <c r="R24" s="508"/>
    </row>
    <row r="25" spans="1:18" ht="27.95" customHeight="1">
      <c r="A25" s="483"/>
      <c r="B25" s="28" t="s">
        <v>852</v>
      </c>
      <c r="C25" s="504">
        <v>1</v>
      </c>
      <c r="D25" s="504"/>
      <c r="E25" s="296"/>
      <c r="F25" s="297">
        <v>6</v>
      </c>
      <c r="G25" s="504"/>
      <c r="H25" s="505">
        <v>3</v>
      </c>
      <c r="I25" s="298">
        <f t="shared" si="0"/>
        <v>0</v>
      </c>
      <c r="J25" s="297">
        <f t="shared" si="3"/>
        <v>10</v>
      </c>
      <c r="K25" s="506">
        <v>5316</v>
      </c>
      <c r="L25" s="506">
        <v>6053</v>
      </c>
      <c r="M25" s="292"/>
      <c r="N25" s="292">
        <f t="shared" si="1"/>
        <v>11369</v>
      </c>
      <c r="O25" s="292">
        <v>28</v>
      </c>
      <c r="P25" s="292">
        <v>11449</v>
      </c>
      <c r="Q25" s="157">
        <f t="shared" si="2"/>
        <v>99.301249017381437</v>
      </c>
      <c r="R25" s="508"/>
    </row>
    <row r="26" spans="1:18" ht="27.95" customHeight="1">
      <c r="A26" s="482" t="s">
        <v>520</v>
      </c>
      <c r="B26" s="28" t="s">
        <v>856</v>
      </c>
      <c r="C26" s="504">
        <v>1</v>
      </c>
      <c r="D26" s="504"/>
      <c r="E26" s="296"/>
      <c r="F26" s="297">
        <v>0</v>
      </c>
      <c r="G26" s="504">
        <v>2</v>
      </c>
      <c r="H26" s="505">
        <v>1</v>
      </c>
      <c r="I26" s="298">
        <f t="shared" si="0"/>
        <v>0</v>
      </c>
      <c r="J26" s="297">
        <f t="shared" si="3"/>
        <v>4</v>
      </c>
      <c r="K26" s="506">
        <v>78003</v>
      </c>
      <c r="L26" s="506"/>
      <c r="M26" s="292"/>
      <c r="N26" s="292">
        <f t="shared" si="1"/>
        <v>78003</v>
      </c>
      <c r="O26" s="292"/>
      <c r="P26" s="292">
        <v>78057</v>
      </c>
      <c r="Q26" s="157">
        <f t="shared" si="2"/>
        <v>99.930819785541331</v>
      </c>
      <c r="R26" s="508"/>
    </row>
    <row r="27" spans="1:18" ht="27.95" customHeight="1">
      <c r="A27" s="483"/>
      <c r="B27" s="28" t="s">
        <v>855</v>
      </c>
      <c r="C27" s="504">
        <v>1</v>
      </c>
      <c r="D27" s="504"/>
      <c r="E27" s="298">
        <v>1</v>
      </c>
      <c r="F27" s="297">
        <v>1</v>
      </c>
      <c r="G27" s="504">
        <v>4</v>
      </c>
      <c r="H27" s="505">
        <v>1</v>
      </c>
      <c r="I27" s="298">
        <f t="shared" si="0"/>
        <v>1</v>
      </c>
      <c r="J27" s="297">
        <f t="shared" si="3"/>
        <v>7</v>
      </c>
      <c r="K27" s="506">
        <v>37369</v>
      </c>
      <c r="L27" s="506">
        <v>277</v>
      </c>
      <c r="M27" s="292">
        <v>126</v>
      </c>
      <c r="N27" s="292">
        <f t="shared" si="1"/>
        <v>37772</v>
      </c>
      <c r="O27" s="292"/>
      <c r="P27" s="292">
        <v>38107</v>
      </c>
      <c r="Q27" s="157">
        <f t="shared" si="2"/>
        <v>99.120896423229325</v>
      </c>
      <c r="R27" s="508">
        <v>0</v>
      </c>
    </row>
    <row r="28" spans="1:18" ht="27.95" customHeight="1">
      <c r="A28" s="483"/>
      <c r="B28" s="28" t="s">
        <v>857</v>
      </c>
      <c r="C28" s="504">
        <v>1</v>
      </c>
      <c r="D28" s="504"/>
      <c r="E28" s="296"/>
      <c r="F28" s="297">
        <v>0</v>
      </c>
      <c r="G28" s="504"/>
      <c r="H28" s="505"/>
      <c r="I28" s="298">
        <f t="shared" si="0"/>
        <v>0</v>
      </c>
      <c r="J28" s="297">
        <f t="shared" si="3"/>
        <v>1</v>
      </c>
      <c r="K28" s="506">
        <v>33411</v>
      </c>
      <c r="L28" s="506"/>
      <c r="M28" s="292"/>
      <c r="N28" s="292">
        <f t="shared" si="1"/>
        <v>33411</v>
      </c>
      <c r="O28" s="292"/>
      <c r="P28" s="292">
        <v>33543</v>
      </c>
      <c r="Q28" s="157">
        <f t="shared" si="2"/>
        <v>99.606475270548259</v>
      </c>
      <c r="R28" s="508"/>
    </row>
    <row r="29" spans="1:18" ht="27.95" customHeight="1">
      <c r="A29" s="69"/>
      <c r="B29" s="28" t="s">
        <v>859</v>
      </c>
      <c r="C29" s="504">
        <v>1</v>
      </c>
      <c r="D29" s="504"/>
      <c r="E29" s="298"/>
      <c r="F29" s="297">
        <v>6</v>
      </c>
      <c r="G29" s="504">
        <v>1</v>
      </c>
      <c r="H29" s="505"/>
      <c r="I29" s="298">
        <f t="shared" si="0"/>
        <v>0</v>
      </c>
      <c r="J29" s="297">
        <f t="shared" si="3"/>
        <v>8</v>
      </c>
      <c r="K29" s="506">
        <v>4086</v>
      </c>
      <c r="L29" s="506">
        <v>13343</v>
      </c>
      <c r="M29" s="292"/>
      <c r="N29" s="292">
        <f t="shared" si="1"/>
        <v>17429</v>
      </c>
      <c r="O29" s="292"/>
      <c r="P29" s="292">
        <v>17665</v>
      </c>
      <c r="Q29" s="157">
        <f t="shared" si="2"/>
        <v>98.664024908010191</v>
      </c>
      <c r="R29" s="508"/>
    </row>
    <row r="30" spans="1:18" ht="27.95" customHeight="1">
      <c r="A30" s="69"/>
      <c r="B30" s="28" t="s">
        <v>853</v>
      </c>
      <c r="C30" s="504">
        <v>1</v>
      </c>
      <c r="D30" s="504"/>
      <c r="E30" s="296"/>
      <c r="F30" s="297">
        <v>0</v>
      </c>
      <c r="G30" s="504">
        <v>1</v>
      </c>
      <c r="H30" s="505"/>
      <c r="I30" s="298">
        <f t="shared" si="0"/>
        <v>0</v>
      </c>
      <c r="J30" s="297">
        <f t="shared" si="3"/>
        <v>2</v>
      </c>
      <c r="K30" s="506">
        <v>29873</v>
      </c>
      <c r="L30" s="506"/>
      <c r="M30" s="292"/>
      <c r="N30" s="292">
        <f t="shared" si="1"/>
        <v>29873</v>
      </c>
      <c r="O30" s="292"/>
      <c r="P30" s="292">
        <v>29873</v>
      </c>
      <c r="Q30" s="157">
        <f t="shared" si="2"/>
        <v>100</v>
      </c>
      <c r="R30" s="508">
        <v>0</v>
      </c>
    </row>
    <row r="31" spans="1:18" ht="27.95" customHeight="1">
      <c r="A31" s="483" t="s">
        <v>194</v>
      </c>
      <c r="B31" s="28" t="s">
        <v>854</v>
      </c>
      <c r="C31" s="504">
        <v>2</v>
      </c>
      <c r="D31" s="504"/>
      <c r="E31" s="296"/>
      <c r="F31" s="297">
        <v>0</v>
      </c>
      <c r="G31" s="504"/>
      <c r="H31" s="505"/>
      <c r="I31" s="298">
        <f t="shared" si="0"/>
        <v>0</v>
      </c>
      <c r="J31" s="297">
        <f t="shared" si="3"/>
        <v>2</v>
      </c>
      <c r="K31" s="506">
        <v>48836</v>
      </c>
      <c r="L31" s="506"/>
      <c r="M31" s="292"/>
      <c r="N31" s="292">
        <f t="shared" si="1"/>
        <v>48836</v>
      </c>
      <c r="O31" s="292"/>
      <c r="P31" s="292">
        <v>48836</v>
      </c>
      <c r="Q31" s="157">
        <f t="shared" si="2"/>
        <v>100</v>
      </c>
      <c r="R31" s="508"/>
    </row>
    <row r="32" spans="1:18" ht="27.95" customHeight="1">
      <c r="A32" s="484"/>
      <c r="B32" s="28" t="s">
        <v>858</v>
      </c>
      <c r="C32" s="504">
        <v>2</v>
      </c>
      <c r="D32" s="504">
        <v>1</v>
      </c>
      <c r="E32" s="298"/>
      <c r="F32" s="297"/>
      <c r="G32" s="504">
        <v>1</v>
      </c>
      <c r="H32" s="505">
        <v>5</v>
      </c>
      <c r="I32" s="298">
        <f t="shared" si="0"/>
        <v>0</v>
      </c>
      <c r="J32" s="297">
        <f t="shared" si="3"/>
        <v>9</v>
      </c>
      <c r="K32" s="506">
        <v>15108</v>
      </c>
      <c r="L32" s="506"/>
      <c r="M32" s="292"/>
      <c r="N32" s="292">
        <f t="shared" si="1"/>
        <v>15108</v>
      </c>
      <c r="O32" s="292">
        <v>89</v>
      </c>
      <c r="P32" s="292">
        <v>15380</v>
      </c>
      <c r="Q32" s="157">
        <f t="shared" si="2"/>
        <v>98.231469440832257</v>
      </c>
      <c r="R32" s="508"/>
    </row>
    <row r="33" spans="1:18" ht="27.95" customHeight="1">
      <c r="A33" s="483" t="s">
        <v>816</v>
      </c>
      <c r="B33" s="28" t="s">
        <v>860</v>
      </c>
      <c r="C33" s="504">
        <v>1</v>
      </c>
      <c r="D33" s="504"/>
      <c r="E33" s="298">
        <v>15</v>
      </c>
      <c r="F33" s="297">
        <v>15</v>
      </c>
      <c r="G33" s="504">
        <v>3</v>
      </c>
      <c r="H33" s="505">
        <v>3</v>
      </c>
      <c r="I33" s="298">
        <f t="shared" si="0"/>
        <v>15</v>
      </c>
      <c r="J33" s="297">
        <f t="shared" si="3"/>
        <v>22</v>
      </c>
      <c r="K33" s="506">
        <v>65318</v>
      </c>
      <c r="L33" s="506">
        <v>16328</v>
      </c>
      <c r="M33" s="292">
        <v>56</v>
      </c>
      <c r="N33" s="292">
        <f t="shared" si="1"/>
        <v>81702</v>
      </c>
      <c r="O33" s="292">
        <v>59</v>
      </c>
      <c r="P33" s="292">
        <v>81797</v>
      </c>
      <c r="Q33" s="157">
        <f t="shared" si="2"/>
        <v>99.883858821228159</v>
      </c>
      <c r="R33" s="508"/>
    </row>
    <row r="34" spans="1:18" ht="27.95" customHeight="1">
      <c r="A34" s="483" t="s">
        <v>308</v>
      </c>
      <c r="B34" s="28" t="s">
        <v>863</v>
      </c>
      <c r="C34" s="504">
        <v>1</v>
      </c>
      <c r="D34" s="504"/>
      <c r="E34" s="298">
        <v>17</v>
      </c>
      <c r="F34" s="297">
        <v>17</v>
      </c>
      <c r="G34" s="504">
        <v>1</v>
      </c>
      <c r="H34" s="505">
        <v>6</v>
      </c>
      <c r="I34" s="298">
        <f t="shared" si="0"/>
        <v>17</v>
      </c>
      <c r="J34" s="297">
        <f>C34+D34+F34+G34+H34</f>
        <v>25</v>
      </c>
      <c r="K34" s="506">
        <v>7770</v>
      </c>
      <c r="L34" s="506">
        <v>10027</v>
      </c>
      <c r="M34" s="292">
        <v>0</v>
      </c>
      <c r="N34" s="292">
        <f t="shared" si="1"/>
        <v>17797</v>
      </c>
      <c r="O34" s="292">
        <v>124</v>
      </c>
      <c r="P34" s="292">
        <v>17991</v>
      </c>
      <c r="Q34" s="157">
        <f t="shared" si="2"/>
        <v>98.921683063754102</v>
      </c>
      <c r="R34" s="508">
        <v>0</v>
      </c>
    </row>
    <row r="35" spans="1:18" ht="27.95" customHeight="1">
      <c r="A35" s="483" t="s">
        <v>208</v>
      </c>
      <c r="B35" s="28" t="s">
        <v>864</v>
      </c>
      <c r="C35" s="504">
        <v>1</v>
      </c>
      <c r="D35" s="504"/>
      <c r="E35" s="296"/>
      <c r="F35" s="297">
        <v>12</v>
      </c>
      <c r="G35" s="504"/>
      <c r="H35" s="505">
        <v>4</v>
      </c>
      <c r="I35" s="298">
        <f t="shared" si="0"/>
        <v>0</v>
      </c>
      <c r="J35" s="297">
        <f t="shared" si="3"/>
        <v>17</v>
      </c>
      <c r="K35" s="506">
        <v>7130</v>
      </c>
      <c r="L35" s="506">
        <v>7457</v>
      </c>
      <c r="M35" s="292"/>
      <c r="N35" s="292">
        <f t="shared" si="1"/>
        <v>14587</v>
      </c>
      <c r="O35" s="292">
        <v>75</v>
      </c>
      <c r="P35" s="292">
        <v>14704</v>
      </c>
      <c r="Q35" s="157">
        <f t="shared" si="2"/>
        <v>99.204298150163211</v>
      </c>
      <c r="R35" s="509"/>
    </row>
    <row r="36" spans="1:18" ht="27.95" customHeight="1">
      <c r="A36" s="483" t="s">
        <v>191</v>
      </c>
      <c r="B36" s="28" t="s">
        <v>861</v>
      </c>
      <c r="C36" s="504">
        <v>1</v>
      </c>
      <c r="D36" s="504"/>
      <c r="E36" s="298">
        <v>1</v>
      </c>
      <c r="F36" s="297">
        <v>21</v>
      </c>
      <c r="G36" s="504">
        <v>1</v>
      </c>
      <c r="H36" s="505">
        <v>1</v>
      </c>
      <c r="I36" s="298">
        <f t="shared" si="0"/>
        <v>1</v>
      </c>
      <c r="J36" s="297">
        <f t="shared" si="3"/>
        <v>24</v>
      </c>
      <c r="K36" s="506">
        <v>7122</v>
      </c>
      <c r="L36" s="506">
        <v>17106</v>
      </c>
      <c r="M36" s="292">
        <v>0</v>
      </c>
      <c r="N36" s="292">
        <f t="shared" si="1"/>
        <v>24228</v>
      </c>
      <c r="O36" s="292">
        <v>0</v>
      </c>
      <c r="P36" s="292">
        <v>24292</v>
      </c>
      <c r="Q36" s="157">
        <f t="shared" si="2"/>
        <v>99.736538778198579</v>
      </c>
      <c r="R36" s="508"/>
    </row>
    <row r="37" spans="1:18" ht="27.95" customHeight="1">
      <c r="A37" s="483" t="s">
        <v>309</v>
      </c>
      <c r="B37" s="28" t="s">
        <v>862</v>
      </c>
      <c r="C37" s="504">
        <v>1</v>
      </c>
      <c r="D37" s="504"/>
      <c r="E37" s="296"/>
      <c r="F37" s="297">
        <v>3</v>
      </c>
      <c r="G37" s="504">
        <v>3</v>
      </c>
      <c r="H37" s="505">
        <v>3</v>
      </c>
      <c r="I37" s="298">
        <f t="shared" si="0"/>
        <v>0</v>
      </c>
      <c r="J37" s="297">
        <f t="shared" si="3"/>
        <v>10</v>
      </c>
      <c r="K37" s="506">
        <v>29964</v>
      </c>
      <c r="L37" s="506">
        <v>502</v>
      </c>
      <c r="M37" s="292">
        <v>32</v>
      </c>
      <c r="N37" s="292">
        <f t="shared" si="1"/>
        <v>30498</v>
      </c>
      <c r="O37" s="292">
        <v>107</v>
      </c>
      <c r="P37" s="292">
        <v>30910</v>
      </c>
      <c r="Q37" s="157">
        <f t="shared" si="2"/>
        <v>98.667098026528635</v>
      </c>
      <c r="R37" s="508"/>
    </row>
    <row r="38" spans="1:18" ht="27.95" customHeight="1">
      <c r="A38" s="482" t="s">
        <v>817</v>
      </c>
      <c r="B38" s="28" t="s">
        <v>865</v>
      </c>
      <c r="C38" s="504">
        <v>1</v>
      </c>
      <c r="D38" s="504"/>
      <c r="E38" s="296"/>
      <c r="F38" s="297">
        <v>5</v>
      </c>
      <c r="G38" s="504">
        <v>2</v>
      </c>
      <c r="H38" s="505">
        <v>4</v>
      </c>
      <c r="I38" s="298">
        <f t="shared" si="0"/>
        <v>0</v>
      </c>
      <c r="J38" s="297">
        <f t="shared" si="3"/>
        <v>12</v>
      </c>
      <c r="K38" s="506">
        <v>32468</v>
      </c>
      <c r="L38" s="506">
        <v>9118</v>
      </c>
      <c r="M38" s="292">
        <v>0</v>
      </c>
      <c r="N38" s="292">
        <f t="shared" si="1"/>
        <v>41586</v>
      </c>
      <c r="O38" s="292">
        <v>0</v>
      </c>
      <c r="P38" s="292">
        <v>41586</v>
      </c>
      <c r="Q38" s="157">
        <f>(N38)/P38*100</f>
        <v>100</v>
      </c>
      <c r="R38" s="508">
        <v>-20</v>
      </c>
    </row>
    <row r="39" spans="1:18" ht="27.95" customHeight="1">
      <c r="A39" s="483" t="s">
        <v>217</v>
      </c>
      <c r="B39" s="28" t="s">
        <v>866</v>
      </c>
      <c r="C39" s="504">
        <v>3</v>
      </c>
      <c r="D39" s="504"/>
      <c r="E39" s="296"/>
      <c r="F39" s="297"/>
      <c r="G39" s="504">
        <v>1</v>
      </c>
      <c r="H39" s="505">
        <v>3</v>
      </c>
      <c r="I39" s="298">
        <f t="shared" si="0"/>
        <v>0</v>
      </c>
      <c r="J39" s="297">
        <f t="shared" si="3"/>
        <v>7</v>
      </c>
      <c r="K39" s="506">
        <v>64243</v>
      </c>
      <c r="L39" s="506"/>
      <c r="M39" s="292">
        <v>47</v>
      </c>
      <c r="N39" s="292">
        <f t="shared" si="1"/>
        <v>64290</v>
      </c>
      <c r="O39" s="292">
        <v>0</v>
      </c>
      <c r="P39" s="292">
        <v>64664</v>
      </c>
      <c r="Q39" s="157">
        <f t="shared" si="2"/>
        <v>99.421625634046762</v>
      </c>
      <c r="R39" s="508">
        <v>0</v>
      </c>
    </row>
    <row r="40" spans="1:18" ht="27.95" customHeight="1">
      <c r="A40" s="482" t="s">
        <v>818</v>
      </c>
      <c r="B40" s="28" t="s">
        <v>867</v>
      </c>
      <c r="C40" s="504" t="s">
        <v>909</v>
      </c>
      <c r="D40" s="504"/>
      <c r="E40" s="298"/>
      <c r="F40" s="297"/>
      <c r="G40" s="504">
        <v>4</v>
      </c>
      <c r="H40" s="505">
        <v>1</v>
      </c>
      <c r="I40" s="298">
        <f t="shared" si="0"/>
        <v>0</v>
      </c>
      <c r="J40" s="297">
        <f>D40+F40+G40+H40</f>
        <v>5</v>
      </c>
      <c r="K40" s="506">
        <v>44424</v>
      </c>
      <c r="L40" s="506"/>
      <c r="M40" s="292">
        <v>0</v>
      </c>
      <c r="N40" s="292">
        <f>SUM(K40:M40)</f>
        <v>44424</v>
      </c>
      <c r="O40" s="292">
        <v>0</v>
      </c>
      <c r="P40" s="292">
        <v>44473</v>
      </c>
      <c r="Q40" s="157">
        <f t="shared" si="2"/>
        <v>99.889820790142338</v>
      </c>
      <c r="R40" s="508"/>
    </row>
    <row r="41" spans="1:18" ht="27.95" customHeight="1">
      <c r="A41" s="69"/>
      <c r="B41" s="28" t="s">
        <v>869</v>
      </c>
      <c r="C41" s="504" t="s">
        <v>910</v>
      </c>
      <c r="D41" s="504"/>
      <c r="E41" s="298"/>
      <c r="F41" s="297"/>
      <c r="G41" s="504">
        <v>4</v>
      </c>
      <c r="H41" s="505"/>
      <c r="I41" s="298">
        <f t="shared" si="0"/>
        <v>0</v>
      </c>
      <c r="J41" s="297">
        <f>D41+F41+G41+H41</f>
        <v>4</v>
      </c>
      <c r="K41" s="506">
        <v>42889</v>
      </c>
      <c r="L41" s="506"/>
      <c r="M41" s="292"/>
      <c r="N41" s="292">
        <f t="shared" si="1"/>
        <v>42889</v>
      </c>
      <c r="O41" s="292"/>
      <c r="P41" s="292">
        <v>43816</v>
      </c>
      <c r="Q41" s="157">
        <f t="shared" si="2"/>
        <v>97.884334489684136</v>
      </c>
      <c r="R41" s="508">
        <v>0</v>
      </c>
    </row>
    <row r="42" spans="1:18" ht="27.95" customHeight="1">
      <c r="A42" s="484" t="s">
        <v>194</v>
      </c>
      <c r="B42" s="28" t="s">
        <v>868</v>
      </c>
      <c r="C42" s="504">
        <v>1</v>
      </c>
      <c r="D42" s="504"/>
      <c r="E42" s="296"/>
      <c r="F42" s="297">
        <v>0</v>
      </c>
      <c r="G42" s="504">
        <v>3</v>
      </c>
      <c r="H42" s="505">
        <v>2</v>
      </c>
      <c r="I42" s="298">
        <f t="shared" si="0"/>
        <v>0</v>
      </c>
      <c r="J42" s="297">
        <f t="shared" si="3"/>
        <v>6</v>
      </c>
      <c r="K42" s="506">
        <v>47290</v>
      </c>
      <c r="L42" s="506"/>
      <c r="M42" s="292"/>
      <c r="N42" s="292">
        <f t="shared" si="1"/>
        <v>47290</v>
      </c>
      <c r="O42" s="292"/>
      <c r="P42" s="292">
        <v>47375</v>
      </c>
      <c r="Q42" s="157">
        <f t="shared" si="2"/>
        <v>99.820580474934033</v>
      </c>
      <c r="R42" s="508"/>
    </row>
    <row r="43" spans="1:18" ht="27.95" customHeight="1">
      <c r="A43" s="483"/>
      <c r="B43" s="28" t="s">
        <v>797</v>
      </c>
      <c r="C43" s="504">
        <v>2</v>
      </c>
      <c r="D43" s="504">
        <v>2</v>
      </c>
      <c r="E43" s="298">
        <v>8</v>
      </c>
      <c r="F43" s="297">
        <v>8</v>
      </c>
      <c r="G43" s="504">
        <v>48</v>
      </c>
      <c r="H43" s="505">
        <v>19</v>
      </c>
      <c r="I43" s="298">
        <f t="shared" si="0"/>
        <v>8</v>
      </c>
      <c r="J43" s="297">
        <f>C43+D43+F43+G43+H43</f>
        <v>79</v>
      </c>
      <c r="K43" s="506">
        <v>1529850</v>
      </c>
      <c r="L43" s="506">
        <v>1896</v>
      </c>
      <c r="M43" s="292">
        <v>1431</v>
      </c>
      <c r="N43" s="292">
        <f t="shared" si="1"/>
        <v>1533177</v>
      </c>
      <c r="O43" s="292">
        <v>0</v>
      </c>
      <c r="P43" s="292">
        <v>1533604</v>
      </c>
      <c r="Q43" s="157">
        <f t="shared" si="2"/>
        <v>99.972157088792159</v>
      </c>
      <c r="R43" s="509">
        <v>0</v>
      </c>
    </row>
    <row r="44" spans="1:18" ht="27.95" customHeight="1">
      <c r="A44" s="483" t="s">
        <v>192</v>
      </c>
      <c r="B44" s="28" t="s">
        <v>593</v>
      </c>
      <c r="C44" s="504">
        <v>1</v>
      </c>
      <c r="D44" s="504"/>
      <c r="E44" s="296"/>
      <c r="F44" s="297"/>
      <c r="G44" s="504">
        <v>18</v>
      </c>
      <c r="H44" s="505">
        <v>9</v>
      </c>
      <c r="I44" s="298">
        <f t="shared" si="0"/>
        <v>0</v>
      </c>
      <c r="J44" s="297">
        <f t="shared" si="3"/>
        <v>28</v>
      </c>
      <c r="K44" s="506">
        <v>530901</v>
      </c>
      <c r="L44" s="506"/>
      <c r="M44" s="292">
        <v>125</v>
      </c>
      <c r="N44" s="292">
        <f t="shared" si="1"/>
        <v>531026</v>
      </c>
      <c r="O44" s="292">
        <v>130</v>
      </c>
      <c r="P44" s="292">
        <v>532971</v>
      </c>
      <c r="Q44" s="157">
        <f t="shared" si="2"/>
        <v>99.63506457199361</v>
      </c>
      <c r="R44" s="508"/>
    </row>
    <row r="45" spans="1:18" ht="27.95" customHeight="1">
      <c r="A45" s="483" t="s">
        <v>193</v>
      </c>
      <c r="B45" s="28" t="s">
        <v>870</v>
      </c>
      <c r="C45" s="504">
        <v>1</v>
      </c>
      <c r="D45" s="504"/>
      <c r="E45" s="296"/>
      <c r="F45" s="297">
        <v>0</v>
      </c>
      <c r="G45" s="504">
        <v>3</v>
      </c>
      <c r="H45" s="505">
        <v>1</v>
      </c>
      <c r="I45" s="298">
        <f t="shared" si="0"/>
        <v>0</v>
      </c>
      <c r="J45" s="297">
        <f t="shared" si="3"/>
        <v>5</v>
      </c>
      <c r="K45" s="506">
        <v>446123</v>
      </c>
      <c r="L45" s="506"/>
      <c r="M45" s="292">
        <v>0</v>
      </c>
      <c r="N45" s="292">
        <f t="shared" si="1"/>
        <v>446123</v>
      </c>
      <c r="O45" s="292"/>
      <c r="P45" s="292">
        <v>446125</v>
      </c>
      <c r="Q45" s="157">
        <f t="shared" si="2"/>
        <v>99.999551695152704</v>
      </c>
      <c r="R45" s="510"/>
    </row>
    <row r="46" spans="1:18" ht="27.95" customHeight="1" thickBot="1">
      <c r="A46" s="483" t="s">
        <v>194</v>
      </c>
      <c r="B46" s="482" t="s">
        <v>594</v>
      </c>
      <c r="C46" s="511">
        <v>1</v>
      </c>
      <c r="D46" s="511"/>
      <c r="E46" s="299"/>
      <c r="F46" s="512">
        <v>0</v>
      </c>
      <c r="G46" s="504">
        <v>22</v>
      </c>
      <c r="H46" s="513">
        <v>3</v>
      </c>
      <c r="I46" s="298">
        <f t="shared" si="0"/>
        <v>0</v>
      </c>
      <c r="J46" s="297">
        <f>C46+D46+F46+G46+H46</f>
        <v>26</v>
      </c>
      <c r="K46" s="506">
        <v>486765</v>
      </c>
      <c r="L46" s="506"/>
      <c r="M46" s="292">
        <v>98</v>
      </c>
      <c r="N46" s="292">
        <f>SUM(K46:M46)</f>
        <v>486863</v>
      </c>
      <c r="O46" s="292"/>
      <c r="P46" s="292">
        <v>486976</v>
      </c>
      <c r="Q46" s="401">
        <f t="shared" si="2"/>
        <v>99.976795571034302</v>
      </c>
      <c r="R46" s="508"/>
    </row>
    <row r="47" spans="1:18" ht="27.95" customHeight="1" thickTop="1">
      <c r="A47" s="29" t="s">
        <v>595</v>
      </c>
      <c r="B47" s="29" t="s">
        <v>1532</v>
      </c>
      <c r="C47" s="300">
        <f>SUM(C6:C46)</f>
        <v>45</v>
      </c>
      <c r="D47" s="300">
        <f>SUM(D6:D46)</f>
        <v>4</v>
      </c>
      <c r="E47" s="301">
        <f>SUM(E6:E46)</f>
        <v>46</v>
      </c>
      <c r="F47" s="302">
        <f>SUM(F6:F46)</f>
        <v>103</v>
      </c>
      <c r="G47" s="300">
        <f>SUM(G6:G46)</f>
        <v>171</v>
      </c>
      <c r="H47" s="300">
        <f t="shared" ref="H47:M47" si="4">SUM(H6:H46)</f>
        <v>86</v>
      </c>
      <c r="I47" s="301">
        <f t="shared" si="4"/>
        <v>46</v>
      </c>
      <c r="J47" s="302">
        <f>C47+D47+F47+G47+H47</f>
        <v>409</v>
      </c>
      <c r="K47" s="293">
        <f>SUM(K6:K46)</f>
        <v>5413739</v>
      </c>
      <c r="L47" s="293">
        <f t="shared" si="4"/>
        <v>98113</v>
      </c>
      <c r="M47" s="293">
        <f t="shared" si="4"/>
        <v>2786</v>
      </c>
      <c r="N47" s="294">
        <f>SUM(K47:M47)</f>
        <v>5514638</v>
      </c>
      <c r="O47" s="293">
        <f>SUM(O6:O46)</f>
        <v>633</v>
      </c>
      <c r="P47" s="293">
        <f>SUM(P6:P46)</f>
        <v>5523347</v>
      </c>
      <c r="Q47" s="400">
        <f t="shared" si="2"/>
        <v>99.842323866307865</v>
      </c>
      <c r="R47" s="295">
        <f>SUM(R6:R46)</f>
        <v>0</v>
      </c>
    </row>
    <row r="48" spans="1:18" ht="27.95" customHeight="1">
      <c r="B48" s="68" t="s">
        <v>1528</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59055118110236227" right="0.59055118110236227" top="0.98425196850393704" bottom="0.78740157480314965" header="0.47244094488188981" footer="0.39370078740157483"/>
  <pageSetup paperSize="9" scale="54" orientation="portrait" r:id="rId1"/>
  <headerFooter alignWithMargins="0">
    <oddFooter>&amp;C&amp;14- 6 -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50"/>
  <sheetViews>
    <sheetView showZeros="0" view="pageBreakPreview" zoomScale="75" zoomScaleNormal="75" workbookViewId="0">
      <pane xSplit="2" ySplit="6" topLeftCell="F34" activePane="bottomRight" state="frozen"/>
      <selection activeCell="P62" sqref="P62"/>
      <selection pane="topRight" activeCell="P62" sqref="P62"/>
      <selection pane="bottomLeft" activeCell="P62" sqref="P62"/>
      <selection pane="bottomRight" activeCell="AD44" sqref="AD44"/>
    </sheetView>
  </sheetViews>
  <sheetFormatPr defaultColWidth="9" defaultRowHeight="18" customHeight="1"/>
  <cols>
    <col min="1" max="1" width="9" style="26" hidden="1" customWidth="1"/>
    <col min="2" max="2" width="11" style="27" bestFit="1" customWidth="1"/>
    <col min="3" max="3" width="10.125" style="26" customWidth="1"/>
    <col min="4" max="4" width="7.125" style="26" customWidth="1"/>
    <col min="5" max="5" width="10.625" style="26" customWidth="1"/>
    <col min="6" max="7" width="10.375" style="26" customWidth="1"/>
    <col min="8" max="8" width="4.625" style="30" customWidth="1"/>
    <col min="9" max="9" width="5.25" style="30" customWidth="1"/>
    <col min="10" max="10" width="9.625" style="26" customWidth="1"/>
    <col min="11" max="11" width="10.625" style="26" customWidth="1"/>
    <col min="12" max="13" width="4.625" style="30" customWidth="1"/>
    <col min="14" max="14" width="9.625" style="26" customWidth="1"/>
    <col min="15" max="15" width="10.625" style="26" customWidth="1"/>
    <col min="16" max="16" width="4.625" style="26" customWidth="1"/>
    <col min="17" max="17" width="10.625" style="26" customWidth="1"/>
    <col min="18" max="18" width="9.625" style="26" customWidth="1"/>
    <col min="19" max="19" width="5.125" style="26" customWidth="1"/>
    <col min="20" max="20" width="10.625" style="26" customWidth="1"/>
    <col min="21" max="21" width="9.625" style="26" customWidth="1"/>
    <col min="22" max="22" width="5.25" style="30" customWidth="1"/>
    <col min="23" max="23" width="5.25" style="268" customWidth="1"/>
    <col min="24" max="25" width="10.625" style="26" customWidth="1"/>
    <col min="26" max="26" width="10.125" style="26" customWidth="1"/>
    <col min="27" max="27" width="9" style="269" customWidth="1"/>
    <col min="28" max="28" width="5.125" style="26" bestFit="1" customWidth="1"/>
    <col min="29" max="29" width="7.625" style="26" customWidth="1"/>
    <col min="30" max="30" width="5.125" style="26" bestFit="1" customWidth="1"/>
    <col min="31" max="31" width="5.5" style="26" bestFit="1" customWidth="1"/>
    <col min="32" max="16384" width="9" style="26"/>
  </cols>
  <sheetData>
    <row r="1" spans="1:31" s="24" customFormat="1" ht="18.75">
      <c r="B1" s="641" t="s">
        <v>871</v>
      </c>
      <c r="C1" s="642"/>
      <c r="D1" s="642"/>
      <c r="E1" s="642"/>
      <c r="F1" s="642"/>
      <c r="G1" s="642"/>
      <c r="H1" s="642"/>
      <c r="I1" s="642"/>
      <c r="J1" s="642"/>
      <c r="K1" s="642"/>
      <c r="L1" s="25"/>
      <c r="M1" s="25"/>
      <c r="V1" s="25"/>
      <c r="W1" s="266"/>
      <c r="AA1" s="267"/>
    </row>
    <row r="2" spans="1:31" ht="18.95" customHeight="1">
      <c r="B2" s="649" t="s">
        <v>872</v>
      </c>
      <c r="C2" s="646" t="s">
        <v>873</v>
      </c>
      <c r="D2" s="650" t="s">
        <v>328</v>
      </c>
      <c r="E2" s="656"/>
      <c r="F2" s="656"/>
      <c r="G2" s="651"/>
      <c r="H2" s="643" t="s">
        <v>874</v>
      </c>
      <c r="I2" s="644"/>
      <c r="J2" s="644"/>
      <c r="K2" s="644"/>
      <c r="L2" s="644"/>
      <c r="M2" s="644"/>
      <c r="N2" s="644"/>
      <c r="O2" s="645"/>
      <c r="P2" s="643" t="s">
        <v>875</v>
      </c>
      <c r="Q2" s="644"/>
      <c r="R2" s="644"/>
      <c r="S2" s="644"/>
      <c r="T2" s="644"/>
      <c r="U2" s="645"/>
      <c r="V2" s="650" t="s">
        <v>876</v>
      </c>
      <c r="W2" s="656"/>
      <c r="X2" s="656"/>
      <c r="Y2" s="660"/>
      <c r="Z2" s="649" t="s">
        <v>372</v>
      </c>
      <c r="AA2" s="646" t="s">
        <v>877</v>
      </c>
      <c r="AB2" s="643" t="s">
        <v>878</v>
      </c>
      <c r="AC2" s="644"/>
      <c r="AD2" s="644"/>
      <c r="AE2" s="645"/>
    </row>
    <row r="3" spans="1:31" ht="18.95" customHeight="1">
      <c r="B3" s="647"/>
      <c r="C3" s="647" t="s">
        <v>879</v>
      </c>
      <c r="D3" s="654"/>
      <c r="E3" s="657"/>
      <c r="F3" s="657"/>
      <c r="G3" s="655"/>
      <c r="H3" s="455"/>
      <c r="I3" s="456"/>
      <c r="J3" s="456" t="s">
        <v>880</v>
      </c>
      <c r="K3" s="457"/>
      <c r="L3" s="453"/>
      <c r="M3" s="454"/>
      <c r="N3" s="456" t="s">
        <v>881</v>
      </c>
      <c r="O3" s="457"/>
      <c r="P3" s="643" t="s">
        <v>882</v>
      </c>
      <c r="Q3" s="644"/>
      <c r="R3" s="645"/>
      <c r="S3" s="643" t="s">
        <v>883</v>
      </c>
      <c r="T3" s="644"/>
      <c r="U3" s="645"/>
      <c r="V3" s="654"/>
      <c r="W3" s="657"/>
      <c r="X3" s="657"/>
      <c r="Y3" s="661"/>
      <c r="Z3" s="647"/>
      <c r="AA3" s="647"/>
      <c r="AB3" s="643" t="s">
        <v>884</v>
      </c>
      <c r="AC3" s="645"/>
      <c r="AD3" s="643" t="s">
        <v>468</v>
      </c>
      <c r="AE3" s="645"/>
    </row>
    <row r="4" spans="1:31" ht="18.95" customHeight="1">
      <c r="B4" s="647"/>
      <c r="C4" s="647" t="s">
        <v>304</v>
      </c>
      <c r="D4" s="649" t="s">
        <v>316</v>
      </c>
      <c r="E4" s="646" t="s">
        <v>886</v>
      </c>
      <c r="F4" s="646" t="s">
        <v>1084</v>
      </c>
      <c r="G4" s="327" t="s">
        <v>908</v>
      </c>
      <c r="H4" s="650" t="s">
        <v>885</v>
      </c>
      <c r="I4" s="651"/>
      <c r="J4" s="646" t="s">
        <v>886</v>
      </c>
      <c r="K4" s="646" t="s">
        <v>887</v>
      </c>
      <c r="L4" s="650" t="s">
        <v>885</v>
      </c>
      <c r="M4" s="651"/>
      <c r="N4" s="646" t="s">
        <v>886</v>
      </c>
      <c r="O4" s="646" t="s">
        <v>914</v>
      </c>
      <c r="P4" s="649" t="s">
        <v>885</v>
      </c>
      <c r="Q4" s="646" t="s">
        <v>916</v>
      </c>
      <c r="R4" s="646" t="s">
        <v>917</v>
      </c>
      <c r="S4" s="649" t="s">
        <v>885</v>
      </c>
      <c r="T4" s="646" t="s">
        <v>916</v>
      </c>
      <c r="U4" s="646" t="s">
        <v>918</v>
      </c>
      <c r="V4" s="650" t="s">
        <v>885</v>
      </c>
      <c r="W4" s="651"/>
      <c r="X4" s="646" t="s">
        <v>886</v>
      </c>
      <c r="Y4" s="646" t="s">
        <v>919</v>
      </c>
      <c r="Z4" s="647"/>
      <c r="AA4" s="647"/>
      <c r="AB4" s="649" t="s">
        <v>885</v>
      </c>
      <c r="AC4" s="646" t="s">
        <v>920</v>
      </c>
      <c r="AD4" s="649" t="s">
        <v>885</v>
      </c>
      <c r="AE4" s="646" t="s">
        <v>920</v>
      </c>
    </row>
    <row r="5" spans="1:31" ht="18.95" customHeight="1">
      <c r="B5" s="647"/>
      <c r="C5" s="647"/>
      <c r="D5" s="647"/>
      <c r="E5" s="647"/>
      <c r="F5" s="647"/>
      <c r="G5" s="328" t="s">
        <v>2</v>
      </c>
      <c r="H5" s="652"/>
      <c r="I5" s="653"/>
      <c r="J5" s="647"/>
      <c r="K5" s="647"/>
      <c r="L5" s="652"/>
      <c r="M5" s="653"/>
      <c r="N5" s="647"/>
      <c r="O5" s="647"/>
      <c r="P5" s="647"/>
      <c r="Q5" s="647"/>
      <c r="R5" s="647"/>
      <c r="S5" s="647"/>
      <c r="T5" s="647"/>
      <c r="U5" s="647"/>
      <c r="V5" s="652"/>
      <c r="W5" s="653"/>
      <c r="X5" s="647"/>
      <c r="Y5" s="647"/>
      <c r="Z5" s="647"/>
      <c r="AA5" s="647"/>
      <c r="AB5" s="647"/>
      <c r="AC5" s="647"/>
      <c r="AD5" s="647"/>
      <c r="AE5" s="647"/>
    </row>
    <row r="6" spans="1:31" s="27" customFormat="1" ht="18.95" customHeight="1">
      <c r="B6" s="648"/>
      <c r="C6" s="648" t="s">
        <v>481</v>
      </c>
      <c r="D6" s="648"/>
      <c r="E6" s="648"/>
      <c r="F6" s="648"/>
      <c r="G6" s="329" t="s">
        <v>811</v>
      </c>
      <c r="H6" s="654"/>
      <c r="I6" s="655"/>
      <c r="J6" s="648"/>
      <c r="K6" s="648"/>
      <c r="L6" s="654"/>
      <c r="M6" s="655"/>
      <c r="N6" s="648"/>
      <c r="O6" s="648"/>
      <c r="P6" s="648"/>
      <c r="Q6" s="648"/>
      <c r="R6" s="648"/>
      <c r="S6" s="648"/>
      <c r="T6" s="648"/>
      <c r="U6" s="648"/>
      <c r="V6" s="654"/>
      <c r="W6" s="655"/>
      <c r="X6" s="648"/>
      <c r="Y6" s="648"/>
      <c r="Z6" s="648"/>
      <c r="AA6" s="648"/>
      <c r="AB6" s="648"/>
      <c r="AC6" s="648"/>
      <c r="AD6" s="648"/>
      <c r="AE6" s="648"/>
    </row>
    <row r="7" spans="1:31" ht="18.95" customHeight="1">
      <c r="A7" s="461"/>
      <c r="B7" s="126" t="s">
        <v>833</v>
      </c>
      <c r="C7" s="464">
        <v>94335</v>
      </c>
      <c r="D7" s="465">
        <v>1</v>
      </c>
      <c r="E7" s="65">
        <v>98600</v>
      </c>
      <c r="F7" s="465">
        <v>94335</v>
      </c>
      <c r="G7" s="465"/>
      <c r="H7" s="18"/>
      <c r="I7" s="466"/>
      <c r="J7" s="65"/>
      <c r="K7" s="65"/>
      <c r="L7" s="18"/>
      <c r="M7" s="466"/>
      <c r="N7" s="65"/>
      <c r="O7" s="65"/>
      <c r="P7" s="65"/>
      <c r="Q7" s="65"/>
      <c r="R7" s="65"/>
      <c r="S7" s="65">
        <v>1</v>
      </c>
      <c r="T7" s="65">
        <v>12000</v>
      </c>
      <c r="U7" s="65">
        <v>11000</v>
      </c>
      <c r="V7" s="18">
        <f>H7+L7</f>
        <v>0</v>
      </c>
      <c r="W7" s="127">
        <f>D7+I7+M7+P7+S7</f>
        <v>2</v>
      </c>
      <c r="X7" s="128">
        <f t="shared" ref="X7:Y12" si="0">E7+J7+N7+Q7</f>
        <v>98600</v>
      </c>
      <c r="Y7" s="128">
        <f t="shared" si="0"/>
        <v>94335</v>
      </c>
      <c r="Z7" s="129">
        <f t="shared" ref="Z7:Z48" si="1">Y7/C7*100</f>
        <v>100</v>
      </c>
      <c r="AA7" s="467"/>
      <c r="AB7" s="468">
        <v>0</v>
      </c>
      <c r="AC7" s="468">
        <v>0</v>
      </c>
      <c r="AD7" s="468">
        <v>0</v>
      </c>
      <c r="AE7" s="469">
        <v>0</v>
      </c>
    </row>
    <row r="8" spans="1:31" ht="18.95" customHeight="1">
      <c r="A8" s="461"/>
      <c r="B8" s="126" t="s">
        <v>834</v>
      </c>
      <c r="C8" s="464">
        <v>197376</v>
      </c>
      <c r="D8" s="465">
        <v>1</v>
      </c>
      <c r="E8" s="65">
        <v>204000</v>
      </c>
      <c r="F8" s="465">
        <v>197376</v>
      </c>
      <c r="G8" s="465"/>
      <c r="H8" s="18"/>
      <c r="I8" s="466"/>
      <c r="J8" s="65"/>
      <c r="K8" s="65"/>
      <c r="L8" s="18"/>
      <c r="M8" s="466"/>
      <c r="N8" s="65"/>
      <c r="O8" s="65"/>
      <c r="P8" s="65"/>
      <c r="Q8" s="65"/>
      <c r="R8" s="65"/>
      <c r="S8" s="65">
        <v>1</v>
      </c>
      <c r="T8" s="65">
        <v>0</v>
      </c>
      <c r="U8" s="65">
        <v>0</v>
      </c>
      <c r="V8" s="18">
        <f t="shared" ref="V8:V47" si="2">H8+L8</f>
        <v>0</v>
      </c>
      <c r="W8" s="127">
        <f t="shared" ref="W8:W46" si="3">D8+I8+M8+P8+S8</f>
        <v>2</v>
      </c>
      <c r="X8" s="128">
        <f t="shared" si="0"/>
        <v>204000</v>
      </c>
      <c r="Y8" s="128">
        <f t="shared" si="0"/>
        <v>197376</v>
      </c>
      <c r="Z8" s="129">
        <f t="shared" si="1"/>
        <v>100</v>
      </c>
      <c r="AA8" s="467"/>
      <c r="AB8" s="470">
        <v>0</v>
      </c>
      <c r="AC8" s="470">
        <v>0</v>
      </c>
      <c r="AD8" s="470">
        <v>0</v>
      </c>
      <c r="AE8" s="470">
        <v>0</v>
      </c>
    </row>
    <row r="9" spans="1:31" ht="18.95" customHeight="1">
      <c r="A9" s="461"/>
      <c r="B9" s="126" t="s">
        <v>836</v>
      </c>
      <c r="C9" s="464">
        <v>155759</v>
      </c>
      <c r="D9" s="465">
        <v>1</v>
      </c>
      <c r="E9" s="65">
        <v>185400</v>
      </c>
      <c r="F9" s="465">
        <v>155710</v>
      </c>
      <c r="G9" s="465">
        <v>389</v>
      </c>
      <c r="H9" s="18"/>
      <c r="I9" s="466"/>
      <c r="J9" s="65"/>
      <c r="K9" s="65"/>
      <c r="L9" s="18"/>
      <c r="M9" s="466"/>
      <c r="N9" s="65"/>
      <c r="O9" s="65"/>
      <c r="P9" s="65"/>
      <c r="Q9" s="65"/>
      <c r="R9" s="65"/>
      <c r="S9" s="65"/>
      <c r="T9" s="65"/>
      <c r="U9" s="65"/>
      <c r="V9" s="18">
        <f t="shared" si="2"/>
        <v>0</v>
      </c>
      <c r="W9" s="127">
        <f>D9+I9+M9+P9+S9</f>
        <v>1</v>
      </c>
      <c r="X9" s="128">
        <f t="shared" si="0"/>
        <v>185400</v>
      </c>
      <c r="Y9" s="128">
        <f>F9+K9+O9+R9</f>
        <v>155710</v>
      </c>
      <c r="Z9" s="129">
        <f>Y9/C9*100</f>
        <v>99.968541143689933</v>
      </c>
      <c r="AA9" s="467">
        <v>389</v>
      </c>
      <c r="AB9" s="470">
        <v>0</v>
      </c>
      <c r="AC9" s="470">
        <v>0</v>
      </c>
      <c r="AD9" s="470">
        <v>2</v>
      </c>
      <c r="AE9" s="470">
        <v>0</v>
      </c>
    </row>
    <row r="10" spans="1:31" ht="18.95" customHeight="1">
      <c r="A10" s="461"/>
      <c r="B10" s="126" t="s">
        <v>838</v>
      </c>
      <c r="C10" s="464">
        <v>30942</v>
      </c>
      <c r="D10" s="465">
        <v>1</v>
      </c>
      <c r="E10" s="65">
        <v>39500</v>
      </c>
      <c r="F10" s="465">
        <v>30938</v>
      </c>
      <c r="G10" s="465"/>
      <c r="H10" s="18"/>
      <c r="I10" s="466"/>
      <c r="J10" s="65"/>
      <c r="K10" s="65"/>
      <c r="L10" s="18"/>
      <c r="M10" s="466"/>
      <c r="N10" s="65"/>
      <c r="O10" s="65"/>
      <c r="P10" s="65"/>
      <c r="Q10" s="65"/>
      <c r="R10" s="65"/>
      <c r="S10" s="65"/>
      <c r="T10" s="65"/>
      <c r="U10" s="65"/>
      <c r="V10" s="18">
        <f t="shared" si="2"/>
        <v>0</v>
      </c>
      <c r="W10" s="127">
        <f>D10+I10+M10+P10+S10</f>
        <v>1</v>
      </c>
      <c r="X10" s="128">
        <f t="shared" si="0"/>
        <v>39500</v>
      </c>
      <c r="Y10" s="128">
        <f t="shared" si="0"/>
        <v>30938</v>
      </c>
      <c r="Z10" s="129">
        <f t="shared" si="1"/>
        <v>99.987072587421636</v>
      </c>
      <c r="AA10" s="467"/>
      <c r="AB10" s="470">
        <v>0</v>
      </c>
      <c r="AC10" s="470">
        <v>0</v>
      </c>
      <c r="AD10" s="470">
        <v>0</v>
      </c>
      <c r="AE10" s="470">
        <v>0</v>
      </c>
    </row>
    <row r="11" spans="1:31" ht="18.95" customHeight="1">
      <c r="A11" s="461"/>
      <c r="B11" s="126" t="s">
        <v>835</v>
      </c>
      <c r="C11" s="464">
        <v>227349</v>
      </c>
      <c r="D11" s="465">
        <v>1</v>
      </c>
      <c r="E11" s="65">
        <v>230000</v>
      </c>
      <c r="F11" s="465">
        <v>227313</v>
      </c>
      <c r="G11" s="465"/>
      <c r="H11" s="18"/>
      <c r="I11" s="466"/>
      <c r="J11" s="65"/>
      <c r="K11" s="65"/>
      <c r="L11" s="18"/>
      <c r="M11" s="466"/>
      <c r="N11" s="65"/>
      <c r="O11" s="65"/>
      <c r="P11" s="65">
        <v>5</v>
      </c>
      <c r="Q11" s="65">
        <v>0</v>
      </c>
      <c r="R11" s="65">
        <v>0</v>
      </c>
      <c r="S11" s="65">
        <v>2</v>
      </c>
      <c r="T11" s="65">
        <v>3822</v>
      </c>
      <c r="U11" s="65">
        <v>762</v>
      </c>
      <c r="V11" s="18">
        <f t="shared" si="2"/>
        <v>0</v>
      </c>
      <c r="W11" s="127">
        <f t="shared" si="3"/>
        <v>8</v>
      </c>
      <c r="X11" s="128">
        <f t="shared" si="0"/>
        <v>230000</v>
      </c>
      <c r="Y11" s="128">
        <f t="shared" si="0"/>
        <v>227313</v>
      </c>
      <c r="Z11" s="129">
        <f>Y11/C11*100</f>
        <v>99.984165314120574</v>
      </c>
      <c r="AA11" s="467">
        <v>-389</v>
      </c>
      <c r="AB11" s="470"/>
      <c r="AC11" s="470">
        <v>0</v>
      </c>
      <c r="AD11" s="470"/>
      <c r="AE11" s="470">
        <v>0</v>
      </c>
    </row>
    <row r="12" spans="1:31" ht="18.95" customHeight="1">
      <c r="A12" s="461"/>
      <c r="B12" s="126" t="s">
        <v>837</v>
      </c>
      <c r="C12" s="464">
        <v>113700</v>
      </c>
      <c r="D12" s="465">
        <v>1</v>
      </c>
      <c r="E12" s="65">
        <v>151805</v>
      </c>
      <c r="F12" s="465">
        <v>112173</v>
      </c>
      <c r="G12" s="465">
        <v>0</v>
      </c>
      <c r="H12" s="18"/>
      <c r="I12" s="466"/>
      <c r="J12" s="65"/>
      <c r="K12" s="65"/>
      <c r="L12" s="18"/>
      <c r="M12" s="466"/>
      <c r="N12" s="65"/>
      <c r="O12" s="65"/>
      <c r="P12" s="65">
        <v>4</v>
      </c>
      <c r="Q12" s="65">
        <v>1196</v>
      </c>
      <c r="R12" s="65">
        <v>259</v>
      </c>
      <c r="S12" s="65"/>
      <c r="T12" s="65"/>
      <c r="U12" s="65"/>
      <c r="V12" s="18">
        <f t="shared" si="2"/>
        <v>0</v>
      </c>
      <c r="W12" s="127">
        <f t="shared" si="3"/>
        <v>5</v>
      </c>
      <c r="X12" s="128">
        <f t="shared" si="0"/>
        <v>153001</v>
      </c>
      <c r="Y12" s="128">
        <f t="shared" si="0"/>
        <v>112432</v>
      </c>
      <c r="Z12" s="129">
        <f t="shared" si="1"/>
        <v>98.884784520668418</v>
      </c>
      <c r="AA12" s="467">
        <v>0</v>
      </c>
      <c r="AB12" s="470">
        <v>0</v>
      </c>
      <c r="AC12" s="470">
        <v>0</v>
      </c>
      <c r="AD12" s="470">
        <v>4</v>
      </c>
      <c r="AE12" s="470">
        <v>0</v>
      </c>
    </row>
    <row r="13" spans="1:31" ht="18.95" customHeight="1">
      <c r="A13" s="461"/>
      <c r="B13" s="126" t="s">
        <v>839</v>
      </c>
      <c r="C13" s="464">
        <v>291479</v>
      </c>
      <c r="D13" s="465">
        <v>1</v>
      </c>
      <c r="E13" s="65">
        <v>300000</v>
      </c>
      <c r="F13" s="465">
        <v>291430</v>
      </c>
      <c r="G13" s="465"/>
      <c r="H13" s="18"/>
      <c r="I13" s="466"/>
      <c r="J13" s="65"/>
      <c r="K13" s="65"/>
      <c r="L13" s="18"/>
      <c r="M13" s="466"/>
      <c r="N13" s="65"/>
      <c r="O13" s="65"/>
      <c r="P13" s="65">
        <v>1</v>
      </c>
      <c r="Q13" s="65">
        <v>95</v>
      </c>
      <c r="R13" s="65">
        <v>20</v>
      </c>
      <c r="S13" s="65">
        <v>9</v>
      </c>
      <c r="T13" s="65">
        <v>14209</v>
      </c>
      <c r="U13" s="65">
        <v>6265</v>
      </c>
      <c r="V13" s="18">
        <f t="shared" si="2"/>
        <v>0</v>
      </c>
      <c r="W13" s="127">
        <f t="shared" si="3"/>
        <v>11</v>
      </c>
      <c r="X13" s="128">
        <f t="shared" ref="X13:X46" si="4">E13+J13+N13+Q13</f>
        <v>300095</v>
      </c>
      <c r="Y13" s="128">
        <f t="shared" ref="Y13:Y46" si="5">F13+K13+O13+R13</f>
        <v>291450</v>
      </c>
      <c r="Z13" s="129">
        <f t="shared" si="1"/>
        <v>99.99005074121979</v>
      </c>
      <c r="AA13" s="467"/>
      <c r="AB13" s="470">
        <v>0</v>
      </c>
      <c r="AC13" s="470">
        <v>0</v>
      </c>
      <c r="AD13" s="470">
        <v>0</v>
      </c>
      <c r="AE13" s="470">
        <v>0</v>
      </c>
    </row>
    <row r="14" spans="1:31" ht="18.95" customHeight="1">
      <c r="A14" s="461"/>
      <c r="B14" s="126" t="s">
        <v>840</v>
      </c>
      <c r="C14" s="464">
        <v>266100</v>
      </c>
      <c r="D14" s="465">
        <v>1</v>
      </c>
      <c r="E14" s="65">
        <v>272000</v>
      </c>
      <c r="F14" s="465">
        <v>262864</v>
      </c>
      <c r="G14" s="465">
        <v>4510</v>
      </c>
      <c r="H14" s="18">
        <v>2</v>
      </c>
      <c r="I14" s="466">
        <v>2</v>
      </c>
      <c r="J14" s="65">
        <v>0</v>
      </c>
      <c r="K14" s="65">
        <v>1966</v>
      </c>
      <c r="L14" s="18">
        <v>1</v>
      </c>
      <c r="M14" s="466">
        <v>1</v>
      </c>
      <c r="N14" s="65">
        <v>0</v>
      </c>
      <c r="O14" s="65">
        <v>728</v>
      </c>
      <c r="P14" s="65">
        <v>2</v>
      </c>
      <c r="Q14" s="65">
        <v>3618</v>
      </c>
      <c r="R14" s="65">
        <v>542</v>
      </c>
      <c r="S14" s="65">
        <v>6</v>
      </c>
      <c r="T14" s="65">
        <v>13280</v>
      </c>
      <c r="U14" s="65">
        <v>1194</v>
      </c>
      <c r="V14" s="18">
        <f t="shared" si="2"/>
        <v>3</v>
      </c>
      <c r="W14" s="127">
        <f>D14+I14+M14+P14+S14</f>
        <v>12</v>
      </c>
      <c r="X14" s="128">
        <f t="shared" si="4"/>
        <v>275618</v>
      </c>
      <c r="Y14" s="128">
        <f>F14+K14+O14+R14</f>
        <v>266100</v>
      </c>
      <c r="Z14" s="129">
        <f>Y14/C14*100</f>
        <v>100</v>
      </c>
      <c r="AA14" s="467">
        <v>4510</v>
      </c>
      <c r="AB14" s="470">
        <v>0</v>
      </c>
      <c r="AC14" s="470">
        <v>0</v>
      </c>
      <c r="AD14" s="470">
        <v>2</v>
      </c>
      <c r="AE14" s="470">
        <v>0</v>
      </c>
    </row>
    <row r="15" spans="1:31" ht="18.95" customHeight="1">
      <c r="A15" s="461"/>
      <c r="B15" s="126" t="s">
        <v>841</v>
      </c>
      <c r="C15" s="464">
        <v>91106</v>
      </c>
      <c r="D15" s="465">
        <v>1</v>
      </c>
      <c r="E15" s="65">
        <v>113000</v>
      </c>
      <c r="F15" s="465">
        <v>91106</v>
      </c>
      <c r="G15" s="465"/>
      <c r="H15" s="18"/>
      <c r="I15" s="466"/>
      <c r="J15" s="65"/>
      <c r="K15" s="65"/>
      <c r="L15" s="18"/>
      <c r="M15" s="466"/>
      <c r="N15" s="65"/>
      <c r="O15" s="65"/>
      <c r="P15" s="65">
        <v>2</v>
      </c>
      <c r="Q15" s="65">
        <v>2000</v>
      </c>
      <c r="R15" s="65">
        <v>0</v>
      </c>
      <c r="S15" s="65">
        <v>1</v>
      </c>
      <c r="T15" s="65">
        <v>4500</v>
      </c>
      <c r="U15" s="65">
        <v>0</v>
      </c>
      <c r="V15" s="18">
        <f t="shared" si="2"/>
        <v>0</v>
      </c>
      <c r="W15" s="127">
        <f t="shared" si="3"/>
        <v>4</v>
      </c>
      <c r="X15" s="128">
        <f t="shared" si="4"/>
        <v>115000</v>
      </c>
      <c r="Y15" s="128">
        <f t="shared" si="5"/>
        <v>91106</v>
      </c>
      <c r="Z15" s="129">
        <f t="shared" si="1"/>
        <v>100</v>
      </c>
      <c r="AA15" s="467">
        <v>-4510</v>
      </c>
      <c r="AB15" s="470">
        <v>0</v>
      </c>
      <c r="AC15" s="470">
        <v>0</v>
      </c>
      <c r="AD15" s="470">
        <v>0</v>
      </c>
      <c r="AE15" s="470">
        <v>0</v>
      </c>
    </row>
    <row r="16" spans="1:31" ht="18.95" customHeight="1">
      <c r="A16" s="461"/>
      <c r="B16" s="126" t="s">
        <v>842</v>
      </c>
      <c r="C16" s="464">
        <v>30743</v>
      </c>
      <c r="D16" s="465">
        <v>1</v>
      </c>
      <c r="E16" s="65">
        <v>34100</v>
      </c>
      <c r="F16" s="465">
        <v>30743</v>
      </c>
      <c r="G16" s="465"/>
      <c r="H16" s="18"/>
      <c r="I16" s="466"/>
      <c r="J16" s="65"/>
      <c r="K16" s="65"/>
      <c r="L16" s="18"/>
      <c r="M16" s="466"/>
      <c r="N16" s="65"/>
      <c r="O16" s="65"/>
      <c r="P16" s="65">
        <v>2</v>
      </c>
      <c r="Q16" s="65">
        <v>1050</v>
      </c>
      <c r="R16" s="65">
        <v>0</v>
      </c>
      <c r="S16" s="65"/>
      <c r="T16" s="65"/>
      <c r="U16" s="65"/>
      <c r="V16" s="18">
        <f t="shared" si="2"/>
        <v>0</v>
      </c>
      <c r="W16" s="127">
        <f t="shared" si="3"/>
        <v>3</v>
      </c>
      <c r="X16" s="128">
        <f t="shared" si="4"/>
        <v>35150</v>
      </c>
      <c r="Y16" s="128">
        <f t="shared" si="5"/>
        <v>30743</v>
      </c>
      <c r="Z16" s="129">
        <f t="shared" si="1"/>
        <v>100</v>
      </c>
      <c r="AA16" s="467"/>
      <c r="AB16" s="470">
        <v>0</v>
      </c>
      <c r="AC16" s="470">
        <v>0</v>
      </c>
      <c r="AD16" s="470">
        <v>0</v>
      </c>
      <c r="AE16" s="470">
        <v>0</v>
      </c>
    </row>
    <row r="17" spans="1:31" ht="18.95" customHeight="1">
      <c r="A17" s="461"/>
      <c r="B17" s="126" t="s">
        <v>843</v>
      </c>
      <c r="C17" s="464">
        <v>33738</v>
      </c>
      <c r="D17" s="465">
        <v>1</v>
      </c>
      <c r="E17" s="65">
        <v>39300</v>
      </c>
      <c r="F17" s="465">
        <v>33738</v>
      </c>
      <c r="G17" s="465"/>
      <c r="H17" s="18"/>
      <c r="I17" s="466"/>
      <c r="J17" s="65"/>
      <c r="K17" s="65"/>
      <c r="L17" s="18"/>
      <c r="M17" s="466"/>
      <c r="N17" s="65"/>
      <c r="O17" s="65"/>
      <c r="P17" s="65"/>
      <c r="Q17" s="65"/>
      <c r="R17" s="65"/>
      <c r="S17" s="65"/>
      <c r="T17" s="65"/>
      <c r="U17" s="65"/>
      <c r="V17" s="18">
        <f t="shared" si="2"/>
        <v>0</v>
      </c>
      <c r="W17" s="127">
        <f t="shared" si="3"/>
        <v>1</v>
      </c>
      <c r="X17" s="128">
        <f t="shared" si="4"/>
        <v>39300</v>
      </c>
      <c r="Y17" s="128">
        <f t="shared" si="5"/>
        <v>33738</v>
      </c>
      <c r="Z17" s="129">
        <f t="shared" si="1"/>
        <v>100</v>
      </c>
      <c r="AA17" s="467"/>
      <c r="AB17" s="470">
        <v>0</v>
      </c>
      <c r="AC17" s="470">
        <v>0</v>
      </c>
      <c r="AD17" s="470">
        <v>0</v>
      </c>
      <c r="AE17" s="470">
        <v>0</v>
      </c>
    </row>
    <row r="18" spans="1:31" ht="18.95" customHeight="1">
      <c r="A18" s="461"/>
      <c r="B18" s="126" t="s">
        <v>844</v>
      </c>
      <c r="C18" s="464">
        <v>40909</v>
      </c>
      <c r="D18" s="465">
        <v>2</v>
      </c>
      <c r="E18" s="65">
        <v>43120</v>
      </c>
      <c r="F18" s="465">
        <v>38983</v>
      </c>
      <c r="G18" s="465"/>
      <c r="H18" s="18">
        <v>1</v>
      </c>
      <c r="I18" s="466">
        <v>1</v>
      </c>
      <c r="J18" s="65">
        <v>0</v>
      </c>
      <c r="K18" s="65">
        <v>1872</v>
      </c>
      <c r="L18" s="18"/>
      <c r="M18" s="466"/>
      <c r="N18" s="65"/>
      <c r="O18" s="65"/>
      <c r="P18" s="65"/>
      <c r="Q18" s="65"/>
      <c r="R18" s="65"/>
      <c r="S18" s="65">
        <v>1</v>
      </c>
      <c r="T18" s="65">
        <v>0</v>
      </c>
      <c r="U18" s="65">
        <v>0</v>
      </c>
      <c r="V18" s="18">
        <f t="shared" si="2"/>
        <v>1</v>
      </c>
      <c r="W18" s="127">
        <f t="shared" si="3"/>
        <v>4</v>
      </c>
      <c r="X18" s="128">
        <f t="shared" si="4"/>
        <v>43120</v>
      </c>
      <c r="Y18" s="128">
        <f t="shared" si="5"/>
        <v>40855</v>
      </c>
      <c r="Z18" s="129">
        <f t="shared" si="1"/>
        <v>99.867999706666012</v>
      </c>
      <c r="AA18" s="467"/>
      <c r="AB18" s="470">
        <v>0</v>
      </c>
      <c r="AC18" s="470">
        <v>0</v>
      </c>
      <c r="AD18" s="470">
        <v>0</v>
      </c>
      <c r="AE18" s="470">
        <v>0</v>
      </c>
    </row>
    <row r="19" spans="1:31" ht="18.95" customHeight="1">
      <c r="A19" s="461"/>
      <c r="B19" s="126" t="s">
        <v>845</v>
      </c>
      <c r="C19" s="464">
        <v>77966</v>
      </c>
      <c r="D19" s="465">
        <v>1</v>
      </c>
      <c r="E19" s="65">
        <v>103797</v>
      </c>
      <c r="F19" s="465">
        <v>77894</v>
      </c>
      <c r="G19" s="465">
        <v>91</v>
      </c>
      <c r="H19" s="18"/>
      <c r="I19" s="466"/>
      <c r="J19" s="65"/>
      <c r="K19" s="65"/>
      <c r="L19" s="18"/>
      <c r="M19" s="466"/>
      <c r="N19" s="65"/>
      <c r="O19" s="65"/>
      <c r="P19" s="65"/>
      <c r="Q19" s="65"/>
      <c r="R19" s="65"/>
      <c r="S19" s="65">
        <v>5</v>
      </c>
      <c r="T19" s="65">
        <v>2060</v>
      </c>
      <c r="U19" s="65">
        <v>1254</v>
      </c>
      <c r="V19" s="18">
        <f t="shared" si="2"/>
        <v>0</v>
      </c>
      <c r="W19" s="127">
        <f t="shared" si="3"/>
        <v>6</v>
      </c>
      <c r="X19" s="128">
        <f t="shared" si="4"/>
        <v>103797</v>
      </c>
      <c r="Y19" s="128">
        <f>F19+K19+O19+R19</f>
        <v>77894</v>
      </c>
      <c r="Z19" s="129">
        <f t="shared" si="1"/>
        <v>99.907652053459202</v>
      </c>
      <c r="AA19" s="467">
        <v>91</v>
      </c>
      <c r="AB19" s="470">
        <v>0</v>
      </c>
      <c r="AC19" s="470">
        <v>0</v>
      </c>
      <c r="AD19" s="470">
        <v>5</v>
      </c>
      <c r="AE19" s="470">
        <v>0</v>
      </c>
    </row>
    <row r="20" spans="1:31" ht="18.95" customHeight="1">
      <c r="A20" s="461"/>
      <c r="B20" s="126" t="s">
        <v>846</v>
      </c>
      <c r="C20" s="464">
        <v>48698</v>
      </c>
      <c r="D20" s="465">
        <v>1</v>
      </c>
      <c r="E20" s="65">
        <v>50703</v>
      </c>
      <c r="F20" s="465">
        <v>48698</v>
      </c>
      <c r="G20" s="465"/>
      <c r="H20" s="18"/>
      <c r="I20" s="466"/>
      <c r="J20" s="65"/>
      <c r="K20" s="65"/>
      <c r="L20" s="18"/>
      <c r="M20" s="466"/>
      <c r="N20" s="65"/>
      <c r="O20" s="65"/>
      <c r="P20" s="65"/>
      <c r="Q20" s="65"/>
      <c r="R20" s="65"/>
      <c r="S20" s="65"/>
      <c r="T20" s="65"/>
      <c r="U20" s="65"/>
      <c r="V20" s="18">
        <f t="shared" si="2"/>
        <v>0</v>
      </c>
      <c r="W20" s="127">
        <f t="shared" si="3"/>
        <v>1</v>
      </c>
      <c r="X20" s="128">
        <f>E20+J20+N20+Q20</f>
        <v>50703</v>
      </c>
      <c r="Y20" s="128">
        <f t="shared" si="5"/>
        <v>48698</v>
      </c>
      <c r="Z20" s="129">
        <f>Y20/C20*100</f>
        <v>100</v>
      </c>
      <c r="AA20" s="467">
        <v>-91</v>
      </c>
      <c r="AB20" s="470">
        <v>0</v>
      </c>
      <c r="AC20" s="470">
        <v>0</v>
      </c>
      <c r="AD20" s="470">
        <v>1</v>
      </c>
      <c r="AE20" s="470">
        <v>0</v>
      </c>
    </row>
    <row r="21" spans="1:31" ht="18.95" customHeight="1">
      <c r="A21" s="461"/>
      <c r="B21" s="126" t="s">
        <v>847</v>
      </c>
      <c r="C21" s="464">
        <v>45607</v>
      </c>
      <c r="D21" s="465">
        <v>1</v>
      </c>
      <c r="E21" s="65">
        <v>47600</v>
      </c>
      <c r="F21" s="465">
        <v>44872</v>
      </c>
      <c r="G21" s="465"/>
      <c r="H21" s="18"/>
      <c r="I21" s="466"/>
      <c r="J21" s="65"/>
      <c r="K21" s="65"/>
      <c r="L21" s="18"/>
      <c r="M21" s="466"/>
      <c r="N21" s="65"/>
      <c r="O21" s="65"/>
      <c r="P21" s="65"/>
      <c r="Q21" s="65"/>
      <c r="R21" s="65"/>
      <c r="S21" s="65"/>
      <c r="T21" s="65"/>
      <c r="U21" s="65"/>
      <c r="V21" s="18">
        <f t="shared" si="2"/>
        <v>0</v>
      </c>
      <c r="W21" s="127">
        <f t="shared" si="3"/>
        <v>1</v>
      </c>
      <c r="X21" s="128">
        <f>E21+J21+N21+Q21</f>
        <v>47600</v>
      </c>
      <c r="Y21" s="128">
        <f t="shared" si="5"/>
        <v>44872</v>
      </c>
      <c r="Z21" s="129">
        <f t="shared" si="1"/>
        <v>98.388405288661829</v>
      </c>
      <c r="AA21" s="467"/>
      <c r="AB21" s="470">
        <v>0</v>
      </c>
      <c r="AC21" s="470">
        <v>0</v>
      </c>
      <c r="AD21" s="470">
        <v>1</v>
      </c>
      <c r="AE21" s="470">
        <v>0</v>
      </c>
    </row>
    <row r="22" spans="1:31" ht="18.95" customHeight="1">
      <c r="A22" s="461"/>
      <c r="B22" s="126" t="s">
        <v>848</v>
      </c>
      <c r="C22" s="464">
        <v>39614</v>
      </c>
      <c r="D22" s="465">
        <v>1</v>
      </c>
      <c r="E22" s="65">
        <v>39020</v>
      </c>
      <c r="F22" s="465">
        <v>39440</v>
      </c>
      <c r="G22" s="465">
        <v>20</v>
      </c>
      <c r="H22" s="18"/>
      <c r="I22" s="466"/>
      <c r="J22" s="65"/>
      <c r="K22" s="65"/>
      <c r="L22" s="18"/>
      <c r="M22" s="466"/>
      <c r="N22" s="65"/>
      <c r="O22" s="65"/>
      <c r="P22" s="65">
        <v>2</v>
      </c>
      <c r="Q22" s="65">
        <v>23231</v>
      </c>
      <c r="R22" s="65">
        <v>50</v>
      </c>
      <c r="S22" s="65">
        <v>4</v>
      </c>
      <c r="T22" s="65">
        <v>1570</v>
      </c>
      <c r="U22" s="65">
        <v>411</v>
      </c>
      <c r="V22" s="18">
        <f t="shared" si="2"/>
        <v>0</v>
      </c>
      <c r="W22" s="127">
        <f t="shared" si="3"/>
        <v>7</v>
      </c>
      <c r="X22" s="128">
        <f>E22+J22+N22+Q22</f>
        <v>62251</v>
      </c>
      <c r="Y22" s="128">
        <f>F22+K22+O22+R22</f>
        <v>39490</v>
      </c>
      <c r="Z22" s="129">
        <f t="shared" si="1"/>
        <v>99.686979350734589</v>
      </c>
      <c r="AA22" s="467">
        <v>20</v>
      </c>
      <c r="AB22" s="471"/>
      <c r="AC22" s="471"/>
      <c r="AD22" s="470">
        <v>2</v>
      </c>
      <c r="AE22" s="470">
        <v>21</v>
      </c>
    </row>
    <row r="23" spans="1:31" ht="18.95" customHeight="1">
      <c r="A23" s="461"/>
      <c r="B23" s="126" t="s">
        <v>849</v>
      </c>
      <c r="C23" s="464">
        <v>21516</v>
      </c>
      <c r="D23" s="465">
        <v>1</v>
      </c>
      <c r="E23" s="65">
        <v>12000</v>
      </c>
      <c r="F23" s="465">
        <v>9775</v>
      </c>
      <c r="G23" s="465"/>
      <c r="H23" s="18"/>
      <c r="I23" s="466">
        <v>5</v>
      </c>
      <c r="J23" s="65">
        <v>14060</v>
      </c>
      <c r="K23" s="65">
        <v>11440</v>
      </c>
      <c r="L23" s="18"/>
      <c r="M23" s="466"/>
      <c r="N23" s="65"/>
      <c r="O23" s="65"/>
      <c r="P23" s="65"/>
      <c r="Q23" s="65"/>
      <c r="R23" s="65"/>
      <c r="S23" s="65"/>
      <c r="T23" s="65"/>
      <c r="U23" s="65"/>
      <c r="V23" s="18">
        <f t="shared" si="2"/>
        <v>0</v>
      </c>
      <c r="W23" s="127">
        <f t="shared" si="3"/>
        <v>6</v>
      </c>
      <c r="X23" s="128">
        <f t="shared" si="4"/>
        <v>26060</v>
      </c>
      <c r="Y23" s="128">
        <f t="shared" si="5"/>
        <v>21215</v>
      </c>
      <c r="Z23" s="129">
        <f t="shared" si="1"/>
        <v>98.60104108570367</v>
      </c>
      <c r="AA23" s="467"/>
      <c r="AB23" s="471"/>
      <c r="AC23" s="471"/>
      <c r="AD23" s="470"/>
      <c r="AE23" s="470">
        <v>0</v>
      </c>
    </row>
    <row r="24" spans="1:31" ht="18.95" customHeight="1">
      <c r="A24" s="461"/>
      <c r="B24" s="126" t="s">
        <v>850</v>
      </c>
      <c r="C24" s="464">
        <v>12465</v>
      </c>
      <c r="D24" s="465">
        <v>1</v>
      </c>
      <c r="E24" s="65">
        <v>15000</v>
      </c>
      <c r="F24" s="465">
        <v>12440</v>
      </c>
      <c r="G24" s="465">
        <v>0</v>
      </c>
      <c r="H24" s="18"/>
      <c r="I24" s="466"/>
      <c r="J24" s="65"/>
      <c r="K24" s="65"/>
      <c r="L24" s="18"/>
      <c r="M24" s="466"/>
      <c r="N24" s="65"/>
      <c r="O24" s="65"/>
      <c r="P24" s="65"/>
      <c r="Q24" s="65"/>
      <c r="R24" s="65"/>
      <c r="S24" s="65"/>
      <c r="T24" s="65"/>
      <c r="U24" s="65"/>
      <c r="V24" s="18">
        <f t="shared" si="2"/>
        <v>0</v>
      </c>
      <c r="W24" s="127">
        <f t="shared" si="3"/>
        <v>1</v>
      </c>
      <c r="X24" s="128">
        <f t="shared" si="4"/>
        <v>15000</v>
      </c>
      <c r="Y24" s="128">
        <f t="shared" si="5"/>
        <v>12440</v>
      </c>
      <c r="Z24" s="129">
        <f t="shared" si="1"/>
        <v>99.799438427597281</v>
      </c>
      <c r="AA24" s="467">
        <v>0</v>
      </c>
      <c r="AB24" s="470">
        <v>0</v>
      </c>
      <c r="AC24" s="470">
        <v>0</v>
      </c>
      <c r="AD24" s="470">
        <v>0</v>
      </c>
      <c r="AE24" s="470">
        <v>0</v>
      </c>
    </row>
    <row r="25" spans="1:31" ht="18.95" customHeight="1">
      <c r="A25" s="461"/>
      <c r="B25" s="126" t="s">
        <v>851</v>
      </c>
      <c r="C25" s="464">
        <v>19751</v>
      </c>
      <c r="D25" s="465">
        <v>1</v>
      </c>
      <c r="E25" s="65">
        <v>19400</v>
      </c>
      <c r="F25" s="465">
        <v>19652</v>
      </c>
      <c r="G25" s="465"/>
      <c r="H25" s="18"/>
      <c r="I25" s="466"/>
      <c r="J25" s="65"/>
      <c r="K25" s="65"/>
      <c r="L25" s="18"/>
      <c r="M25" s="466"/>
      <c r="N25" s="65"/>
      <c r="O25" s="65"/>
      <c r="P25" s="65"/>
      <c r="Q25" s="65"/>
      <c r="R25" s="65"/>
      <c r="S25" s="65">
        <v>1</v>
      </c>
      <c r="T25" s="65">
        <v>1465</v>
      </c>
      <c r="U25" s="65">
        <v>401</v>
      </c>
      <c r="V25" s="18">
        <f t="shared" si="2"/>
        <v>0</v>
      </c>
      <c r="W25" s="127">
        <f t="shared" si="3"/>
        <v>2</v>
      </c>
      <c r="X25" s="128">
        <f t="shared" si="4"/>
        <v>19400</v>
      </c>
      <c r="Y25" s="128">
        <f t="shared" si="5"/>
        <v>19652</v>
      </c>
      <c r="Z25" s="129">
        <f t="shared" si="1"/>
        <v>99.498759556478149</v>
      </c>
      <c r="AA25" s="467"/>
      <c r="AB25" s="470">
        <v>0</v>
      </c>
      <c r="AC25" s="470">
        <v>0</v>
      </c>
      <c r="AD25" s="470">
        <v>0</v>
      </c>
      <c r="AE25" s="470">
        <v>0</v>
      </c>
    </row>
    <row r="26" spans="1:31" ht="18.95" customHeight="1">
      <c r="A26" s="461"/>
      <c r="B26" s="126" t="s">
        <v>852</v>
      </c>
      <c r="C26" s="464">
        <v>11449</v>
      </c>
      <c r="D26" s="465">
        <v>1</v>
      </c>
      <c r="E26" s="65">
        <v>6440</v>
      </c>
      <c r="F26" s="465">
        <v>5316</v>
      </c>
      <c r="G26" s="465"/>
      <c r="H26" s="18"/>
      <c r="I26" s="466">
        <v>6</v>
      </c>
      <c r="J26" s="65">
        <v>8184</v>
      </c>
      <c r="K26" s="65">
        <v>6053</v>
      </c>
      <c r="L26" s="18"/>
      <c r="M26" s="466"/>
      <c r="N26" s="65"/>
      <c r="O26" s="65"/>
      <c r="P26" s="65"/>
      <c r="Q26" s="65"/>
      <c r="R26" s="65"/>
      <c r="S26" s="65"/>
      <c r="T26" s="65"/>
      <c r="U26" s="65"/>
      <c r="V26" s="18">
        <f t="shared" si="2"/>
        <v>0</v>
      </c>
      <c r="W26" s="127">
        <f t="shared" si="3"/>
        <v>7</v>
      </c>
      <c r="X26" s="128">
        <f t="shared" si="4"/>
        <v>14624</v>
      </c>
      <c r="Y26" s="128">
        <f t="shared" si="5"/>
        <v>11369</v>
      </c>
      <c r="Z26" s="129">
        <f t="shared" si="1"/>
        <v>99.301249017381437</v>
      </c>
      <c r="AA26" s="467"/>
      <c r="AB26" s="470">
        <v>2</v>
      </c>
      <c r="AC26" s="470">
        <v>28</v>
      </c>
      <c r="AD26" s="470">
        <v>1</v>
      </c>
      <c r="AE26" s="470">
        <v>0</v>
      </c>
    </row>
    <row r="27" spans="1:31" ht="18.95" customHeight="1">
      <c r="A27" s="461"/>
      <c r="B27" s="126" t="s">
        <v>856</v>
      </c>
      <c r="C27" s="464">
        <v>78057</v>
      </c>
      <c r="D27" s="465">
        <v>1</v>
      </c>
      <c r="E27" s="65">
        <v>83479</v>
      </c>
      <c r="F27" s="465">
        <v>78003</v>
      </c>
      <c r="G27" s="465"/>
      <c r="H27" s="18"/>
      <c r="I27" s="466"/>
      <c r="J27" s="65"/>
      <c r="K27" s="65"/>
      <c r="L27" s="18"/>
      <c r="M27" s="466"/>
      <c r="N27" s="65"/>
      <c r="O27" s="65"/>
      <c r="P27" s="65"/>
      <c r="Q27" s="65"/>
      <c r="R27" s="65"/>
      <c r="S27" s="65">
        <v>2</v>
      </c>
      <c r="T27" s="65">
        <v>2780</v>
      </c>
      <c r="U27" s="65">
        <v>6</v>
      </c>
      <c r="V27" s="18">
        <f t="shared" si="2"/>
        <v>0</v>
      </c>
      <c r="W27" s="127">
        <f t="shared" si="3"/>
        <v>3</v>
      </c>
      <c r="X27" s="128">
        <f t="shared" ref="X27:Y30" si="6">E27+J27+N27+Q27</f>
        <v>83479</v>
      </c>
      <c r="Y27" s="128">
        <f t="shared" si="6"/>
        <v>78003</v>
      </c>
      <c r="Z27" s="129">
        <f t="shared" si="1"/>
        <v>99.930819785541331</v>
      </c>
      <c r="AA27" s="467"/>
      <c r="AB27" s="470">
        <v>0</v>
      </c>
      <c r="AC27" s="470">
        <v>0</v>
      </c>
      <c r="AD27" s="470">
        <v>1</v>
      </c>
      <c r="AE27" s="470">
        <v>0</v>
      </c>
    </row>
    <row r="28" spans="1:31" ht="18.95" customHeight="1">
      <c r="A28" s="461"/>
      <c r="B28" s="126" t="s">
        <v>855</v>
      </c>
      <c r="C28" s="464">
        <v>38107</v>
      </c>
      <c r="D28" s="465">
        <v>1</v>
      </c>
      <c r="E28" s="65">
        <v>41200</v>
      </c>
      <c r="F28" s="465">
        <v>37369</v>
      </c>
      <c r="G28" s="465">
        <v>0</v>
      </c>
      <c r="H28" s="18">
        <v>1</v>
      </c>
      <c r="I28" s="466">
        <v>1</v>
      </c>
      <c r="J28" s="65">
        <v>0</v>
      </c>
      <c r="K28" s="65">
        <v>277</v>
      </c>
      <c r="L28" s="18"/>
      <c r="M28" s="466"/>
      <c r="N28" s="65"/>
      <c r="O28" s="65"/>
      <c r="P28" s="65">
        <v>4</v>
      </c>
      <c r="Q28" s="65">
        <v>530</v>
      </c>
      <c r="R28" s="65">
        <v>126</v>
      </c>
      <c r="S28" s="65"/>
      <c r="T28" s="65"/>
      <c r="U28" s="65"/>
      <c r="V28" s="18">
        <f t="shared" si="2"/>
        <v>1</v>
      </c>
      <c r="W28" s="127">
        <f>D28+I28+M28+P28+S28</f>
        <v>6</v>
      </c>
      <c r="X28" s="128">
        <f t="shared" si="6"/>
        <v>41730</v>
      </c>
      <c r="Y28" s="128">
        <f t="shared" si="6"/>
        <v>37772</v>
      </c>
      <c r="Z28" s="129">
        <f t="shared" si="1"/>
        <v>99.120896423229325</v>
      </c>
      <c r="AA28" s="467">
        <v>0</v>
      </c>
      <c r="AB28" s="470"/>
      <c r="AC28" s="470"/>
      <c r="AD28" s="470">
        <v>1</v>
      </c>
      <c r="AE28" s="470">
        <v>0</v>
      </c>
    </row>
    <row r="29" spans="1:31" ht="18.95" customHeight="1">
      <c r="A29" s="461"/>
      <c r="B29" s="126" t="s">
        <v>857</v>
      </c>
      <c r="C29" s="464">
        <v>33543</v>
      </c>
      <c r="D29" s="465">
        <v>1</v>
      </c>
      <c r="E29" s="65">
        <v>37030</v>
      </c>
      <c r="F29" s="465">
        <v>33411</v>
      </c>
      <c r="G29" s="465"/>
      <c r="H29" s="18"/>
      <c r="I29" s="466"/>
      <c r="J29" s="65"/>
      <c r="K29" s="65"/>
      <c r="L29" s="18"/>
      <c r="M29" s="466"/>
      <c r="N29" s="65"/>
      <c r="O29" s="65"/>
      <c r="P29" s="65"/>
      <c r="Q29" s="65"/>
      <c r="R29" s="65"/>
      <c r="S29" s="65"/>
      <c r="T29" s="65"/>
      <c r="U29" s="65"/>
      <c r="V29" s="18">
        <f t="shared" si="2"/>
        <v>0</v>
      </c>
      <c r="W29" s="127">
        <f>D29+I29+M29+P29+S29</f>
        <v>1</v>
      </c>
      <c r="X29" s="128">
        <f t="shared" si="6"/>
        <v>37030</v>
      </c>
      <c r="Y29" s="128">
        <f t="shared" si="6"/>
        <v>33411</v>
      </c>
      <c r="Z29" s="129">
        <f t="shared" si="1"/>
        <v>99.606475270548259</v>
      </c>
      <c r="AA29" s="467"/>
      <c r="AB29" s="470">
        <v>0</v>
      </c>
      <c r="AC29" s="470">
        <v>0</v>
      </c>
      <c r="AD29" s="470">
        <v>0</v>
      </c>
      <c r="AE29" s="470">
        <v>0</v>
      </c>
    </row>
    <row r="30" spans="1:31" ht="18.95" customHeight="1">
      <c r="A30" s="461"/>
      <c r="B30" s="126" t="s">
        <v>859</v>
      </c>
      <c r="C30" s="464">
        <v>17665</v>
      </c>
      <c r="D30" s="465">
        <v>1</v>
      </c>
      <c r="E30" s="65">
        <v>23466</v>
      </c>
      <c r="F30" s="465">
        <v>4086</v>
      </c>
      <c r="G30" s="465"/>
      <c r="H30" s="18"/>
      <c r="I30" s="466">
        <v>6</v>
      </c>
      <c r="J30" s="65">
        <v>16811</v>
      </c>
      <c r="K30" s="65">
        <v>13343</v>
      </c>
      <c r="L30" s="18"/>
      <c r="M30" s="466"/>
      <c r="N30" s="65"/>
      <c r="O30" s="65"/>
      <c r="P30" s="65">
        <v>1</v>
      </c>
      <c r="Q30" s="65">
        <v>0</v>
      </c>
      <c r="R30" s="65">
        <v>0</v>
      </c>
      <c r="S30" s="65"/>
      <c r="T30" s="65"/>
      <c r="U30" s="65"/>
      <c r="V30" s="18">
        <f t="shared" si="2"/>
        <v>0</v>
      </c>
      <c r="W30" s="127">
        <f>D30+I30+M30+P30+S30</f>
        <v>8</v>
      </c>
      <c r="X30" s="128">
        <f t="shared" si="6"/>
        <v>40277</v>
      </c>
      <c r="Y30" s="128">
        <f t="shared" si="6"/>
        <v>17429</v>
      </c>
      <c r="Z30" s="129">
        <f t="shared" si="1"/>
        <v>98.664024908010191</v>
      </c>
      <c r="AA30" s="467"/>
      <c r="AB30" s="470">
        <v>0</v>
      </c>
      <c r="AC30" s="470">
        <v>0</v>
      </c>
      <c r="AD30" s="470">
        <v>0</v>
      </c>
      <c r="AE30" s="470">
        <v>0</v>
      </c>
    </row>
    <row r="31" spans="1:31" ht="18.95" customHeight="1">
      <c r="A31" s="461"/>
      <c r="B31" s="126" t="s">
        <v>853</v>
      </c>
      <c r="C31" s="464">
        <v>29873</v>
      </c>
      <c r="D31" s="465">
        <v>1</v>
      </c>
      <c r="E31" s="65">
        <v>31400</v>
      </c>
      <c r="F31" s="465">
        <v>29873</v>
      </c>
      <c r="G31" s="465">
        <v>0</v>
      </c>
      <c r="H31" s="18"/>
      <c r="I31" s="466"/>
      <c r="J31" s="65"/>
      <c r="K31" s="65"/>
      <c r="L31" s="18"/>
      <c r="M31" s="466"/>
      <c r="N31" s="65"/>
      <c r="O31" s="65"/>
      <c r="P31" s="65"/>
      <c r="Q31" s="65"/>
      <c r="R31" s="65"/>
      <c r="S31" s="65">
        <v>1</v>
      </c>
      <c r="T31" s="65">
        <v>340</v>
      </c>
      <c r="U31" s="65">
        <v>0</v>
      </c>
      <c r="V31" s="18">
        <f t="shared" si="2"/>
        <v>0</v>
      </c>
      <c r="W31" s="127">
        <f t="shared" si="3"/>
        <v>2</v>
      </c>
      <c r="X31" s="128">
        <f t="shared" si="4"/>
        <v>31400</v>
      </c>
      <c r="Y31" s="128">
        <f t="shared" si="5"/>
        <v>29873</v>
      </c>
      <c r="Z31" s="129">
        <f t="shared" si="1"/>
        <v>100</v>
      </c>
      <c r="AA31" s="467">
        <v>0</v>
      </c>
      <c r="AB31" s="470">
        <v>0</v>
      </c>
      <c r="AC31" s="470">
        <v>0</v>
      </c>
      <c r="AD31" s="470">
        <v>0</v>
      </c>
      <c r="AE31" s="470">
        <v>0</v>
      </c>
    </row>
    <row r="32" spans="1:31" ht="18.95" customHeight="1">
      <c r="A32" s="461"/>
      <c r="B32" s="126" t="s">
        <v>854</v>
      </c>
      <c r="C32" s="464">
        <v>48836</v>
      </c>
      <c r="D32" s="465">
        <v>2</v>
      </c>
      <c r="E32" s="65">
        <v>70400</v>
      </c>
      <c r="F32" s="465">
        <v>48836</v>
      </c>
      <c r="G32" s="465"/>
      <c r="H32" s="18"/>
      <c r="I32" s="466"/>
      <c r="J32" s="65"/>
      <c r="K32" s="65"/>
      <c r="L32" s="18"/>
      <c r="M32" s="466"/>
      <c r="N32" s="65"/>
      <c r="O32" s="65"/>
      <c r="P32" s="65"/>
      <c r="Q32" s="65"/>
      <c r="R32" s="65"/>
      <c r="S32" s="65"/>
      <c r="T32" s="65"/>
      <c r="U32" s="65"/>
      <c r="V32" s="18">
        <f t="shared" si="2"/>
        <v>0</v>
      </c>
      <c r="W32" s="127">
        <f t="shared" si="3"/>
        <v>2</v>
      </c>
      <c r="X32" s="128">
        <f t="shared" si="4"/>
        <v>70400</v>
      </c>
      <c r="Y32" s="128">
        <f t="shared" si="5"/>
        <v>48836</v>
      </c>
      <c r="Z32" s="129">
        <f t="shared" si="1"/>
        <v>100</v>
      </c>
      <c r="AA32" s="467"/>
      <c r="AB32" s="470">
        <v>0</v>
      </c>
      <c r="AC32" s="470">
        <v>0</v>
      </c>
      <c r="AD32" s="470">
        <v>0</v>
      </c>
      <c r="AE32" s="470">
        <v>0</v>
      </c>
    </row>
    <row r="33" spans="1:31" ht="18.95" customHeight="1">
      <c r="A33" s="461"/>
      <c r="B33" s="126" t="s">
        <v>858</v>
      </c>
      <c r="C33" s="464">
        <v>15380</v>
      </c>
      <c r="D33" s="465">
        <v>2</v>
      </c>
      <c r="E33" s="65">
        <v>20913</v>
      </c>
      <c r="F33" s="465">
        <v>15108</v>
      </c>
      <c r="G33" s="465"/>
      <c r="H33" s="18"/>
      <c r="I33" s="466"/>
      <c r="J33" s="65"/>
      <c r="K33" s="65"/>
      <c r="L33" s="18"/>
      <c r="M33" s="466"/>
      <c r="N33" s="65"/>
      <c r="O33" s="65"/>
      <c r="P33" s="65"/>
      <c r="Q33" s="65"/>
      <c r="R33" s="65"/>
      <c r="S33" s="65">
        <v>1</v>
      </c>
      <c r="T33" s="65">
        <v>8000</v>
      </c>
      <c r="U33" s="65">
        <v>0</v>
      </c>
      <c r="V33" s="18">
        <f t="shared" si="2"/>
        <v>0</v>
      </c>
      <c r="W33" s="127">
        <f t="shared" si="3"/>
        <v>3</v>
      </c>
      <c r="X33" s="128">
        <f t="shared" si="4"/>
        <v>20913</v>
      </c>
      <c r="Y33" s="128">
        <f t="shared" si="5"/>
        <v>15108</v>
      </c>
      <c r="Z33" s="129">
        <f t="shared" si="1"/>
        <v>98.231469440832257</v>
      </c>
      <c r="AA33" s="467"/>
      <c r="AB33" s="470">
        <v>5</v>
      </c>
      <c r="AC33" s="470">
        <v>89</v>
      </c>
      <c r="AD33" s="470">
        <v>0</v>
      </c>
      <c r="AE33" s="470">
        <v>0</v>
      </c>
    </row>
    <row r="34" spans="1:31" ht="18.95" customHeight="1">
      <c r="A34" s="461"/>
      <c r="B34" s="126" t="s">
        <v>860</v>
      </c>
      <c r="C34" s="464">
        <v>81797</v>
      </c>
      <c r="D34" s="465">
        <v>1</v>
      </c>
      <c r="E34" s="65">
        <v>87700</v>
      </c>
      <c r="F34" s="465">
        <v>65318</v>
      </c>
      <c r="G34" s="465"/>
      <c r="H34" s="18">
        <v>15</v>
      </c>
      <c r="I34" s="466">
        <v>15</v>
      </c>
      <c r="J34" s="65">
        <v>0</v>
      </c>
      <c r="K34" s="65">
        <v>16328</v>
      </c>
      <c r="L34" s="18"/>
      <c r="M34" s="466"/>
      <c r="N34" s="65"/>
      <c r="O34" s="65"/>
      <c r="P34" s="65">
        <v>1</v>
      </c>
      <c r="Q34" s="65">
        <v>87</v>
      </c>
      <c r="R34" s="65">
        <v>56</v>
      </c>
      <c r="S34" s="65">
        <v>2</v>
      </c>
      <c r="T34" s="65">
        <v>1092</v>
      </c>
      <c r="U34" s="65">
        <v>12</v>
      </c>
      <c r="V34" s="18">
        <f t="shared" si="2"/>
        <v>15</v>
      </c>
      <c r="W34" s="127">
        <f t="shared" si="3"/>
        <v>19</v>
      </c>
      <c r="X34" s="128">
        <f t="shared" si="4"/>
        <v>87787</v>
      </c>
      <c r="Y34" s="128">
        <f t="shared" si="5"/>
        <v>81702</v>
      </c>
      <c r="Z34" s="129">
        <f t="shared" si="1"/>
        <v>99.883858821228159</v>
      </c>
      <c r="AA34" s="467"/>
      <c r="AB34" s="470">
        <v>3</v>
      </c>
      <c r="AC34" s="470">
        <v>59</v>
      </c>
      <c r="AD34" s="470"/>
      <c r="AE34" s="470">
        <v>0</v>
      </c>
    </row>
    <row r="35" spans="1:31" ht="18.95" customHeight="1">
      <c r="A35" s="461"/>
      <c r="B35" s="126" t="s">
        <v>863</v>
      </c>
      <c r="C35" s="464">
        <v>17991</v>
      </c>
      <c r="D35" s="465">
        <v>1</v>
      </c>
      <c r="E35" s="65">
        <v>18334</v>
      </c>
      <c r="F35" s="465">
        <v>7770</v>
      </c>
      <c r="G35" s="465">
        <v>0</v>
      </c>
      <c r="H35" s="18">
        <v>17</v>
      </c>
      <c r="I35" s="466">
        <v>17</v>
      </c>
      <c r="J35" s="65">
        <v>0</v>
      </c>
      <c r="K35" s="65">
        <v>10027</v>
      </c>
      <c r="L35" s="18"/>
      <c r="M35" s="466"/>
      <c r="N35" s="65"/>
      <c r="O35" s="65"/>
      <c r="P35" s="65">
        <v>1</v>
      </c>
      <c r="Q35" s="65">
        <v>620</v>
      </c>
      <c r="R35" s="65">
        <v>0</v>
      </c>
      <c r="S35" s="65"/>
      <c r="T35" s="65"/>
      <c r="U35" s="65"/>
      <c r="V35" s="18">
        <f t="shared" si="2"/>
        <v>17</v>
      </c>
      <c r="W35" s="127">
        <f>D35+I35+M35+P35+S35</f>
        <v>19</v>
      </c>
      <c r="X35" s="128">
        <f>E35+J35+N35+Q35</f>
        <v>18954</v>
      </c>
      <c r="Y35" s="128">
        <f>F35+K35+O35+R35</f>
        <v>17797</v>
      </c>
      <c r="Z35" s="129">
        <f t="shared" si="1"/>
        <v>98.921683063754102</v>
      </c>
      <c r="AA35" s="467">
        <v>0</v>
      </c>
      <c r="AB35" s="470">
        <v>6</v>
      </c>
      <c r="AC35" s="470">
        <v>124</v>
      </c>
      <c r="AD35" s="470">
        <v>0</v>
      </c>
      <c r="AE35" s="470">
        <v>0</v>
      </c>
    </row>
    <row r="36" spans="1:31" ht="18.95" customHeight="1">
      <c r="A36" s="462"/>
      <c r="B36" s="126" t="s">
        <v>864</v>
      </c>
      <c r="C36" s="464">
        <v>14704</v>
      </c>
      <c r="D36" s="465">
        <v>1</v>
      </c>
      <c r="E36" s="65">
        <v>7800</v>
      </c>
      <c r="F36" s="465">
        <v>7130</v>
      </c>
      <c r="G36" s="465"/>
      <c r="H36" s="18"/>
      <c r="I36" s="466">
        <v>12</v>
      </c>
      <c r="J36" s="65">
        <v>11385</v>
      </c>
      <c r="K36" s="65">
        <v>7457</v>
      </c>
      <c r="L36" s="18"/>
      <c r="M36" s="466"/>
      <c r="N36" s="65"/>
      <c r="O36" s="65"/>
      <c r="P36" s="65"/>
      <c r="Q36" s="65"/>
      <c r="R36" s="65"/>
      <c r="S36" s="65"/>
      <c r="T36" s="65"/>
      <c r="U36" s="65"/>
      <c r="V36" s="18">
        <f t="shared" si="2"/>
        <v>0</v>
      </c>
      <c r="W36" s="127">
        <f>D36+I36+M36+P36+S36</f>
        <v>13</v>
      </c>
      <c r="X36" s="128">
        <f>E36+J36+N36+Q36</f>
        <v>19185</v>
      </c>
      <c r="Y36" s="128">
        <f>F36+K36+O36+R36</f>
        <v>14587</v>
      </c>
      <c r="Z36" s="129">
        <f t="shared" si="1"/>
        <v>99.204298150163211</v>
      </c>
      <c r="AA36" s="467"/>
      <c r="AB36" s="470">
        <v>4</v>
      </c>
      <c r="AC36" s="470">
        <v>75</v>
      </c>
      <c r="AD36" s="470">
        <v>0</v>
      </c>
      <c r="AE36" s="470">
        <v>0</v>
      </c>
    </row>
    <row r="37" spans="1:31" ht="18.95" customHeight="1">
      <c r="A37" s="461"/>
      <c r="B37" s="126" t="s">
        <v>861</v>
      </c>
      <c r="C37" s="464">
        <v>24292</v>
      </c>
      <c r="D37" s="465">
        <v>1</v>
      </c>
      <c r="E37" s="65">
        <v>7200</v>
      </c>
      <c r="F37" s="465">
        <v>7122</v>
      </c>
      <c r="G37" s="465"/>
      <c r="H37" s="18">
        <v>1</v>
      </c>
      <c r="I37" s="466">
        <v>21</v>
      </c>
      <c r="J37" s="65">
        <v>22761</v>
      </c>
      <c r="K37" s="65">
        <v>17106</v>
      </c>
      <c r="L37" s="18"/>
      <c r="M37" s="466"/>
      <c r="N37" s="65"/>
      <c r="O37" s="65"/>
      <c r="P37" s="65"/>
      <c r="Q37" s="65"/>
      <c r="R37" s="65"/>
      <c r="S37" s="65">
        <v>1</v>
      </c>
      <c r="T37" s="65">
        <v>1875</v>
      </c>
      <c r="U37" s="65">
        <v>0</v>
      </c>
      <c r="V37" s="18">
        <f t="shared" si="2"/>
        <v>1</v>
      </c>
      <c r="W37" s="127">
        <f>D37+I37+M37+P37+S37</f>
        <v>23</v>
      </c>
      <c r="X37" s="128">
        <f>E37+J37+N37+Q37</f>
        <v>29961</v>
      </c>
      <c r="Y37" s="128">
        <f t="shared" si="5"/>
        <v>24228</v>
      </c>
      <c r="Z37" s="129">
        <f t="shared" si="1"/>
        <v>99.736538778198579</v>
      </c>
      <c r="AA37" s="467"/>
      <c r="AB37" s="470">
        <v>0</v>
      </c>
      <c r="AC37" s="470">
        <v>0</v>
      </c>
      <c r="AD37" s="470">
        <v>1</v>
      </c>
      <c r="AE37" s="470">
        <v>0</v>
      </c>
    </row>
    <row r="38" spans="1:31" ht="18.95" customHeight="1">
      <c r="A38" s="461"/>
      <c r="B38" s="126" t="s">
        <v>862</v>
      </c>
      <c r="C38" s="464">
        <v>30910</v>
      </c>
      <c r="D38" s="465">
        <v>1</v>
      </c>
      <c r="E38" s="65">
        <v>30000</v>
      </c>
      <c r="F38" s="465">
        <v>29964</v>
      </c>
      <c r="G38" s="465"/>
      <c r="H38" s="18"/>
      <c r="I38" s="466">
        <v>3</v>
      </c>
      <c r="J38" s="65">
        <v>1071</v>
      </c>
      <c r="K38" s="65">
        <v>502</v>
      </c>
      <c r="L38" s="18"/>
      <c r="M38" s="466"/>
      <c r="N38" s="65"/>
      <c r="O38" s="65"/>
      <c r="P38" s="65">
        <v>3</v>
      </c>
      <c r="Q38" s="65">
        <v>1373</v>
      </c>
      <c r="R38" s="65">
        <v>32</v>
      </c>
      <c r="S38" s="65"/>
      <c r="T38" s="65"/>
      <c r="U38" s="65"/>
      <c r="V38" s="18">
        <f t="shared" si="2"/>
        <v>0</v>
      </c>
      <c r="W38" s="127">
        <f t="shared" si="3"/>
        <v>7</v>
      </c>
      <c r="X38" s="128">
        <f t="shared" si="4"/>
        <v>32444</v>
      </c>
      <c r="Y38" s="128">
        <f t="shared" si="5"/>
        <v>30498</v>
      </c>
      <c r="Z38" s="129">
        <f t="shared" si="1"/>
        <v>98.667098026528635</v>
      </c>
      <c r="AA38" s="467"/>
      <c r="AB38" s="470">
        <v>3</v>
      </c>
      <c r="AC38" s="470">
        <v>107</v>
      </c>
      <c r="AD38" s="470">
        <v>0</v>
      </c>
      <c r="AE38" s="470">
        <v>0</v>
      </c>
    </row>
    <row r="39" spans="1:31" ht="18.95" customHeight="1">
      <c r="A39" s="461"/>
      <c r="B39" s="126" t="s">
        <v>865</v>
      </c>
      <c r="C39" s="464">
        <v>41586</v>
      </c>
      <c r="D39" s="465">
        <v>1</v>
      </c>
      <c r="E39" s="65">
        <v>45080</v>
      </c>
      <c r="F39" s="465">
        <v>32468</v>
      </c>
      <c r="G39" s="465"/>
      <c r="H39" s="18"/>
      <c r="I39" s="466">
        <v>5</v>
      </c>
      <c r="J39" s="65">
        <v>13100</v>
      </c>
      <c r="K39" s="65">
        <v>9118</v>
      </c>
      <c r="L39" s="18"/>
      <c r="M39" s="466"/>
      <c r="N39" s="65"/>
      <c r="O39" s="65"/>
      <c r="P39" s="65"/>
      <c r="Q39" s="65"/>
      <c r="R39" s="65"/>
      <c r="S39" s="65">
        <v>2</v>
      </c>
      <c r="T39" s="65">
        <v>450</v>
      </c>
      <c r="U39" s="65">
        <v>0</v>
      </c>
      <c r="V39" s="18">
        <f t="shared" si="2"/>
        <v>0</v>
      </c>
      <c r="W39" s="127">
        <f t="shared" si="3"/>
        <v>8</v>
      </c>
      <c r="X39" s="128">
        <f>E39+J39+N39+Q39</f>
        <v>58180</v>
      </c>
      <c r="Y39" s="128">
        <f>F39+K39+O39+R39</f>
        <v>41586</v>
      </c>
      <c r="Z39" s="129">
        <f t="shared" si="1"/>
        <v>100</v>
      </c>
      <c r="AA39" s="467">
        <v>-20</v>
      </c>
      <c r="AB39" s="470">
        <v>0</v>
      </c>
      <c r="AC39" s="470">
        <v>0</v>
      </c>
      <c r="AD39" s="470">
        <v>4</v>
      </c>
      <c r="AE39" s="470">
        <v>0</v>
      </c>
    </row>
    <row r="40" spans="1:31" ht="18.95" customHeight="1">
      <c r="A40" s="461"/>
      <c r="B40" s="126" t="s">
        <v>866</v>
      </c>
      <c r="C40" s="464">
        <v>64664</v>
      </c>
      <c r="D40" s="465">
        <v>3</v>
      </c>
      <c r="E40" s="65">
        <v>65920</v>
      </c>
      <c r="F40" s="465">
        <v>64243</v>
      </c>
      <c r="G40" s="465">
        <v>0</v>
      </c>
      <c r="H40" s="18"/>
      <c r="I40" s="466"/>
      <c r="J40" s="65"/>
      <c r="K40" s="65"/>
      <c r="L40" s="18"/>
      <c r="M40" s="466"/>
      <c r="N40" s="65"/>
      <c r="O40" s="65"/>
      <c r="P40" s="65">
        <v>1</v>
      </c>
      <c r="Q40" s="65">
        <v>80</v>
      </c>
      <c r="R40" s="65">
        <v>47</v>
      </c>
      <c r="S40" s="65"/>
      <c r="T40" s="65"/>
      <c r="U40" s="65"/>
      <c r="V40" s="18">
        <f t="shared" si="2"/>
        <v>0</v>
      </c>
      <c r="W40" s="127">
        <f t="shared" si="3"/>
        <v>4</v>
      </c>
      <c r="X40" s="128">
        <f t="shared" si="4"/>
        <v>66000</v>
      </c>
      <c r="Y40" s="128">
        <f t="shared" si="5"/>
        <v>64290</v>
      </c>
      <c r="Z40" s="129">
        <f t="shared" si="1"/>
        <v>99.421625634046762</v>
      </c>
      <c r="AA40" s="467">
        <v>0</v>
      </c>
      <c r="AB40" s="470">
        <v>0</v>
      </c>
      <c r="AC40" s="470">
        <v>0</v>
      </c>
      <c r="AD40" s="470">
        <v>3</v>
      </c>
      <c r="AE40" s="470">
        <v>0</v>
      </c>
    </row>
    <row r="41" spans="1:31" ht="18.95" customHeight="1">
      <c r="A41" s="461"/>
      <c r="B41" s="126" t="s">
        <v>867</v>
      </c>
      <c r="C41" s="464">
        <v>44473</v>
      </c>
      <c r="D41" s="472" t="s">
        <v>1529</v>
      </c>
      <c r="E41" s="65">
        <v>49300</v>
      </c>
      <c r="F41" s="465">
        <v>44424</v>
      </c>
      <c r="G41" s="465"/>
      <c r="H41" s="18"/>
      <c r="I41" s="466"/>
      <c r="J41" s="65"/>
      <c r="K41" s="65"/>
      <c r="L41" s="18"/>
      <c r="M41" s="466"/>
      <c r="N41" s="65"/>
      <c r="O41" s="65"/>
      <c r="P41" s="65">
        <v>2</v>
      </c>
      <c r="Q41" s="65">
        <v>2696</v>
      </c>
      <c r="R41" s="65">
        <v>0</v>
      </c>
      <c r="S41" s="65">
        <v>2</v>
      </c>
      <c r="T41" s="65">
        <v>11095</v>
      </c>
      <c r="U41" s="65">
        <v>0</v>
      </c>
      <c r="V41" s="18">
        <f t="shared" si="2"/>
        <v>0</v>
      </c>
      <c r="W41" s="130" t="s">
        <v>1090</v>
      </c>
      <c r="X41" s="128">
        <f t="shared" si="4"/>
        <v>51996</v>
      </c>
      <c r="Y41" s="128">
        <f>F41+K41+O41+R41</f>
        <v>44424</v>
      </c>
      <c r="Z41" s="129">
        <f t="shared" si="1"/>
        <v>99.889820790142338</v>
      </c>
      <c r="AA41" s="467"/>
      <c r="AB41" s="470">
        <v>0</v>
      </c>
      <c r="AC41" s="470">
        <v>0</v>
      </c>
      <c r="AD41" s="470">
        <v>1</v>
      </c>
      <c r="AE41" s="470"/>
    </row>
    <row r="42" spans="1:31" ht="18.95" customHeight="1">
      <c r="A42" s="461"/>
      <c r="B42" s="126" t="s">
        <v>869</v>
      </c>
      <c r="C42" s="464">
        <v>43816</v>
      </c>
      <c r="D42" s="472" t="s">
        <v>1529</v>
      </c>
      <c r="E42" s="65">
        <v>51000</v>
      </c>
      <c r="F42" s="465">
        <v>42889</v>
      </c>
      <c r="G42" s="465">
        <v>0</v>
      </c>
      <c r="H42" s="18"/>
      <c r="I42" s="466"/>
      <c r="J42" s="65"/>
      <c r="K42" s="65"/>
      <c r="L42" s="18"/>
      <c r="M42" s="466"/>
      <c r="N42" s="65"/>
      <c r="O42" s="65"/>
      <c r="P42" s="65"/>
      <c r="Q42" s="65"/>
      <c r="R42" s="65"/>
      <c r="S42" s="65">
        <v>4</v>
      </c>
      <c r="T42" s="65">
        <v>13288</v>
      </c>
      <c r="U42" s="65">
        <v>288</v>
      </c>
      <c r="V42" s="18">
        <f t="shared" si="2"/>
        <v>0</v>
      </c>
      <c r="W42" s="130" t="s">
        <v>1530</v>
      </c>
      <c r="X42" s="128">
        <f t="shared" si="4"/>
        <v>51000</v>
      </c>
      <c r="Y42" s="128">
        <f t="shared" si="5"/>
        <v>42889</v>
      </c>
      <c r="Z42" s="129">
        <f t="shared" si="1"/>
        <v>97.884334489684136</v>
      </c>
      <c r="AA42" s="467">
        <v>0</v>
      </c>
      <c r="AB42" s="470">
        <v>0</v>
      </c>
      <c r="AC42" s="470">
        <v>0</v>
      </c>
      <c r="AD42" s="470">
        <v>0</v>
      </c>
      <c r="AE42" s="470">
        <v>0</v>
      </c>
    </row>
    <row r="43" spans="1:31" ht="18.95" customHeight="1">
      <c r="A43" s="461"/>
      <c r="B43" s="126" t="s">
        <v>868</v>
      </c>
      <c r="C43" s="464">
        <v>47375</v>
      </c>
      <c r="D43" s="473">
        <v>1</v>
      </c>
      <c r="E43" s="65">
        <v>50500</v>
      </c>
      <c r="F43" s="465">
        <v>47290</v>
      </c>
      <c r="G43" s="465"/>
      <c r="H43" s="18"/>
      <c r="I43" s="466"/>
      <c r="J43" s="65"/>
      <c r="K43" s="65"/>
      <c r="L43" s="18"/>
      <c r="M43" s="466"/>
      <c r="N43" s="65"/>
      <c r="O43" s="65"/>
      <c r="P43" s="65"/>
      <c r="Q43" s="65"/>
      <c r="R43" s="65"/>
      <c r="S43" s="65">
        <v>3</v>
      </c>
      <c r="T43" s="65">
        <v>810</v>
      </c>
      <c r="U43" s="65">
        <v>100</v>
      </c>
      <c r="V43" s="18">
        <f t="shared" si="2"/>
        <v>0</v>
      </c>
      <c r="W43" s="127">
        <f>D43+I43+M43+P43+S43</f>
        <v>4</v>
      </c>
      <c r="X43" s="128">
        <f>E43+J43+N43+Q43</f>
        <v>50500</v>
      </c>
      <c r="Y43" s="128">
        <f>F43+K43+O43+R43</f>
        <v>47290</v>
      </c>
      <c r="Z43" s="129">
        <f t="shared" si="1"/>
        <v>99.820580474934033</v>
      </c>
      <c r="AA43" s="467"/>
      <c r="AB43" s="470">
        <v>0</v>
      </c>
      <c r="AC43" s="470">
        <v>0</v>
      </c>
      <c r="AD43" s="470">
        <v>2</v>
      </c>
      <c r="AE43" s="470">
        <v>0</v>
      </c>
    </row>
    <row r="44" spans="1:31" ht="18.95" customHeight="1">
      <c r="A44" s="462"/>
      <c r="B44" s="126" t="s">
        <v>797</v>
      </c>
      <c r="C44" s="464">
        <v>1533604</v>
      </c>
      <c r="D44" s="474">
        <v>2</v>
      </c>
      <c r="E44" s="65">
        <v>1566000</v>
      </c>
      <c r="F44" s="474">
        <v>1529850</v>
      </c>
      <c r="G44" s="474">
        <v>0</v>
      </c>
      <c r="H44" s="18"/>
      <c r="I44" s="466"/>
      <c r="J44" s="65"/>
      <c r="K44" s="475"/>
      <c r="L44" s="18">
        <v>8</v>
      </c>
      <c r="M44" s="466">
        <v>8</v>
      </c>
      <c r="N44" s="65">
        <v>0</v>
      </c>
      <c r="O44" s="65">
        <v>1896</v>
      </c>
      <c r="P44" s="65">
        <v>13</v>
      </c>
      <c r="Q44" s="65">
        <v>5137</v>
      </c>
      <c r="R44" s="65">
        <v>1431</v>
      </c>
      <c r="S44" s="65">
        <v>35</v>
      </c>
      <c r="T44" s="65">
        <v>120405</v>
      </c>
      <c r="U44" s="65">
        <v>22024</v>
      </c>
      <c r="V44" s="18">
        <f t="shared" si="2"/>
        <v>8</v>
      </c>
      <c r="W44" s="127">
        <f t="shared" si="3"/>
        <v>58</v>
      </c>
      <c r="X44" s="128">
        <f t="shared" si="4"/>
        <v>1571137</v>
      </c>
      <c r="Y44" s="128">
        <f>F44+K44+O44+R44</f>
        <v>1533177</v>
      </c>
      <c r="Z44" s="129">
        <f t="shared" si="1"/>
        <v>99.972157088792159</v>
      </c>
      <c r="AA44" s="476">
        <v>0</v>
      </c>
      <c r="AB44" s="470">
        <v>0</v>
      </c>
      <c r="AC44" s="470">
        <v>0</v>
      </c>
      <c r="AD44" s="470">
        <v>19</v>
      </c>
      <c r="AE44" s="470"/>
    </row>
    <row r="45" spans="1:31" ht="18.95" customHeight="1">
      <c r="A45" s="461"/>
      <c r="B45" s="126" t="s">
        <v>593</v>
      </c>
      <c r="C45" s="464">
        <v>532971</v>
      </c>
      <c r="D45" s="465">
        <v>1</v>
      </c>
      <c r="E45" s="65">
        <v>534000</v>
      </c>
      <c r="F45" s="465">
        <v>530901</v>
      </c>
      <c r="G45" s="465"/>
      <c r="H45" s="18"/>
      <c r="I45" s="466"/>
      <c r="J45" s="65"/>
      <c r="K45" s="65"/>
      <c r="L45" s="18"/>
      <c r="M45" s="466"/>
      <c r="N45" s="65"/>
      <c r="O45" s="65"/>
      <c r="P45" s="65">
        <v>7</v>
      </c>
      <c r="Q45" s="65">
        <v>1380</v>
      </c>
      <c r="R45" s="65">
        <v>125</v>
      </c>
      <c r="S45" s="65">
        <v>11</v>
      </c>
      <c r="T45" s="65">
        <v>4913</v>
      </c>
      <c r="U45" s="65">
        <v>1976</v>
      </c>
      <c r="V45" s="18">
        <f t="shared" si="2"/>
        <v>0</v>
      </c>
      <c r="W45" s="127">
        <f t="shared" si="3"/>
        <v>19</v>
      </c>
      <c r="X45" s="128">
        <f t="shared" si="4"/>
        <v>535380</v>
      </c>
      <c r="Y45" s="128">
        <f t="shared" si="5"/>
        <v>531026</v>
      </c>
      <c r="Z45" s="129">
        <f t="shared" si="1"/>
        <v>99.63506457199361</v>
      </c>
      <c r="AA45" s="467"/>
      <c r="AB45" s="470">
        <v>1</v>
      </c>
      <c r="AC45" s="470">
        <v>0</v>
      </c>
      <c r="AD45" s="470">
        <v>8</v>
      </c>
      <c r="AE45" s="470">
        <v>130</v>
      </c>
    </row>
    <row r="46" spans="1:31" ht="18.95" customHeight="1">
      <c r="A46" s="463"/>
      <c r="B46" s="126" t="s">
        <v>870</v>
      </c>
      <c r="C46" s="464">
        <v>446125</v>
      </c>
      <c r="D46" s="477">
        <v>1</v>
      </c>
      <c r="E46" s="65">
        <v>578600</v>
      </c>
      <c r="F46" s="477">
        <v>446123</v>
      </c>
      <c r="G46" s="477"/>
      <c r="H46" s="18"/>
      <c r="I46" s="466"/>
      <c r="J46" s="65"/>
      <c r="K46" s="65"/>
      <c r="L46" s="18"/>
      <c r="M46" s="466"/>
      <c r="N46" s="65"/>
      <c r="O46" s="65"/>
      <c r="P46" s="65"/>
      <c r="Q46" s="65"/>
      <c r="R46" s="65"/>
      <c r="S46" s="65">
        <v>3</v>
      </c>
      <c r="T46" s="65">
        <v>0</v>
      </c>
      <c r="U46" s="65">
        <v>0</v>
      </c>
      <c r="V46" s="18">
        <f t="shared" si="2"/>
        <v>0</v>
      </c>
      <c r="W46" s="127">
        <f t="shared" si="3"/>
        <v>4</v>
      </c>
      <c r="X46" s="128">
        <f t="shared" si="4"/>
        <v>578600</v>
      </c>
      <c r="Y46" s="128">
        <f t="shared" si="5"/>
        <v>446123</v>
      </c>
      <c r="Z46" s="129">
        <f t="shared" si="1"/>
        <v>99.999551695152704</v>
      </c>
      <c r="AA46" s="478"/>
      <c r="AB46" s="470">
        <v>0</v>
      </c>
      <c r="AC46" s="470">
        <v>0</v>
      </c>
      <c r="AD46" s="470">
        <v>1</v>
      </c>
      <c r="AE46" s="470">
        <v>0</v>
      </c>
    </row>
    <row r="47" spans="1:31" ht="18.95" customHeight="1" thickBot="1">
      <c r="A47" s="461"/>
      <c r="B47" s="126" t="s">
        <v>594</v>
      </c>
      <c r="C47" s="464">
        <v>486976</v>
      </c>
      <c r="D47" s="465">
        <v>1</v>
      </c>
      <c r="E47" s="65">
        <v>512000</v>
      </c>
      <c r="F47" s="465">
        <v>486765</v>
      </c>
      <c r="G47" s="474"/>
      <c r="H47" s="18"/>
      <c r="I47" s="466"/>
      <c r="J47" s="65"/>
      <c r="K47" s="65"/>
      <c r="L47" s="18"/>
      <c r="M47" s="466"/>
      <c r="N47" s="65"/>
      <c r="O47" s="65"/>
      <c r="P47" s="65">
        <v>1</v>
      </c>
      <c r="Q47" s="65">
        <v>188</v>
      </c>
      <c r="R47" s="65">
        <v>98</v>
      </c>
      <c r="S47" s="65">
        <v>21</v>
      </c>
      <c r="T47" s="65">
        <v>49382</v>
      </c>
      <c r="U47" s="65">
        <v>28557</v>
      </c>
      <c r="V47" s="18">
        <f t="shared" si="2"/>
        <v>0</v>
      </c>
      <c r="W47" s="158">
        <f>D47+I47+M47+P47+S47</f>
        <v>23</v>
      </c>
      <c r="X47" s="128">
        <f>E47+J47+N47+Q47</f>
        <v>512188</v>
      </c>
      <c r="Y47" s="128">
        <f>F47+K47+O47+R47</f>
        <v>486863</v>
      </c>
      <c r="Z47" s="131">
        <f t="shared" si="1"/>
        <v>99.976795571034302</v>
      </c>
      <c r="AA47" s="467"/>
      <c r="AB47" s="470"/>
      <c r="AC47" s="470">
        <v>0</v>
      </c>
      <c r="AD47" s="470">
        <v>3</v>
      </c>
      <c r="AE47" s="470">
        <v>0</v>
      </c>
    </row>
    <row r="48" spans="1:31" ht="18.95" customHeight="1" thickTop="1">
      <c r="B48" s="132" t="s">
        <v>595</v>
      </c>
      <c r="C48" s="133">
        <f>SUM(C7:C47)</f>
        <v>5523347</v>
      </c>
      <c r="D48" s="479">
        <v>45</v>
      </c>
      <c r="E48" s="175">
        <f>SUM(E7:E47)</f>
        <v>5916107</v>
      </c>
      <c r="F48" s="175">
        <f>SUM(F7:F47)</f>
        <v>5413739</v>
      </c>
      <c r="G48" s="175">
        <f>SUM(G7:G47)</f>
        <v>5010</v>
      </c>
      <c r="H48" s="134">
        <f>SUM(H7:H47)</f>
        <v>37</v>
      </c>
      <c r="I48" s="480">
        <f>SUM(I7:I47)</f>
        <v>94</v>
      </c>
      <c r="J48" s="175">
        <f t="shared" ref="J48:U48" si="7">SUM(J7:J47)</f>
        <v>87372</v>
      </c>
      <c r="K48" s="175">
        <f t="shared" si="7"/>
        <v>95489</v>
      </c>
      <c r="L48" s="134">
        <f t="shared" si="7"/>
        <v>9</v>
      </c>
      <c r="M48" s="480">
        <f t="shared" si="7"/>
        <v>9</v>
      </c>
      <c r="N48" s="175">
        <f t="shared" si="7"/>
        <v>0</v>
      </c>
      <c r="O48" s="175">
        <f t="shared" si="7"/>
        <v>2624</v>
      </c>
      <c r="P48" s="481">
        <f t="shared" si="7"/>
        <v>52</v>
      </c>
      <c r="Q48" s="175">
        <f t="shared" si="7"/>
        <v>43281</v>
      </c>
      <c r="R48" s="175">
        <f t="shared" si="7"/>
        <v>2786</v>
      </c>
      <c r="S48" s="175">
        <f t="shared" si="7"/>
        <v>119</v>
      </c>
      <c r="T48" s="175">
        <f t="shared" si="7"/>
        <v>267336</v>
      </c>
      <c r="U48" s="175">
        <f t="shared" si="7"/>
        <v>74250</v>
      </c>
      <c r="V48" s="134">
        <f>SUM(V7:V47)</f>
        <v>46</v>
      </c>
      <c r="W48" s="135">
        <f>D48+I48+M48+P48+S48</f>
        <v>319</v>
      </c>
      <c r="X48" s="133">
        <f>SUM(X7:X47)</f>
        <v>6046760</v>
      </c>
      <c r="Y48" s="133">
        <f>SUM(Y7:Y47)</f>
        <v>5514638</v>
      </c>
      <c r="Z48" s="136">
        <f t="shared" si="1"/>
        <v>99.842323866307865</v>
      </c>
      <c r="AA48" s="133">
        <f>SUM(AA7:AA47)</f>
        <v>0</v>
      </c>
      <c r="AB48" s="133">
        <f>SUM(AB7:AB47)</f>
        <v>24</v>
      </c>
      <c r="AC48" s="133">
        <f>SUM(AC7:AC47)</f>
        <v>482</v>
      </c>
      <c r="AD48" s="133">
        <f>SUM(AD7:AD47)</f>
        <v>62</v>
      </c>
      <c r="AE48" s="133">
        <f>SUM(AE7:AE47)</f>
        <v>151</v>
      </c>
    </row>
    <row r="49" spans="2:31" ht="3" customHeight="1">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row>
    <row r="50" spans="2:31" s="30" customFormat="1" ht="24.75" customHeight="1">
      <c r="B50" s="658" t="s">
        <v>1526</v>
      </c>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row>
  </sheetData>
  <mergeCells count="37">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 ref="AE4:AE6"/>
    <mergeCell ref="Q4:Q6"/>
    <mergeCell ref="R4:R6"/>
    <mergeCell ref="T4:T6"/>
    <mergeCell ref="V4:W6"/>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s>
  <phoneticPr fontId="2"/>
  <printOptions horizontalCentered="1"/>
  <pageMargins left="0.59055118110236227" right="0.39370078740157483" top="0.78740157480314965" bottom="0.51181102362204722" header="0.51181102362204722" footer="0.31496062992125984"/>
  <pageSetup paperSize="9" scale="57" pageOrder="overThenDown" orientation="landscape"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showZeros="0" view="pageBreakPreview" zoomScale="80" zoomScaleNormal="100" workbookViewId="0">
      <pane xSplit="3" ySplit="7" topLeftCell="D17"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8" customHeight="1"/>
  <cols>
    <col min="1" max="1" width="9" style="12"/>
    <col min="2" max="2" width="9.75" style="4" customWidth="1"/>
    <col min="3" max="3" width="8.125" style="4" customWidth="1"/>
    <col min="4" max="5" width="11.625" style="4" customWidth="1"/>
    <col min="6" max="17" width="4.875" style="4" customWidth="1"/>
    <col min="18" max="19" width="11.75" style="4" customWidth="1"/>
    <col min="20" max="20" width="10.625" style="4" customWidth="1"/>
    <col min="21" max="16384" width="9" style="4"/>
  </cols>
  <sheetData>
    <row r="1" spans="1:20" ht="18" customHeight="1">
      <c r="A1" s="19" t="s">
        <v>596</v>
      </c>
    </row>
    <row r="2" spans="1:20" ht="21" customHeight="1">
      <c r="A2" s="19" t="s">
        <v>1072</v>
      </c>
    </row>
    <row r="3" spans="1:20" ht="18" customHeight="1">
      <c r="A3" s="342"/>
      <c r="B3" s="5"/>
      <c r="C3" s="5"/>
      <c r="D3" s="5"/>
      <c r="E3" s="5"/>
      <c r="F3" s="663" t="s">
        <v>458</v>
      </c>
      <c r="G3" s="644"/>
      <c r="H3" s="644"/>
      <c r="I3" s="644"/>
      <c r="J3" s="645"/>
      <c r="K3" s="663" t="s">
        <v>298</v>
      </c>
      <c r="L3" s="644"/>
      <c r="M3" s="644"/>
      <c r="N3" s="644"/>
      <c r="O3" s="644"/>
      <c r="P3" s="644"/>
      <c r="Q3" s="645"/>
      <c r="R3" s="342"/>
      <c r="S3" s="342"/>
      <c r="T3" s="342"/>
    </row>
    <row r="4" spans="1:20" ht="18" customHeight="1">
      <c r="A4" s="7" t="s">
        <v>479</v>
      </c>
      <c r="B4" s="7" t="s">
        <v>597</v>
      </c>
      <c r="C4" s="7" t="s">
        <v>598</v>
      </c>
      <c r="D4" s="7" t="s">
        <v>395</v>
      </c>
      <c r="E4" s="7" t="s">
        <v>396</v>
      </c>
      <c r="F4" s="342" t="s">
        <v>397</v>
      </c>
      <c r="G4" s="342" t="s">
        <v>398</v>
      </c>
      <c r="H4" s="342" t="s">
        <v>399</v>
      </c>
      <c r="I4" s="342" t="s">
        <v>400</v>
      </c>
      <c r="J4" s="342" t="s">
        <v>401</v>
      </c>
      <c r="K4" s="7" t="s">
        <v>402</v>
      </c>
      <c r="L4" s="7" t="s">
        <v>403</v>
      </c>
      <c r="M4" s="343" t="s">
        <v>461</v>
      </c>
      <c r="N4" s="344" t="s">
        <v>219</v>
      </c>
      <c r="O4" s="344" t="s">
        <v>1067</v>
      </c>
      <c r="P4" s="458" t="s">
        <v>462</v>
      </c>
      <c r="Q4" s="459" t="s">
        <v>401</v>
      </c>
      <c r="R4" s="7" t="s">
        <v>470</v>
      </c>
      <c r="S4" s="7" t="s">
        <v>404</v>
      </c>
      <c r="T4" s="7" t="s">
        <v>405</v>
      </c>
    </row>
    <row r="5" spans="1:20" ht="18" customHeight="1">
      <c r="A5" s="337" t="s">
        <v>188</v>
      </c>
      <c r="B5" s="337" t="s">
        <v>599</v>
      </c>
      <c r="C5" s="7" t="s">
        <v>600</v>
      </c>
      <c r="D5" s="7" t="s">
        <v>406</v>
      </c>
      <c r="E5" s="7" t="s">
        <v>406</v>
      </c>
      <c r="F5" s="7" t="s">
        <v>407</v>
      </c>
      <c r="G5" s="7" t="s">
        <v>407</v>
      </c>
      <c r="H5" s="7" t="s">
        <v>408</v>
      </c>
      <c r="I5" s="7" t="s">
        <v>409</v>
      </c>
      <c r="J5" s="7" t="s">
        <v>410</v>
      </c>
      <c r="K5" s="7" t="s">
        <v>411</v>
      </c>
      <c r="L5" s="7" t="s">
        <v>411</v>
      </c>
      <c r="M5" s="344" t="s">
        <v>415</v>
      </c>
      <c r="N5" s="344" t="s">
        <v>1068</v>
      </c>
      <c r="O5" s="344" t="s">
        <v>1069</v>
      </c>
      <c r="P5" s="7" t="s">
        <v>473</v>
      </c>
      <c r="Q5" s="460" t="s">
        <v>410</v>
      </c>
      <c r="R5" s="7" t="s">
        <v>302</v>
      </c>
      <c r="S5" s="7" t="s">
        <v>302</v>
      </c>
      <c r="T5" s="7" t="s">
        <v>412</v>
      </c>
    </row>
    <row r="6" spans="1:20" ht="18" customHeight="1">
      <c r="A6" s="337"/>
      <c r="B6" s="337"/>
      <c r="C6" s="8"/>
      <c r="D6" s="8" t="s">
        <v>303</v>
      </c>
      <c r="E6" s="8" t="s">
        <v>303</v>
      </c>
      <c r="F6" s="7" t="s">
        <v>409</v>
      </c>
      <c r="G6" s="7" t="s">
        <v>409</v>
      </c>
      <c r="H6" s="7" t="s">
        <v>409</v>
      </c>
      <c r="I6" s="7" t="s">
        <v>413</v>
      </c>
      <c r="J6" s="7" t="s">
        <v>414</v>
      </c>
      <c r="K6" s="7" t="s">
        <v>415</v>
      </c>
      <c r="L6" s="7" t="s">
        <v>415</v>
      </c>
      <c r="M6" s="344" t="s">
        <v>475</v>
      </c>
      <c r="N6" s="344" t="s">
        <v>1070</v>
      </c>
      <c r="O6" s="344" t="s">
        <v>1069</v>
      </c>
      <c r="P6" s="7" t="s">
        <v>410</v>
      </c>
      <c r="Q6" s="460" t="s">
        <v>476</v>
      </c>
      <c r="R6" s="7" t="s">
        <v>477</v>
      </c>
      <c r="S6" s="7" t="s">
        <v>477</v>
      </c>
      <c r="T6" s="7" t="s">
        <v>416</v>
      </c>
    </row>
    <row r="7" spans="1:20" ht="18" customHeight="1">
      <c r="A7" s="338" t="s">
        <v>190</v>
      </c>
      <c r="B7" s="338" t="s">
        <v>190</v>
      </c>
      <c r="C7" s="10" t="s">
        <v>190</v>
      </c>
      <c r="D7" s="7" t="s">
        <v>481</v>
      </c>
      <c r="E7" s="7" t="s">
        <v>481</v>
      </c>
      <c r="F7" s="7"/>
      <c r="G7" s="7"/>
      <c r="H7" s="7"/>
      <c r="I7" s="7" t="s">
        <v>409</v>
      </c>
      <c r="J7" s="7"/>
      <c r="K7" s="7" t="s">
        <v>417</v>
      </c>
      <c r="L7" s="7" t="s">
        <v>417</v>
      </c>
      <c r="M7" s="344"/>
      <c r="N7" s="344"/>
      <c r="O7" s="280" t="s">
        <v>1071</v>
      </c>
      <c r="P7" s="7" t="s">
        <v>67</v>
      </c>
      <c r="Q7" s="460"/>
      <c r="R7" s="7" t="s">
        <v>484</v>
      </c>
      <c r="S7" s="7" t="s">
        <v>484</v>
      </c>
      <c r="T7" s="10" t="s">
        <v>301</v>
      </c>
    </row>
    <row r="8" spans="1:20" s="12" customFormat="1" ht="24.95" customHeight="1">
      <c r="A8" s="9" t="s">
        <v>601</v>
      </c>
      <c r="B8" s="9" t="s">
        <v>791</v>
      </c>
      <c r="C8" s="178">
        <v>1</v>
      </c>
      <c r="D8" s="65">
        <f>SUM('9-10'!D17)</f>
        <v>98600</v>
      </c>
      <c r="E8" s="65">
        <f>SUM('9-10'!E17)</f>
        <v>94335</v>
      </c>
      <c r="F8" s="178">
        <f>SUM('9-10'!F17)</f>
        <v>2</v>
      </c>
      <c r="G8" s="178">
        <f>SUM('9-10'!G17)</f>
        <v>0</v>
      </c>
      <c r="H8" s="178">
        <f>SUM('9-10'!H17)</f>
        <v>0</v>
      </c>
      <c r="I8" s="178">
        <f>SUM('9-10'!I17)</f>
        <v>1</v>
      </c>
      <c r="J8" s="178">
        <f>SUM('9-10'!J17)</f>
        <v>0</v>
      </c>
      <c r="K8" s="178">
        <f>SUM('9-10'!K17)</f>
        <v>1</v>
      </c>
      <c r="L8" s="178">
        <f>SUM('9-10'!L17)</f>
        <v>1</v>
      </c>
      <c r="M8" s="178">
        <f>SUM('9-10'!M17)</f>
        <v>0</v>
      </c>
      <c r="N8" s="178">
        <f>SUM('9-10'!N17)</f>
        <v>0</v>
      </c>
      <c r="O8" s="178">
        <f>SUM('9-10'!O17)</f>
        <v>0</v>
      </c>
      <c r="P8" s="178">
        <f>SUM('9-10'!P17)</f>
        <v>0</v>
      </c>
      <c r="Q8" s="290">
        <f>SUM('9-10'!Q17)</f>
        <v>0</v>
      </c>
      <c r="R8" s="65">
        <f>SUM('9-10'!AD17)</f>
        <v>41800</v>
      </c>
      <c r="S8" s="65">
        <f>SUM('9-10'!AE17)</f>
        <v>32728</v>
      </c>
      <c r="T8" s="65">
        <f t="shared" ref="T8:T25" si="0">S8*1000/E8</f>
        <v>346.93379975618808</v>
      </c>
    </row>
    <row r="9" spans="1:20" ht="24.95" customHeight="1">
      <c r="A9" s="662" t="s">
        <v>512</v>
      </c>
      <c r="B9" s="9" t="s">
        <v>792</v>
      </c>
      <c r="C9" s="178">
        <v>2</v>
      </c>
      <c r="D9" s="65">
        <f>SUM('9-10'!D18,'9-10'!D21)</f>
        <v>382205</v>
      </c>
      <c r="E9" s="65">
        <f>SUM('9-10'!E18,'9-10'!E21)</f>
        <v>339875</v>
      </c>
      <c r="F9" s="178">
        <f>SUM('9-10'!F18,'9-10'!F21)</f>
        <v>3</v>
      </c>
      <c r="G9" s="178">
        <f>SUM('9-10'!G18,'9-10'!G21)</f>
        <v>0</v>
      </c>
      <c r="H9" s="178">
        <f>SUM('9-10'!H18,'9-10'!H21)</f>
        <v>26</v>
      </c>
      <c r="I9" s="178">
        <f>SUM('9-10'!I18,'9-10'!I21)</f>
        <v>4</v>
      </c>
      <c r="J9" s="178">
        <f>SUM('9-10'!J18,'9-10'!J21)</f>
        <v>3</v>
      </c>
      <c r="K9" s="178">
        <f>SUM('9-10'!K18,'9-10'!K21)</f>
        <v>0</v>
      </c>
      <c r="L9" s="178">
        <f>SUM('9-10'!L18,'9-10'!L21)</f>
        <v>10</v>
      </c>
      <c r="M9" s="178">
        <f>SUM('9-10'!M18,'9-10'!M21)</f>
        <v>0</v>
      </c>
      <c r="N9" s="178">
        <f>SUM('9-10'!N18,'9-10'!N21)</f>
        <v>0</v>
      </c>
      <c r="O9" s="178">
        <f>SUM('9-10'!O18,'9-10'!O21)</f>
        <v>0</v>
      </c>
      <c r="P9" s="178">
        <f>SUM('9-10'!P18,'9-10'!P21)</f>
        <v>0</v>
      </c>
      <c r="Q9" s="290">
        <f>SUM('9-10'!Q18,'9-10'!Q21)</f>
        <v>1</v>
      </c>
      <c r="R9" s="281">
        <f>SUM('9-10'!AD18,'9-10'!AD21)</f>
        <v>151680</v>
      </c>
      <c r="S9" s="281">
        <f>SUM('9-10'!AE18,'9-10'!AE21)</f>
        <v>111049</v>
      </c>
      <c r="T9" s="65">
        <f t="shared" si="0"/>
        <v>326.73482898124308</v>
      </c>
    </row>
    <row r="10" spans="1:20" ht="24.95" customHeight="1">
      <c r="A10" s="648"/>
      <c r="B10" s="9" t="s">
        <v>602</v>
      </c>
      <c r="C10" s="178">
        <v>3</v>
      </c>
      <c r="D10" s="65">
        <f>SUM('9-10'!D16,'9-10'!D26,'9-10'!D41)</f>
        <v>428500</v>
      </c>
      <c r="E10" s="65">
        <f>SUM('9-10'!E16,'9-10'!E26,'9-10'!E41)</f>
        <v>383635</v>
      </c>
      <c r="F10" s="178">
        <f>SUM('9-10'!F16,'9-10'!F26,'9-10'!F41)</f>
        <v>4</v>
      </c>
      <c r="G10" s="178">
        <f>SUM('9-10'!G16,'9-10'!G26,'9-10'!G41)</f>
        <v>1</v>
      </c>
      <c r="H10" s="178">
        <f>SUM('9-10'!H16,'9-10'!H26,'9-10'!H41)</f>
        <v>9</v>
      </c>
      <c r="I10" s="178">
        <f>SUM('9-10'!I16,'9-10'!I26,'9-10'!I41)</f>
        <v>4</v>
      </c>
      <c r="J10" s="178">
        <f>SUM('9-10'!J16,'9-10'!J26,'9-10'!J41)</f>
        <v>0</v>
      </c>
      <c r="K10" s="178">
        <f>SUM('9-10'!K16,'9-10'!K26,'9-10'!K41)</f>
        <v>0</v>
      </c>
      <c r="L10" s="178">
        <f>SUM('9-10'!L16,'9-10'!L26,'9-10'!L41)</f>
        <v>3</v>
      </c>
      <c r="M10" s="178">
        <f>SUM('9-10'!M16,'9-10'!M26,'9-10'!M41)</f>
        <v>1</v>
      </c>
      <c r="N10" s="178">
        <f>SUM('9-10'!N16,'9-10'!N26,'9-10'!N41)</f>
        <v>0</v>
      </c>
      <c r="O10" s="178">
        <f>SUM('9-10'!O16,'9-10'!O26,'9-10'!O41)</f>
        <v>0</v>
      </c>
      <c r="P10" s="178">
        <f>SUM('9-10'!P16,'9-10'!P26,'9-10'!P41)</f>
        <v>0</v>
      </c>
      <c r="Q10" s="290">
        <f>SUM('9-10'!Q16,'9-10'!Q26,'9-10'!Q41)</f>
        <v>2</v>
      </c>
      <c r="R10" s="65">
        <f>SUM('9-10'!AD16,'9-10'!AD26,'9-10'!AD41)</f>
        <v>232250</v>
      </c>
      <c r="S10" s="65">
        <f>SUM('9-10'!AE16,'9-10'!AE26,'9-10'!AE41)</f>
        <v>127179</v>
      </c>
      <c r="T10" s="65">
        <f t="shared" si="0"/>
        <v>331.51042006073482</v>
      </c>
    </row>
    <row r="11" spans="1:20" ht="24.95" customHeight="1">
      <c r="A11" s="662" t="s">
        <v>515</v>
      </c>
      <c r="B11" s="9" t="s">
        <v>517</v>
      </c>
      <c r="C11" s="178">
        <v>4</v>
      </c>
      <c r="D11" s="65">
        <f>SUM('9-10'!D9,'9-10'!D22,'9-10'!D39,'9-10'!D44)</f>
        <v>458400</v>
      </c>
      <c r="E11" s="65">
        <f>SUM('9-10'!E9,'9-10'!E22,'9-10'!E39,'9-10'!E44)</f>
        <v>418451</v>
      </c>
      <c r="F11" s="178">
        <f>SUM('9-10'!F9,'9-10'!F22,'9-10'!F39,'9-10'!F44)</f>
        <v>2</v>
      </c>
      <c r="G11" s="178">
        <f>SUM('9-10'!G9,'9-10'!G22,'9-10'!G39,'9-10'!G44)</f>
        <v>1</v>
      </c>
      <c r="H11" s="178">
        <f>SUM('9-10'!H9,'9-10'!H22,'9-10'!H39,'9-10'!H44)</f>
        <v>49</v>
      </c>
      <c r="I11" s="178">
        <f>SUM('9-10'!I9,'9-10'!I22,'9-10'!I39,'9-10'!I44)</f>
        <v>4</v>
      </c>
      <c r="J11" s="178">
        <f>SUM('9-10'!J9,'9-10'!J22,'9-10'!J39,'9-10'!J44)</f>
        <v>0</v>
      </c>
      <c r="K11" s="178">
        <f>SUM('9-10'!K9,'9-10'!K22,'9-10'!K39,'9-10'!K44)</f>
        <v>0</v>
      </c>
      <c r="L11" s="178">
        <f>SUM('9-10'!L9,'9-10'!L22,'9-10'!L39,'9-10'!L44)</f>
        <v>3</v>
      </c>
      <c r="M11" s="178">
        <f>SUM('9-10'!M9,'9-10'!M22,'9-10'!M39,'9-10'!M44)</f>
        <v>0</v>
      </c>
      <c r="N11" s="178">
        <f>SUM('9-10'!N9,'9-10'!N22,'9-10'!N39,'9-10'!N44)</f>
        <v>0</v>
      </c>
      <c r="O11" s="178">
        <f>SUM('9-10'!O9,'9-10'!O22,'9-10'!O39,'9-10'!O44)</f>
        <v>0</v>
      </c>
      <c r="P11" s="178">
        <f>SUM('9-10'!P9,'9-10'!P22,'9-10'!P39,'9-10'!P44)</f>
        <v>6</v>
      </c>
      <c r="Q11" s="290">
        <f>SUM('9-10'!Q9,'9-10'!Q22,'9-10'!Q39,'9-10'!Q44)</f>
        <v>5</v>
      </c>
      <c r="R11" s="65">
        <f>SUM('9-10'!AD9,'9-10'!AD22,'9-10'!AD39,'9-10'!AD44)</f>
        <v>255660</v>
      </c>
      <c r="S11" s="65">
        <f>SUM('9-10'!AE9,'9-10'!AE22,'9-10'!AE39,'9-10'!AE44)</f>
        <v>150759</v>
      </c>
      <c r="T11" s="65">
        <f t="shared" si="0"/>
        <v>360.2787423139149</v>
      </c>
    </row>
    <row r="12" spans="1:20" ht="24.95" customHeight="1">
      <c r="A12" s="648"/>
      <c r="B12" s="9" t="s">
        <v>603</v>
      </c>
      <c r="C12" s="178">
        <v>1</v>
      </c>
      <c r="D12" s="65">
        <f>SUM('9-10'!D14)</f>
        <v>300000</v>
      </c>
      <c r="E12" s="65">
        <f>SUM('9-10'!E14)</f>
        <v>291430</v>
      </c>
      <c r="F12" s="178">
        <f>SUM('9-10'!F14)</f>
        <v>1</v>
      </c>
      <c r="G12" s="178">
        <f>SUM('9-10'!G14)</f>
        <v>0</v>
      </c>
      <c r="H12" s="178">
        <f>SUM('9-10'!H14)</f>
        <v>62</v>
      </c>
      <c r="I12" s="178">
        <f>SUM('9-10'!I14)</f>
        <v>2</v>
      </c>
      <c r="J12" s="178">
        <f>SUM('9-10'!J14)</f>
        <v>0</v>
      </c>
      <c r="K12" s="178">
        <f>SUM('9-10'!K14)</f>
        <v>0</v>
      </c>
      <c r="L12" s="178">
        <f>SUM('9-10'!L14)</f>
        <v>3</v>
      </c>
      <c r="M12" s="178">
        <f>SUM('9-10'!M14)</f>
        <v>0</v>
      </c>
      <c r="N12" s="178">
        <f>SUM('9-10'!N14)</f>
        <v>0</v>
      </c>
      <c r="O12" s="178">
        <f>SUM('9-10'!O14)</f>
        <v>0</v>
      </c>
      <c r="P12" s="178">
        <f>SUM('9-10'!P14)</f>
        <v>0</v>
      </c>
      <c r="Q12" s="290">
        <f>SUM('9-10'!Q14)</f>
        <v>2</v>
      </c>
      <c r="R12" s="466">
        <f>SUM('9-10'!AD14)</f>
        <v>132000</v>
      </c>
      <c r="S12" s="466">
        <f>SUM('9-10'!AE14)</f>
        <v>100200</v>
      </c>
      <c r="T12" s="65">
        <f t="shared" si="0"/>
        <v>343.82184401056855</v>
      </c>
    </row>
    <row r="13" spans="1:20" ht="24.95" customHeight="1">
      <c r="A13" s="9" t="s">
        <v>518</v>
      </c>
      <c r="B13" s="9" t="s">
        <v>312</v>
      </c>
      <c r="C13" s="178">
        <v>7</v>
      </c>
      <c r="D13" s="65">
        <f>SUM('9-10'!D27,'9-10'!D28,'9-10'!D29,'9-10'!D30,'9-10'!D31,'9-10'!D38,'9-10'!D42)</f>
        <v>296220</v>
      </c>
      <c r="E13" s="65">
        <f>SUM('9-10'!E27,'9-10'!E28,'9-10'!E29,'9-10'!E30,'9-10'!E31,'9-10'!E38,'9-10'!E42)</f>
        <v>259642</v>
      </c>
      <c r="F13" s="178">
        <f>SUM('9-10'!F27,'9-10'!F28,'9-10'!F29,'9-10'!F30,'9-10'!F31,'9-10'!F38,'9-10'!F42)</f>
        <v>11</v>
      </c>
      <c r="G13" s="178">
        <f>SUM('9-10'!G27,'9-10'!G28,'9-10'!G29,'9-10'!G30,'9-10'!G31,'9-10'!G38,'9-10'!G42)</f>
        <v>0</v>
      </c>
      <c r="H13" s="178">
        <f>SUM('9-10'!H27,'9-10'!H28,'9-10'!H29,'9-10'!H30,'9-10'!H31,'9-10'!H38,'9-10'!H42)</f>
        <v>104</v>
      </c>
      <c r="I13" s="178">
        <f>SUM('9-10'!I27,'9-10'!I28,'9-10'!I29,'9-10'!I30,'9-10'!I31,'9-10'!I38,'9-10'!I42)</f>
        <v>11</v>
      </c>
      <c r="J13" s="178">
        <f>SUM('9-10'!J27,'9-10'!J28,'9-10'!J29,'9-10'!J30,'9-10'!J31,'9-10'!J38,'9-10'!J42)</f>
        <v>2</v>
      </c>
      <c r="K13" s="178">
        <f>SUM('9-10'!K27,'9-10'!K28,'9-10'!K29,'9-10'!K30,'9-10'!K31,'9-10'!K38,'9-10'!K42)</f>
        <v>1</v>
      </c>
      <c r="L13" s="178">
        <f>SUM('9-10'!L27,'9-10'!L28,'9-10'!L29,'9-10'!L30,'9-10'!L31,'9-10'!L38,'9-10'!L42)</f>
        <v>7</v>
      </c>
      <c r="M13" s="178">
        <f>SUM('9-10'!M27,'9-10'!M28,'9-10'!M29,'9-10'!M30,'9-10'!M31,'9-10'!M38,'9-10'!M42)</f>
        <v>5</v>
      </c>
      <c r="N13" s="178">
        <f>SUM('9-10'!N27,'9-10'!N28,'9-10'!N29,'9-10'!N30,'9-10'!N31,'9-10'!N38,'9-10'!N42)</f>
        <v>1</v>
      </c>
      <c r="O13" s="178">
        <f>SUM('9-10'!O27,'9-10'!O28,'9-10'!O29,'9-10'!O30,'9-10'!O31,'9-10'!O38,'9-10'!O42)</f>
        <v>0</v>
      </c>
      <c r="P13" s="178">
        <f>SUM('9-10'!P27,'9-10'!P28,'9-10'!P29,'9-10'!P30,'9-10'!P31,'9-10'!P38,'9-10'!P42)</f>
        <v>14</v>
      </c>
      <c r="Q13" s="290">
        <f>SUM('9-10'!Q27,'9-10'!Q28,'9-10'!Q29,'9-10'!Q30,'9-10'!Q31,'9-10'!Q38,'9-10'!Q42)</f>
        <v>8</v>
      </c>
      <c r="R13" s="65">
        <f>SUM('9-10'!AD27,'9-10'!AD28,'9-10'!AD29,'9-10'!AD30,'9-10'!AD31,'9-10'!AD38,'9-10'!AD42)</f>
        <v>149600</v>
      </c>
      <c r="S13" s="65">
        <f>SUM('9-10'!AE27,'9-10'!AE28,'9-10'!AE29,'9-10'!AE30,'9-10'!AE31,'9-10'!AE38,'9-10'!AE42)</f>
        <v>103882</v>
      </c>
      <c r="T13" s="65">
        <f t="shared" si="0"/>
        <v>400.09705671655587</v>
      </c>
    </row>
    <row r="14" spans="1:20" ht="24.95" customHeight="1">
      <c r="A14" s="9" t="s">
        <v>519</v>
      </c>
      <c r="B14" s="9" t="s">
        <v>519</v>
      </c>
      <c r="C14" s="178">
        <v>3</v>
      </c>
      <c r="D14" s="65">
        <f>SUM('9-10'!D35,'9-10'!D36,'9-10'!D49)</f>
        <v>40840</v>
      </c>
      <c r="E14" s="65">
        <f>SUM('9-10'!E35,'9-10'!E36,'9-10'!E49)</f>
        <v>37408</v>
      </c>
      <c r="F14" s="178">
        <f>SUM('9-10'!F35,'9-10'!F36,'9-10'!F49)</f>
        <v>1</v>
      </c>
      <c r="G14" s="178">
        <f>SUM('9-10'!G35,'9-10'!G36,'9-10'!G49)</f>
        <v>0</v>
      </c>
      <c r="H14" s="178">
        <f>SUM('9-10'!H35,'9-10'!H36,'9-10'!H49)</f>
        <v>11</v>
      </c>
      <c r="I14" s="178">
        <f>SUM('9-10'!I35,'9-10'!I36,'9-10'!I49)</f>
        <v>2</v>
      </c>
      <c r="J14" s="178">
        <f>SUM('9-10'!J35,'9-10'!J36,'9-10'!J49)</f>
        <v>0</v>
      </c>
      <c r="K14" s="178">
        <f>SUM('9-10'!K35,'9-10'!K36,'9-10'!K49)</f>
        <v>0</v>
      </c>
      <c r="L14" s="178">
        <f>SUM('9-10'!L35,'9-10'!L36,'9-10'!L49)</f>
        <v>2</v>
      </c>
      <c r="M14" s="178">
        <f>SUM('9-10'!M35,'9-10'!M36,'9-10'!M49)</f>
        <v>3</v>
      </c>
      <c r="N14" s="178">
        <f>SUM('9-10'!N35,'9-10'!N36,'9-10'!N49)</f>
        <v>0</v>
      </c>
      <c r="O14" s="178">
        <f>SUM('9-10'!O35,'9-10'!O36,'9-10'!O49)</f>
        <v>0</v>
      </c>
      <c r="P14" s="178">
        <f>SUM('9-10'!P35,'9-10'!P36,'9-10'!P49)</f>
        <v>5</v>
      </c>
      <c r="Q14" s="290">
        <f>SUM('9-10'!Q35,'9-10'!Q36,'9-10'!Q49)</f>
        <v>0</v>
      </c>
      <c r="R14" s="65">
        <f>SUM('9-10'!AD35,'9-10'!AD36,'9-10'!AD49)</f>
        <v>20750</v>
      </c>
      <c r="S14" s="65">
        <f>SUM('9-10'!AE35,'9-10'!AE36,'9-10'!AE49)</f>
        <v>16369</v>
      </c>
      <c r="T14" s="65">
        <f t="shared" si="0"/>
        <v>437.58019674935844</v>
      </c>
    </row>
    <row r="15" spans="1:20" ht="24.95" customHeight="1">
      <c r="A15" s="662" t="s">
        <v>520</v>
      </c>
      <c r="B15" s="9" t="s">
        <v>793</v>
      </c>
      <c r="C15" s="178">
        <v>4</v>
      </c>
      <c r="D15" s="65">
        <f>SUM('9-10'!D15,'9-10'!D23,'9-10'!D32,'9-10'!D47)</f>
        <v>140688</v>
      </c>
      <c r="E15" s="65">
        <f>SUM('9-10'!E15,'9-10'!E23,'9-10'!E32,'9-10'!E47)</f>
        <v>129404</v>
      </c>
      <c r="F15" s="178">
        <f>SUM('9-10'!F15,'9-10'!F23,'9-10'!F32,'9-10'!F47)</f>
        <v>7</v>
      </c>
      <c r="G15" s="178">
        <f>SUM('9-10'!G15,'9-10'!G23,'9-10'!G32,'9-10'!G47)</f>
        <v>1</v>
      </c>
      <c r="H15" s="178">
        <f>SUM('9-10'!H15,'9-10'!H23,'9-10'!H32,'9-10'!H47)</f>
        <v>36</v>
      </c>
      <c r="I15" s="178">
        <f>SUM('9-10'!I15,'9-10'!I23,'9-10'!I32,'9-10'!I47)</f>
        <v>0</v>
      </c>
      <c r="J15" s="178">
        <f>SUM('9-10'!J15,'9-10'!J23,'9-10'!J32,'9-10'!J47)</f>
        <v>0</v>
      </c>
      <c r="K15" s="178">
        <f>SUM('9-10'!K15,'9-10'!K23,'9-10'!K32,'9-10'!K47)</f>
        <v>6</v>
      </c>
      <c r="L15" s="178">
        <f>SUM('9-10'!L15,'9-10'!L23,'9-10'!L32,'9-10'!L47)</f>
        <v>10</v>
      </c>
      <c r="M15" s="178">
        <f>SUM('9-10'!M15,'9-10'!M23,'9-10'!M32,'9-10'!M47)</f>
        <v>8</v>
      </c>
      <c r="N15" s="178">
        <f>SUM('9-10'!N15,'9-10'!N23,'9-10'!N32,'9-10'!N47)</f>
        <v>2</v>
      </c>
      <c r="O15" s="178">
        <f>SUM('9-10'!O15,'9-10'!O23,'9-10'!O32,'9-10'!O47)</f>
        <v>1</v>
      </c>
      <c r="P15" s="178">
        <f>SUM('9-10'!P15,'9-10'!P23,'9-10'!P32,'9-10'!P47)</f>
        <v>5</v>
      </c>
      <c r="Q15" s="290">
        <f>SUM('9-10'!Q15,'9-10'!Q23,'9-10'!Q32,'9-10'!Q47)</f>
        <v>3</v>
      </c>
      <c r="R15" s="65">
        <f>SUM('9-10'!AD15,'9-10'!AD23,'9-10'!AD32,'9-10'!AD47)</f>
        <v>70200</v>
      </c>
      <c r="S15" s="65">
        <f>SUM('9-10'!AE15,'9-10'!AE23,'9-10'!AE32,'9-10'!AE47)</f>
        <v>52990</v>
      </c>
      <c r="T15" s="65">
        <f t="shared" si="0"/>
        <v>409.49275138326482</v>
      </c>
    </row>
    <row r="16" spans="1:20" ht="24.95" customHeight="1">
      <c r="A16" s="648"/>
      <c r="B16" s="9" t="s">
        <v>604</v>
      </c>
      <c r="C16" s="178">
        <v>5</v>
      </c>
      <c r="D16" s="65">
        <f>SUM('9-10'!D19,'9-10'!D20,'9-10'!D34,'9-10'!D45,'9-10'!D48)</f>
        <v>167200</v>
      </c>
      <c r="E16" s="65">
        <f>SUM('9-10'!E19,'9-10'!E20,'9-10'!E34,'9-10'!E45,'9-10'!E48)</f>
        <v>117282</v>
      </c>
      <c r="F16" s="178">
        <f>SUM('9-10'!F19,'9-10'!F20,'9-10'!F34,'9-10'!F45,'9-10'!F48)</f>
        <v>2</v>
      </c>
      <c r="G16" s="178">
        <f>SUM('9-10'!G19,'9-10'!G20,'9-10'!G34,'9-10'!G45,'9-10'!G48)</f>
        <v>1</v>
      </c>
      <c r="H16" s="178">
        <f>SUM('9-10'!H19,'9-10'!H20,'9-10'!H34,'9-10'!H45,'9-10'!H48)</f>
        <v>22</v>
      </c>
      <c r="I16" s="178">
        <f>SUM('9-10'!I19,'9-10'!I20,'9-10'!I34,'9-10'!I45,'9-10'!I48)</f>
        <v>0</v>
      </c>
      <c r="J16" s="178">
        <f>SUM('9-10'!J19,'9-10'!J20,'9-10'!J34,'9-10'!J45,'9-10'!J48)</f>
        <v>0</v>
      </c>
      <c r="K16" s="178">
        <f>SUM('9-10'!K19,'9-10'!K20,'9-10'!K34,'9-10'!K45,'9-10'!K48)</f>
        <v>0</v>
      </c>
      <c r="L16" s="178">
        <f>SUM('9-10'!L19,'9-10'!L20,'9-10'!L34,'9-10'!L45,'9-10'!L48)</f>
        <v>5</v>
      </c>
      <c r="M16" s="178">
        <f>SUM('9-10'!M19,'9-10'!M20,'9-10'!M34,'9-10'!M45,'9-10'!M48)</f>
        <v>3</v>
      </c>
      <c r="N16" s="178">
        <f>SUM('9-10'!N19,'9-10'!N20,'9-10'!N34,'9-10'!N45,'9-10'!N48)</f>
        <v>2</v>
      </c>
      <c r="O16" s="178">
        <f>SUM('9-10'!O19,'9-10'!O20,'9-10'!O34,'9-10'!O45,'9-10'!O48)</f>
        <v>0</v>
      </c>
      <c r="P16" s="178">
        <f>SUM('9-10'!P19,'9-10'!P20,'9-10'!P34,'9-10'!P45,'9-10'!P48)</f>
        <v>5</v>
      </c>
      <c r="Q16" s="290">
        <f>SUM('9-10'!Q19,'9-10'!Q20,'9-10'!Q34,'9-10'!Q45,'9-10'!Q48)</f>
        <v>4</v>
      </c>
      <c r="R16" s="65">
        <f>SUM('9-10'!AD19,'9-10'!AD20,'9-10'!AD34,'9-10'!AD45,'9-10'!AD48)</f>
        <v>138830</v>
      </c>
      <c r="S16" s="65">
        <f>SUM('9-10'!AE19,'9-10'!AE20,'9-10'!AE34,'9-10'!AE45,'9-10'!AE48)</f>
        <v>81649</v>
      </c>
      <c r="T16" s="65">
        <f t="shared" si="0"/>
        <v>696.17673641308977</v>
      </c>
    </row>
    <row r="17" spans="1:20" ht="24.95" customHeight="1">
      <c r="A17" s="662" t="s">
        <v>816</v>
      </c>
      <c r="B17" s="9" t="s">
        <v>794</v>
      </c>
      <c r="C17" s="178">
        <v>3</v>
      </c>
      <c r="D17" s="65">
        <f>SUM('9-10'!D10,'9-10'!D24,'9-10'!D43)</f>
        <v>113834</v>
      </c>
      <c r="E17" s="65">
        <f>SUM('9-10'!E10,'9-10'!E24,'9-10'!E43)</f>
        <v>80218</v>
      </c>
      <c r="F17" s="178">
        <f>SUM('9-10'!F10,'9-10'!F24,'9-10'!F43)</f>
        <v>18</v>
      </c>
      <c r="G17" s="178">
        <f>SUM('9-10'!G10,'9-10'!G24,'9-10'!G43)</f>
        <v>11</v>
      </c>
      <c r="H17" s="178">
        <f>SUM('9-10'!H10,'9-10'!H24,'9-10'!H43)</f>
        <v>42</v>
      </c>
      <c r="I17" s="178">
        <f>SUM('9-10'!I10,'9-10'!I24,'9-10'!I43)</f>
        <v>0</v>
      </c>
      <c r="J17" s="178">
        <f>SUM('9-10'!J10,'9-10'!J24,'9-10'!J43)</f>
        <v>8</v>
      </c>
      <c r="K17" s="178">
        <f>SUM('9-10'!K10,'9-10'!K24,'9-10'!K43)</f>
        <v>6</v>
      </c>
      <c r="L17" s="178">
        <f>SUM('9-10'!L10,'9-10'!L24,'9-10'!L43)</f>
        <v>18</v>
      </c>
      <c r="M17" s="178">
        <f>SUM('9-10'!M10,'9-10'!M24,'9-10'!M43)</f>
        <v>6</v>
      </c>
      <c r="N17" s="178">
        <f>SUM('9-10'!N10,'9-10'!N24,'9-10'!N43)</f>
        <v>2</v>
      </c>
      <c r="O17" s="178">
        <f>SUM('9-10'!O10,'9-10'!O24,'9-10'!O43)</f>
        <v>0</v>
      </c>
      <c r="P17" s="178">
        <f>SUM('9-10'!P10,'9-10'!P24,'9-10'!P43)</f>
        <v>26</v>
      </c>
      <c r="Q17" s="290">
        <f>SUM('9-10'!Q10,'9-10'!Q24,'9-10'!Q43)</f>
        <v>0</v>
      </c>
      <c r="R17" s="65">
        <f>SUM('9-10'!AD10,'9-10'!AD24,'9-10'!AD43)</f>
        <v>70791</v>
      </c>
      <c r="S17" s="65">
        <f>SUM('9-10'!AE10,'9-10'!AE24,'9-10'!AE43)</f>
        <v>42132</v>
      </c>
      <c r="T17" s="65">
        <f t="shared" si="0"/>
        <v>525.21877882769456</v>
      </c>
    </row>
    <row r="18" spans="1:20" ht="24.95" customHeight="1">
      <c r="A18" s="648"/>
      <c r="B18" s="9" t="s">
        <v>311</v>
      </c>
      <c r="C18" s="178">
        <v>2</v>
      </c>
      <c r="D18" s="65">
        <f>SUM('9-10'!D25,'9-10'!D37)</f>
        <v>37200</v>
      </c>
      <c r="E18" s="65">
        <f>SUM('9-10'!E25,'9-10'!E37)</f>
        <v>37086</v>
      </c>
      <c r="F18" s="178">
        <f>SUM('9-10'!F25,'9-10'!F37)</f>
        <v>9</v>
      </c>
      <c r="G18" s="178">
        <f>SUM('9-10'!G25,'9-10'!G37)</f>
        <v>0</v>
      </c>
      <c r="H18" s="178">
        <f>SUM('9-10'!H25,'9-10'!H37)</f>
        <v>14</v>
      </c>
      <c r="I18" s="178">
        <f>SUM('9-10'!I25,'9-10'!I37)</f>
        <v>0</v>
      </c>
      <c r="J18" s="178">
        <f>SUM('9-10'!J25,'9-10'!J37)</f>
        <v>0</v>
      </c>
      <c r="K18" s="178">
        <f>SUM('9-10'!K25,'9-10'!K37)</f>
        <v>2</v>
      </c>
      <c r="L18" s="178">
        <f>SUM('9-10'!L25,'9-10'!L37)</f>
        <v>9</v>
      </c>
      <c r="M18" s="178">
        <f>SUM('9-10'!M25,'9-10'!M37)</f>
        <v>1</v>
      </c>
      <c r="N18" s="178">
        <f>SUM('9-10'!N25,'9-10'!N37)</f>
        <v>1</v>
      </c>
      <c r="O18" s="178">
        <f>SUM('9-10'!O25,'9-10'!O37)</f>
        <v>0</v>
      </c>
      <c r="P18" s="178">
        <f>SUM('9-10'!P25,'9-10'!P37)</f>
        <v>5</v>
      </c>
      <c r="Q18" s="290">
        <f>SUM('9-10'!Q25,'9-10'!Q37)</f>
        <v>0</v>
      </c>
      <c r="R18" s="65">
        <f>SUM('9-10'!AD25,'9-10'!AD37)</f>
        <v>25000</v>
      </c>
      <c r="S18" s="65">
        <f>SUM('9-10'!AE25,'9-10'!AE37)</f>
        <v>18161</v>
      </c>
      <c r="T18" s="65">
        <f t="shared" si="0"/>
        <v>489.6996171061856</v>
      </c>
    </row>
    <row r="19" spans="1:20" ht="24.95" customHeight="1">
      <c r="A19" s="9" t="s">
        <v>817</v>
      </c>
      <c r="B19" s="9" t="s">
        <v>313</v>
      </c>
      <c r="C19" s="178">
        <v>4</v>
      </c>
      <c r="D19" s="65">
        <f>SUM('9-10'!D12,'9-10'!D33,'9-10'!D46,'9-10'!D51)</f>
        <v>111020</v>
      </c>
      <c r="E19" s="65">
        <f>SUM('9-10'!E12,'9-10'!E33,'9-10'!E46,'9-10'!E51)</f>
        <v>96731</v>
      </c>
      <c r="F19" s="178">
        <f>SUM('9-10'!F12,'9-10'!F33,'9-10'!F46,'9-10'!F51)</f>
        <v>3</v>
      </c>
      <c r="G19" s="178">
        <f>SUM('9-10'!G12,'9-10'!G33,'9-10'!G46,'9-10'!G51)</f>
        <v>1</v>
      </c>
      <c r="H19" s="178">
        <f>SUM('9-10'!H12,'9-10'!H33,'9-10'!H46,'9-10'!H51)</f>
        <v>35</v>
      </c>
      <c r="I19" s="178">
        <f>SUM('9-10'!I12,'9-10'!I33,'9-10'!I46,'9-10'!I51)</f>
        <v>1</v>
      </c>
      <c r="J19" s="178">
        <f>SUM('9-10'!J12,'9-10'!J33,'9-10'!J46,'9-10'!J51)</f>
        <v>0</v>
      </c>
      <c r="K19" s="178">
        <f>SUM('9-10'!K12,'9-10'!K33,'9-10'!K46,'9-10'!K51)</f>
        <v>9</v>
      </c>
      <c r="L19" s="178">
        <f>SUM('9-10'!L12,'9-10'!L33,'9-10'!L46,'9-10'!L51)</f>
        <v>7</v>
      </c>
      <c r="M19" s="178">
        <f>SUM('9-10'!M12,'9-10'!M33,'9-10'!M46,'9-10'!M51)</f>
        <v>4</v>
      </c>
      <c r="N19" s="178">
        <f>SUM('9-10'!N12,'9-10'!N33,'9-10'!N46,'9-10'!N51)</f>
        <v>5</v>
      </c>
      <c r="O19" s="178">
        <f>SUM('9-10'!O12,'9-10'!O33,'9-10'!O46,'9-10'!O51)</f>
        <v>5</v>
      </c>
      <c r="P19" s="178">
        <f>SUM('9-10'!P12,'9-10'!P33,'9-10'!P46,'9-10'!P51)</f>
        <v>6</v>
      </c>
      <c r="Q19" s="290">
        <f>SUM('9-10'!Q12,'9-10'!Q33,'9-10'!Q46,'9-10'!Q51)</f>
        <v>2</v>
      </c>
      <c r="R19" s="65">
        <f>SUM('9-10'!AD12,'9-10'!AD33,'9-10'!AD46,'9-10'!AD51)</f>
        <v>53000</v>
      </c>
      <c r="S19" s="65">
        <f>SUM('9-10'!AE12,'9-10'!AE33,'9-10'!AE46,'9-10'!AE51)</f>
        <v>40285</v>
      </c>
      <c r="T19" s="65">
        <f t="shared" si="0"/>
        <v>416.46421519471522</v>
      </c>
    </row>
    <row r="20" spans="1:20" ht="24.95" customHeight="1">
      <c r="A20" s="9" t="s">
        <v>818</v>
      </c>
      <c r="B20" s="9" t="s">
        <v>790</v>
      </c>
      <c r="C20" s="178">
        <v>1</v>
      </c>
      <c r="D20" s="65">
        <f>SUM('9-10'!D50)</f>
        <v>150800</v>
      </c>
      <c r="E20" s="65">
        <f>SUM('9-10'!E50)</f>
        <v>134603</v>
      </c>
      <c r="F20" s="178">
        <f>SUM('9-10'!F50)</f>
        <v>35</v>
      </c>
      <c r="G20" s="178">
        <f>SUM('9-10'!G50)</f>
        <v>0</v>
      </c>
      <c r="H20" s="178">
        <f>SUM('9-10'!H50)</f>
        <v>119</v>
      </c>
      <c r="I20" s="178">
        <f>SUM('9-10'!I50)</f>
        <v>1</v>
      </c>
      <c r="J20" s="178">
        <f>SUM('9-10'!J50)</f>
        <v>4</v>
      </c>
      <c r="K20" s="178">
        <f>SUM('9-10'!K50)</f>
        <v>1</v>
      </c>
      <c r="L20" s="178">
        <f>SUM('9-10'!L50)</f>
        <v>44</v>
      </c>
      <c r="M20" s="178">
        <f>SUM('9-10'!M50)</f>
        <v>1</v>
      </c>
      <c r="N20" s="178">
        <f>SUM('9-10'!N50)</f>
        <v>0</v>
      </c>
      <c r="O20" s="178">
        <f>SUM('9-10'!O50)</f>
        <v>0</v>
      </c>
      <c r="P20" s="178">
        <f>SUM('9-10'!P50)</f>
        <v>2</v>
      </c>
      <c r="Q20" s="290">
        <f>SUM('9-10'!Q50)</f>
        <v>14</v>
      </c>
      <c r="R20" s="466">
        <f>SUM('9-10'!AD50)</f>
        <v>96800</v>
      </c>
      <c r="S20" s="466">
        <f>SUM('9-10'!AE50)</f>
        <v>58584</v>
      </c>
      <c r="T20" s="65">
        <f t="shared" si="0"/>
        <v>435.23547023469018</v>
      </c>
    </row>
    <row r="21" spans="1:20" ht="24.95" customHeight="1">
      <c r="A21" s="7" t="s">
        <v>303</v>
      </c>
      <c r="B21" s="9" t="s">
        <v>797</v>
      </c>
      <c r="C21" s="178">
        <v>2</v>
      </c>
      <c r="D21" s="65">
        <f>SUM('9-10'!D7,'9-10'!D40)</f>
        <v>1566000</v>
      </c>
      <c r="E21" s="65">
        <f>SUM('9-10'!E7,'9-10'!E40)</f>
        <v>1529850</v>
      </c>
      <c r="F21" s="178">
        <f>SUM('9-10'!F7,'9-10'!F40)</f>
        <v>7</v>
      </c>
      <c r="G21" s="178">
        <f>SUM('9-10'!G7,'9-10'!G40)</f>
        <v>0</v>
      </c>
      <c r="H21" s="178">
        <f>SUM('9-10'!H7,'9-10'!H40)</f>
        <v>0</v>
      </c>
      <c r="I21" s="178">
        <f>SUM('9-10'!I7,'9-10'!I40)</f>
        <v>3</v>
      </c>
      <c r="J21" s="178">
        <f>SUM('9-10'!J7,'9-10'!J40)</f>
        <v>2</v>
      </c>
      <c r="K21" s="178">
        <f>SUM('9-10'!K7,'9-10'!K40)</f>
        <v>0</v>
      </c>
      <c r="L21" s="178">
        <f>SUM('9-10'!L7,'9-10'!L40)</f>
        <v>4</v>
      </c>
      <c r="M21" s="178">
        <f>SUM('9-10'!M7,'9-10'!M40)</f>
        <v>1</v>
      </c>
      <c r="N21" s="178">
        <f>SUM('9-10'!N7,'9-10'!N40)</f>
        <v>0</v>
      </c>
      <c r="O21" s="178">
        <f>SUM('9-10'!O7,'9-10'!O40)</f>
        <v>1</v>
      </c>
      <c r="P21" s="178">
        <f>SUM('9-10'!P7,'9-10'!P40)</f>
        <v>0</v>
      </c>
      <c r="Q21" s="290">
        <f>SUM('9-10'!Q7,'9-10'!Q40)</f>
        <v>0</v>
      </c>
      <c r="R21" s="291">
        <f>SUM('9-10'!AD7,'9-10'!AD40)</f>
        <v>680520</v>
      </c>
      <c r="S21" s="291">
        <f>SUM('9-10'!AE7,'9-10'!AE40)</f>
        <v>582010</v>
      </c>
      <c r="T21" s="65">
        <f t="shared" si="0"/>
        <v>380.43599045658073</v>
      </c>
    </row>
    <row r="22" spans="1:20" ht="24.95" customHeight="1">
      <c r="A22" s="7" t="s">
        <v>192</v>
      </c>
      <c r="B22" s="9" t="s">
        <v>798</v>
      </c>
      <c r="C22" s="178">
        <v>1</v>
      </c>
      <c r="D22" s="65">
        <f>SUM('9-10'!D13)</f>
        <v>534000</v>
      </c>
      <c r="E22" s="65">
        <f>SUM('9-10'!E13)</f>
        <v>530901</v>
      </c>
      <c r="F22" s="178">
        <f>SUM('9-10'!F13)</f>
        <v>11</v>
      </c>
      <c r="G22" s="178">
        <f>SUM('9-10'!G13)</f>
        <v>3</v>
      </c>
      <c r="H22" s="178">
        <f>SUM('9-10'!H13)</f>
        <v>17</v>
      </c>
      <c r="I22" s="178">
        <f>SUM('9-10'!I13)</f>
        <v>5</v>
      </c>
      <c r="J22" s="178">
        <f>SUM('9-10'!J13)</f>
        <v>0</v>
      </c>
      <c r="K22" s="178">
        <f>SUM('9-10'!K13)</f>
        <v>6</v>
      </c>
      <c r="L22" s="178">
        <f>SUM('9-10'!L13)</f>
        <v>7</v>
      </c>
      <c r="M22" s="178">
        <f>SUM('9-10'!M13)</f>
        <v>9</v>
      </c>
      <c r="N22" s="178">
        <f>SUM('9-10'!N13)</f>
        <v>0</v>
      </c>
      <c r="O22" s="178">
        <f>SUM('9-10'!O13)</f>
        <v>0</v>
      </c>
      <c r="P22" s="178">
        <f>SUM('9-10'!P13)</f>
        <v>1</v>
      </c>
      <c r="Q22" s="290">
        <f>SUM('9-10'!Q13)</f>
        <v>0</v>
      </c>
      <c r="R22" s="466">
        <f>SUM('9-10'!AD13)</f>
        <v>203000</v>
      </c>
      <c r="S22" s="466">
        <f>SUM('9-10'!AE13)</f>
        <v>186639</v>
      </c>
      <c r="T22" s="65">
        <f t="shared" si="0"/>
        <v>351.55141919114863</v>
      </c>
    </row>
    <row r="23" spans="1:20" ht="24.95" customHeight="1">
      <c r="A23" s="7" t="s">
        <v>928</v>
      </c>
      <c r="B23" s="9" t="s">
        <v>799</v>
      </c>
      <c r="C23" s="178">
        <v>1</v>
      </c>
      <c r="D23" s="65">
        <f>SUM('9-10'!D8)</f>
        <v>578600</v>
      </c>
      <c r="E23" s="65">
        <f>SUM('9-10'!E8)</f>
        <v>446123</v>
      </c>
      <c r="F23" s="178">
        <f>SUM('9-10'!F8)</f>
        <v>2</v>
      </c>
      <c r="G23" s="178">
        <f>SUM('9-10'!G8)</f>
        <v>0</v>
      </c>
      <c r="H23" s="178">
        <f>SUM('9-10'!H8)</f>
        <v>0</v>
      </c>
      <c r="I23" s="178">
        <f>SUM('9-10'!I8)</f>
        <v>2</v>
      </c>
      <c r="J23" s="178">
        <f>SUM('9-10'!J8)</f>
        <v>0</v>
      </c>
      <c r="K23" s="178">
        <f>SUM('9-10'!K8)</f>
        <v>0</v>
      </c>
      <c r="L23" s="178">
        <f>SUM('9-10'!L8)</f>
        <v>1</v>
      </c>
      <c r="M23" s="178">
        <f>SUM('9-10'!M8)</f>
        <v>0</v>
      </c>
      <c r="N23" s="178">
        <f>SUM('9-10'!N8)</f>
        <v>0</v>
      </c>
      <c r="O23" s="178">
        <f>SUM('9-10'!O8)</f>
        <v>0</v>
      </c>
      <c r="P23" s="178">
        <f>SUM('9-10'!P8)</f>
        <v>0</v>
      </c>
      <c r="Q23" s="290">
        <f>SUM('9-10'!Q8)</f>
        <v>1</v>
      </c>
      <c r="R23" s="466">
        <f>SUM('9-10'!AD8)</f>
        <v>383500</v>
      </c>
      <c r="S23" s="466">
        <f>SUM('9-10'!AE8)</f>
        <v>170406</v>
      </c>
      <c r="T23" s="65">
        <f t="shared" si="0"/>
        <v>381.97089143576994</v>
      </c>
    </row>
    <row r="24" spans="1:20" ht="24.95" customHeight="1" thickBot="1">
      <c r="A24" s="7" t="s">
        <v>928</v>
      </c>
      <c r="B24" s="342" t="s">
        <v>800</v>
      </c>
      <c r="C24" s="179">
        <v>1</v>
      </c>
      <c r="D24" s="65">
        <f>SUM('9-10'!D11)</f>
        <v>512000</v>
      </c>
      <c r="E24" s="65">
        <f>SUM('9-10'!E11)</f>
        <v>486765</v>
      </c>
      <c r="F24" s="178">
        <f>SUM('9-10'!F11)</f>
        <v>4</v>
      </c>
      <c r="G24" s="178">
        <f>SUM('9-10'!G11)</f>
        <v>0</v>
      </c>
      <c r="H24" s="178">
        <f>SUM('9-10'!H11)</f>
        <v>5</v>
      </c>
      <c r="I24" s="178">
        <f>SUM('9-10'!I11)</f>
        <v>2</v>
      </c>
      <c r="J24" s="178">
        <f>SUM('9-10'!J11)</f>
        <v>0</v>
      </c>
      <c r="K24" s="178">
        <f>SUM('9-10'!K11)</f>
        <v>0</v>
      </c>
      <c r="L24" s="178">
        <f>SUM('9-10'!L11)</f>
        <v>3</v>
      </c>
      <c r="M24" s="178">
        <f>SUM('9-10'!M11)</f>
        <v>0</v>
      </c>
      <c r="N24" s="178">
        <f>SUM('9-10'!N11)</f>
        <v>1</v>
      </c>
      <c r="O24" s="178">
        <f>SUM('9-10'!O11)</f>
        <v>1</v>
      </c>
      <c r="P24" s="178">
        <f>SUM('9-10'!P11)</f>
        <v>0</v>
      </c>
      <c r="Q24" s="178">
        <f>SUM('9-10'!Q11)</f>
        <v>0</v>
      </c>
      <c r="R24" s="65">
        <f>SUM('9-10'!AD11)</f>
        <v>205700</v>
      </c>
      <c r="S24" s="65">
        <f>SUM('9-10'!AE11)</f>
        <v>164040</v>
      </c>
      <c r="T24" s="274">
        <f t="shared" si="0"/>
        <v>337.00040060398754</v>
      </c>
    </row>
    <row r="25" spans="1:20" ht="32.25" customHeight="1" thickTop="1">
      <c r="A25" s="67"/>
      <c r="B25" s="15" t="s">
        <v>795</v>
      </c>
      <c r="C25" s="180">
        <f>SUM(C8:C24)</f>
        <v>45</v>
      </c>
      <c r="D25" s="175">
        <f>SUM(D8:D24)</f>
        <v>5916107</v>
      </c>
      <c r="E25" s="175">
        <f t="shared" ref="E25:Q25" si="1">SUM(E8:E24)</f>
        <v>5413739</v>
      </c>
      <c r="F25" s="181">
        <f t="shared" si="1"/>
        <v>122</v>
      </c>
      <c r="G25" s="181">
        <f t="shared" si="1"/>
        <v>19</v>
      </c>
      <c r="H25" s="181">
        <f t="shared" si="1"/>
        <v>551</v>
      </c>
      <c r="I25" s="181">
        <f t="shared" si="1"/>
        <v>42</v>
      </c>
      <c r="J25" s="181">
        <f t="shared" si="1"/>
        <v>19</v>
      </c>
      <c r="K25" s="181">
        <f t="shared" si="1"/>
        <v>32</v>
      </c>
      <c r="L25" s="181">
        <f t="shared" si="1"/>
        <v>137</v>
      </c>
      <c r="M25" s="181">
        <f t="shared" si="1"/>
        <v>42</v>
      </c>
      <c r="N25" s="181">
        <f t="shared" si="1"/>
        <v>14</v>
      </c>
      <c r="O25" s="181">
        <f t="shared" si="1"/>
        <v>8</v>
      </c>
      <c r="P25" s="181">
        <f>SUM(P8:P24)</f>
        <v>75</v>
      </c>
      <c r="Q25" s="282">
        <f t="shared" si="1"/>
        <v>42</v>
      </c>
      <c r="R25" s="175">
        <f>SUM(R8:R24)</f>
        <v>2911081</v>
      </c>
      <c r="S25" s="175">
        <f>SUM(S8:S24)</f>
        <v>2039062</v>
      </c>
      <c r="T25" s="175">
        <f t="shared" si="0"/>
        <v>376.64578953658463</v>
      </c>
    </row>
  </sheetData>
  <mergeCells count="6">
    <mergeCell ref="A15:A16"/>
    <mergeCell ref="A17:A18"/>
    <mergeCell ref="F3:J3"/>
    <mergeCell ref="K3:Q3"/>
    <mergeCell ref="A9:A10"/>
    <mergeCell ref="A11:A12"/>
  </mergeCells>
  <phoneticPr fontId="2"/>
  <printOptions horizontalCentered="1"/>
  <pageMargins left="0.78740157480314965" right="0.39370078740157483" top="0.74" bottom="0.7" header="0.51181102362204722" footer="0.31"/>
  <pageSetup paperSize="9" scale="80" orientation="landscape" horizontalDpi="300" verticalDpi="300" r:id="rId1"/>
  <headerFooter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62"/>
  <sheetViews>
    <sheetView showZeros="0" view="pageBreakPreview" zoomScale="75" zoomScaleNormal="100" zoomScaleSheetLayoutView="75" workbookViewId="0">
      <pane xSplit="1" ySplit="6" topLeftCell="E46" activePane="bottomRight" state="frozen"/>
      <selection activeCell="P62" sqref="P62"/>
      <selection pane="topRight" activeCell="P62" sqref="P62"/>
      <selection pane="bottomLeft" activeCell="P62" sqref="P62"/>
      <selection pane="bottomRight" activeCell="U52" sqref="U52"/>
    </sheetView>
  </sheetViews>
  <sheetFormatPr defaultColWidth="9" defaultRowHeight="14.25"/>
  <cols>
    <col min="1" max="1" width="4.875" style="12" hidden="1" customWidth="1"/>
    <col min="2" max="2" width="5.125" style="279" customWidth="1"/>
    <col min="3" max="3" width="22.5" style="289" customWidth="1"/>
    <col min="4" max="5" width="10.625" style="14" customWidth="1"/>
    <col min="6" max="6" width="5.125" style="14" customWidth="1"/>
    <col min="7" max="7" width="4.75" style="14" customWidth="1"/>
    <col min="8" max="8" width="5.125" style="14" customWidth="1"/>
    <col min="9" max="11" width="4.75" style="14" customWidth="1"/>
    <col min="12" max="12" width="5.125" style="14" customWidth="1"/>
    <col min="13" max="17" width="4.75" style="14" customWidth="1"/>
    <col min="18" max="19" width="13.625" style="14" customWidth="1"/>
    <col min="20" max="20" width="7.125" style="14" customWidth="1"/>
    <col min="21" max="25" width="9.125" style="14" customWidth="1"/>
    <col min="26" max="29" width="8.625" style="14" customWidth="1"/>
    <col min="30" max="31" width="10.625" style="14" customWidth="1"/>
    <col min="32" max="32" width="9.125" style="14" customWidth="1"/>
    <col min="33" max="16384" width="9" style="14"/>
  </cols>
  <sheetData>
    <row r="1" spans="1:32" s="4" customFormat="1" ht="18" customHeight="1">
      <c r="A1" s="12"/>
      <c r="B1" s="4" t="s">
        <v>457</v>
      </c>
      <c r="C1" s="284"/>
      <c r="E1" s="4" t="s">
        <v>214</v>
      </c>
    </row>
    <row r="2" spans="1:32" s="4" customFormat="1" ht="18" customHeight="1">
      <c r="A2" s="12"/>
      <c r="B2" s="435"/>
      <c r="C2" s="285"/>
      <c r="D2" s="5"/>
      <c r="E2" s="5"/>
      <c r="F2" s="663" t="s">
        <v>458</v>
      </c>
      <c r="G2" s="644"/>
      <c r="H2" s="644"/>
      <c r="I2" s="644"/>
      <c r="J2" s="645"/>
      <c r="K2" s="663" t="s">
        <v>298</v>
      </c>
      <c r="L2" s="644"/>
      <c r="M2" s="644"/>
      <c r="N2" s="644"/>
      <c r="O2" s="644"/>
      <c r="P2" s="644"/>
      <c r="Q2" s="645"/>
      <c r="R2" s="5"/>
      <c r="S2" s="435"/>
      <c r="T2" s="435"/>
      <c r="U2" s="434" t="s">
        <v>1059</v>
      </c>
      <c r="V2" s="436" t="s">
        <v>459</v>
      </c>
      <c r="W2" s="6" t="s">
        <v>460</v>
      </c>
      <c r="X2" s="6"/>
      <c r="Y2" s="6"/>
      <c r="Z2" s="6"/>
      <c r="AA2" s="6"/>
      <c r="AB2" s="278"/>
      <c r="AC2" s="278"/>
      <c r="AD2" s="435"/>
      <c r="AE2" s="435" t="s">
        <v>1059</v>
      </c>
      <c r="AF2" s="435" t="s">
        <v>1059</v>
      </c>
    </row>
    <row r="3" spans="1:32" s="4" customFormat="1" ht="18" customHeight="1">
      <c r="A3" s="12"/>
      <c r="B3" s="7" t="s">
        <v>299</v>
      </c>
      <c r="C3" s="286"/>
      <c r="D3" s="7" t="s">
        <v>395</v>
      </c>
      <c r="E3" s="7" t="s">
        <v>396</v>
      </c>
      <c r="F3" s="435" t="s">
        <v>397</v>
      </c>
      <c r="G3" s="435" t="s">
        <v>398</v>
      </c>
      <c r="H3" s="435" t="s">
        <v>399</v>
      </c>
      <c r="I3" s="435" t="s">
        <v>400</v>
      </c>
      <c r="J3" s="435" t="s">
        <v>401</v>
      </c>
      <c r="K3" s="7" t="s">
        <v>402</v>
      </c>
      <c r="L3" s="7" t="s">
        <v>403</v>
      </c>
      <c r="M3" s="437" t="s">
        <v>461</v>
      </c>
      <c r="N3" s="435" t="s">
        <v>219</v>
      </c>
      <c r="O3" s="345" t="s">
        <v>1067</v>
      </c>
      <c r="P3" s="458" t="s">
        <v>462</v>
      </c>
      <c r="Q3" s="459" t="s">
        <v>1407</v>
      </c>
      <c r="R3" s="7" t="s">
        <v>463</v>
      </c>
      <c r="S3" s="7" t="s">
        <v>1056</v>
      </c>
      <c r="T3" s="7" t="s">
        <v>1054</v>
      </c>
      <c r="U3" s="7" t="s">
        <v>1062</v>
      </c>
      <c r="V3" s="7" t="s">
        <v>290</v>
      </c>
      <c r="W3" s="438" t="s">
        <v>289</v>
      </c>
      <c r="X3" s="436" t="s">
        <v>459</v>
      </c>
      <c r="Y3" s="346" t="s">
        <v>460</v>
      </c>
      <c r="Z3" s="346"/>
      <c r="AA3" s="346"/>
      <c r="AB3" s="7" t="s">
        <v>290</v>
      </c>
      <c r="AC3" s="7" t="s">
        <v>469</v>
      </c>
      <c r="AD3" s="7" t="s">
        <v>470</v>
      </c>
      <c r="AE3" s="7" t="s">
        <v>1058</v>
      </c>
      <c r="AF3" s="287" t="s">
        <v>1061</v>
      </c>
    </row>
    <row r="4" spans="1:32" s="4" customFormat="1" ht="18" customHeight="1">
      <c r="A4" s="12"/>
      <c r="B4" s="7" t="s">
        <v>471</v>
      </c>
      <c r="C4" s="287" t="s">
        <v>472</v>
      </c>
      <c r="D4" s="7" t="s">
        <v>406</v>
      </c>
      <c r="E4" s="7" t="s">
        <v>406</v>
      </c>
      <c r="F4" s="7" t="s">
        <v>407</v>
      </c>
      <c r="G4" s="7" t="s">
        <v>407</v>
      </c>
      <c r="H4" s="7" t="s">
        <v>408</v>
      </c>
      <c r="I4" s="7" t="s">
        <v>409</v>
      </c>
      <c r="J4" s="7" t="s">
        <v>410</v>
      </c>
      <c r="K4" s="7" t="s">
        <v>411</v>
      </c>
      <c r="L4" s="7" t="s">
        <v>411</v>
      </c>
      <c r="M4" s="438" t="s">
        <v>1408</v>
      </c>
      <c r="N4" s="7" t="s">
        <v>1409</v>
      </c>
      <c r="O4" s="345" t="s">
        <v>1069</v>
      </c>
      <c r="P4" s="7" t="s">
        <v>473</v>
      </c>
      <c r="Q4" s="460" t="s">
        <v>1410</v>
      </c>
      <c r="R4" s="7"/>
      <c r="S4" s="7" t="s">
        <v>1057</v>
      </c>
      <c r="T4" s="7" t="s">
        <v>1055</v>
      </c>
      <c r="U4" s="7" t="s">
        <v>477</v>
      </c>
      <c r="V4" s="7" t="s">
        <v>478</v>
      </c>
      <c r="W4" s="7" t="s">
        <v>478</v>
      </c>
      <c r="X4" s="7" t="s">
        <v>465</v>
      </c>
      <c r="Y4" s="7" t="s">
        <v>466</v>
      </c>
      <c r="Z4" s="7" t="s">
        <v>467</v>
      </c>
      <c r="AA4" s="7" t="s">
        <v>468</v>
      </c>
      <c r="AB4" s="7" t="s">
        <v>1051</v>
      </c>
      <c r="AC4" s="7" t="s">
        <v>1052</v>
      </c>
      <c r="AD4" s="7" t="s">
        <v>474</v>
      </c>
      <c r="AE4" s="7" t="s">
        <v>474</v>
      </c>
      <c r="AF4" s="7" t="s">
        <v>1060</v>
      </c>
    </row>
    <row r="5" spans="1:32" s="4" customFormat="1" ht="18" customHeight="1">
      <c r="A5" s="12"/>
      <c r="B5" s="7"/>
      <c r="C5" s="286"/>
      <c r="D5" s="8" t="s">
        <v>300</v>
      </c>
      <c r="E5" s="8" t="s">
        <v>300</v>
      </c>
      <c r="F5" s="7" t="s">
        <v>409</v>
      </c>
      <c r="G5" s="7" t="s">
        <v>409</v>
      </c>
      <c r="H5" s="7" t="s">
        <v>409</v>
      </c>
      <c r="I5" s="7" t="s">
        <v>413</v>
      </c>
      <c r="J5" s="7" t="s">
        <v>414</v>
      </c>
      <c r="K5" s="7" t="s">
        <v>415</v>
      </c>
      <c r="L5" s="7" t="s">
        <v>415</v>
      </c>
      <c r="M5" s="438" t="s">
        <v>475</v>
      </c>
      <c r="N5" s="7" t="s">
        <v>1411</v>
      </c>
      <c r="O5" s="345" t="s">
        <v>1067</v>
      </c>
      <c r="P5" s="7" t="s">
        <v>1412</v>
      </c>
      <c r="Q5" s="460" t="s">
        <v>476</v>
      </c>
      <c r="R5" s="7"/>
      <c r="S5" s="7"/>
      <c r="T5" s="7"/>
      <c r="V5" s="7" t="s">
        <v>379</v>
      </c>
      <c r="W5" s="7" t="s">
        <v>379</v>
      </c>
      <c r="X5" s="7"/>
      <c r="Y5" s="7"/>
      <c r="Z5" s="7"/>
      <c r="AA5" s="287" t="s">
        <v>268</v>
      </c>
      <c r="AB5" s="7" t="s">
        <v>478</v>
      </c>
      <c r="AC5" s="7" t="s">
        <v>1053</v>
      </c>
      <c r="AD5" s="7" t="s">
        <v>477</v>
      </c>
      <c r="AE5" s="7" t="s">
        <v>477</v>
      </c>
      <c r="AF5" s="7" t="s">
        <v>416</v>
      </c>
    </row>
    <row r="6" spans="1:32" s="4" customFormat="1" ht="18" customHeight="1">
      <c r="A6" s="12"/>
      <c r="B6" s="7"/>
      <c r="C6" s="286"/>
      <c r="D6" s="7" t="s">
        <v>481</v>
      </c>
      <c r="E6" s="7" t="s">
        <v>481</v>
      </c>
      <c r="F6" s="7"/>
      <c r="G6" s="7"/>
      <c r="H6" s="7"/>
      <c r="I6" s="7" t="s">
        <v>409</v>
      </c>
      <c r="J6" s="7"/>
      <c r="K6" s="7" t="s">
        <v>417</v>
      </c>
      <c r="L6" s="7" t="s">
        <v>417</v>
      </c>
      <c r="M6" s="438"/>
      <c r="N6" s="10"/>
      <c r="O6" s="448" t="s">
        <v>1413</v>
      </c>
      <c r="P6" s="7" t="s">
        <v>1414</v>
      </c>
      <c r="Q6" s="460"/>
      <c r="R6" s="7" t="s">
        <v>482</v>
      </c>
      <c r="S6" s="7" t="s">
        <v>482</v>
      </c>
      <c r="T6" s="7" t="s">
        <v>481</v>
      </c>
      <c r="U6" s="7" t="s">
        <v>483</v>
      </c>
      <c r="V6" s="7" t="s">
        <v>483</v>
      </c>
      <c r="W6" s="7" t="s">
        <v>483</v>
      </c>
      <c r="X6" s="7" t="s">
        <v>483</v>
      </c>
      <c r="Y6" s="7" t="s">
        <v>483</v>
      </c>
      <c r="Z6" s="7" t="s">
        <v>483</v>
      </c>
      <c r="AA6" s="10" t="s">
        <v>483</v>
      </c>
      <c r="AB6" s="10" t="s">
        <v>483</v>
      </c>
      <c r="AC6" s="10" t="s">
        <v>483</v>
      </c>
      <c r="AD6" s="7" t="s">
        <v>484</v>
      </c>
      <c r="AE6" s="7" t="s">
        <v>484</v>
      </c>
      <c r="AF6" s="10" t="s">
        <v>301</v>
      </c>
    </row>
    <row r="7" spans="1:32" s="4" customFormat="1" ht="27.95" customHeight="1">
      <c r="A7" s="12">
        <v>41</v>
      </c>
      <c r="B7" s="9">
        <v>1</v>
      </c>
      <c r="C7" s="283" t="s">
        <v>452</v>
      </c>
      <c r="D7" s="65">
        <v>1560000</v>
      </c>
      <c r="E7" s="65">
        <v>1528931</v>
      </c>
      <c r="F7" s="9">
        <v>6</v>
      </c>
      <c r="G7" s="9"/>
      <c r="H7" s="9"/>
      <c r="I7" s="9">
        <v>2</v>
      </c>
      <c r="J7" s="9">
        <v>1</v>
      </c>
      <c r="K7" s="9"/>
      <c r="L7" s="9">
        <v>3</v>
      </c>
      <c r="M7" s="436">
        <v>1</v>
      </c>
      <c r="N7" s="436"/>
      <c r="O7" s="436">
        <v>1</v>
      </c>
      <c r="P7" s="9"/>
      <c r="Q7" s="177"/>
      <c r="R7" s="449">
        <v>30069427</v>
      </c>
      <c r="S7" s="449">
        <v>6931645</v>
      </c>
      <c r="T7" s="449">
        <v>799</v>
      </c>
      <c r="U7" s="449">
        <v>191666</v>
      </c>
      <c r="V7" s="449">
        <v>178504</v>
      </c>
      <c r="W7" s="449">
        <v>173247</v>
      </c>
      <c r="X7" s="449">
        <v>128936</v>
      </c>
      <c r="Y7" s="449">
        <v>37482</v>
      </c>
      <c r="Z7" s="449">
        <v>6829</v>
      </c>
      <c r="AA7" s="450"/>
      <c r="AB7" s="451">
        <v>5257</v>
      </c>
      <c r="AC7" s="451">
        <v>13162</v>
      </c>
      <c r="AD7" s="176">
        <v>676000</v>
      </c>
      <c r="AE7" s="176">
        <v>580370</v>
      </c>
      <c r="AF7" s="65">
        <f t="shared" ref="AF7:AF52" si="0">AE7*1000/E7</f>
        <v>379.59201559782622</v>
      </c>
    </row>
    <row r="8" spans="1:32" s="4" customFormat="1" ht="27.95" customHeight="1">
      <c r="A8" s="12">
        <v>44</v>
      </c>
      <c r="B8" s="9">
        <v>2</v>
      </c>
      <c r="C8" s="283" t="s">
        <v>454</v>
      </c>
      <c r="D8" s="65">
        <v>578600</v>
      </c>
      <c r="E8" s="65">
        <v>446123</v>
      </c>
      <c r="F8" s="9">
        <v>2</v>
      </c>
      <c r="G8" s="9"/>
      <c r="H8" s="9"/>
      <c r="I8" s="9">
        <v>2</v>
      </c>
      <c r="J8" s="9"/>
      <c r="K8" s="9"/>
      <c r="L8" s="9">
        <v>1</v>
      </c>
      <c r="M8" s="436"/>
      <c r="N8" s="436"/>
      <c r="O8" s="436"/>
      <c r="P8" s="9"/>
      <c r="Q8" s="177">
        <v>1</v>
      </c>
      <c r="R8" s="449">
        <v>8432360</v>
      </c>
      <c r="S8" s="449">
        <v>2266645</v>
      </c>
      <c r="T8" s="449">
        <v>163</v>
      </c>
      <c r="U8" s="449">
        <v>56604</v>
      </c>
      <c r="V8" s="449">
        <v>53103</v>
      </c>
      <c r="W8" s="449">
        <v>51554</v>
      </c>
      <c r="X8" s="449">
        <v>40151</v>
      </c>
      <c r="Y8" s="449">
        <v>8511</v>
      </c>
      <c r="Z8" s="449">
        <v>2891</v>
      </c>
      <c r="AA8" s="449">
        <v>1</v>
      </c>
      <c r="AB8" s="65">
        <v>1549</v>
      </c>
      <c r="AC8" s="65">
        <v>3501</v>
      </c>
      <c r="AD8" s="176">
        <v>383500</v>
      </c>
      <c r="AE8" s="176">
        <v>170406</v>
      </c>
      <c r="AF8" s="65">
        <f t="shared" si="0"/>
        <v>381.97089143576994</v>
      </c>
    </row>
    <row r="9" spans="1:32" s="4" customFormat="1" ht="27.95" customHeight="1">
      <c r="A9" s="12">
        <v>9</v>
      </c>
      <c r="B9" s="9">
        <v>3</v>
      </c>
      <c r="C9" s="283" t="s">
        <v>426</v>
      </c>
      <c r="D9" s="65">
        <v>120000</v>
      </c>
      <c r="E9" s="65">
        <v>95616</v>
      </c>
      <c r="F9" s="9">
        <v>1</v>
      </c>
      <c r="G9" s="9">
        <v>1</v>
      </c>
      <c r="H9" s="9">
        <v>2</v>
      </c>
      <c r="I9" s="9">
        <v>1</v>
      </c>
      <c r="J9" s="9"/>
      <c r="K9" s="9"/>
      <c r="L9" s="9">
        <v>1</v>
      </c>
      <c r="M9" s="436"/>
      <c r="N9" s="436"/>
      <c r="O9" s="436"/>
      <c r="P9" s="9">
        <v>2</v>
      </c>
      <c r="Q9" s="177"/>
      <c r="R9" s="449">
        <v>1107932</v>
      </c>
      <c r="S9" s="449">
        <v>282579</v>
      </c>
      <c r="T9" s="449">
        <v>25</v>
      </c>
      <c r="U9" s="449">
        <v>12532</v>
      </c>
      <c r="V9" s="449">
        <v>11268</v>
      </c>
      <c r="W9" s="449">
        <v>11262</v>
      </c>
      <c r="X9" s="449">
        <v>9374</v>
      </c>
      <c r="Y9" s="449">
        <v>1877</v>
      </c>
      <c r="Z9" s="449"/>
      <c r="AA9" s="449">
        <v>11</v>
      </c>
      <c r="AB9" s="65">
        <v>6</v>
      </c>
      <c r="AC9" s="65">
        <v>1264</v>
      </c>
      <c r="AD9" s="176">
        <v>109000</v>
      </c>
      <c r="AE9" s="176">
        <v>39931</v>
      </c>
      <c r="AF9" s="65">
        <f t="shared" si="0"/>
        <v>417.61839022757698</v>
      </c>
    </row>
    <row r="10" spans="1:32" s="4" customFormat="1" ht="27.95" customHeight="1">
      <c r="A10" s="12">
        <v>31</v>
      </c>
      <c r="B10" s="9">
        <v>4</v>
      </c>
      <c r="C10" s="283" t="s">
        <v>446</v>
      </c>
      <c r="D10" s="65">
        <v>87700</v>
      </c>
      <c r="E10" s="65">
        <v>65318</v>
      </c>
      <c r="F10" s="9">
        <v>10</v>
      </c>
      <c r="G10" s="9">
        <v>5</v>
      </c>
      <c r="H10" s="9">
        <v>34</v>
      </c>
      <c r="I10" s="9"/>
      <c r="J10" s="9">
        <v>4</v>
      </c>
      <c r="K10" s="9">
        <v>4</v>
      </c>
      <c r="L10" s="9">
        <v>8</v>
      </c>
      <c r="M10" s="9">
        <v>6</v>
      </c>
      <c r="N10" s="436"/>
      <c r="O10" s="436"/>
      <c r="P10" s="9">
        <v>18</v>
      </c>
      <c r="Q10" s="177"/>
      <c r="R10" s="449">
        <v>1365483</v>
      </c>
      <c r="S10" s="449">
        <v>255778</v>
      </c>
      <c r="T10" s="449">
        <v>21</v>
      </c>
      <c r="U10" s="449">
        <v>10703</v>
      </c>
      <c r="V10" s="449">
        <v>8941</v>
      </c>
      <c r="W10" s="449">
        <v>8815</v>
      </c>
      <c r="X10" s="449">
        <v>5666</v>
      </c>
      <c r="Y10" s="449">
        <v>2495</v>
      </c>
      <c r="Z10" s="449">
        <v>590</v>
      </c>
      <c r="AA10" s="449">
        <v>64</v>
      </c>
      <c r="AB10" s="65">
        <v>126</v>
      </c>
      <c r="AC10" s="65">
        <v>1762</v>
      </c>
      <c r="AD10" s="176">
        <v>54100</v>
      </c>
      <c r="AE10" s="176">
        <v>33224</v>
      </c>
      <c r="AF10" s="65">
        <f t="shared" si="0"/>
        <v>508.64998928319909</v>
      </c>
    </row>
    <row r="11" spans="1:32" s="4" customFormat="1" ht="27.95" customHeight="1">
      <c r="A11" s="12">
        <v>45</v>
      </c>
      <c r="B11" s="9">
        <v>5</v>
      </c>
      <c r="C11" s="283" t="s">
        <v>455</v>
      </c>
      <c r="D11" s="65">
        <v>512000</v>
      </c>
      <c r="E11" s="65">
        <v>486765</v>
      </c>
      <c r="F11" s="9">
        <v>4</v>
      </c>
      <c r="G11" s="9"/>
      <c r="H11" s="9">
        <v>5</v>
      </c>
      <c r="I11" s="9">
        <v>2</v>
      </c>
      <c r="J11" s="9"/>
      <c r="K11" s="9"/>
      <c r="L11" s="9">
        <v>3</v>
      </c>
      <c r="M11" s="436"/>
      <c r="N11" s="436">
        <v>1</v>
      </c>
      <c r="O11" s="436">
        <v>1</v>
      </c>
      <c r="P11" s="9"/>
      <c r="Q11" s="177"/>
      <c r="R11" s="449">
        <v>8444067</v>
      </c>
      <c r="S11" s="449">
        <v>2351899</v>
      </c>
      <c r="T11" s="449">
        <v>224</v>
      </c>
      <c r="U11" s="449">
        <v>54795</v>
      </c>
      <c r="V11" s="449">
        <v>54296</v>
      </c>
      <c r="W11" s="449">
        <v>51256</v>
      </c>
      <c r="X11" s="449">
        <v>43659</v>
      </c>
      <c r="Y11" s="449">
        <v>7095</v>
      </c>
      <c r="Z11" s="449">
        <v>385</v>
      </c>
      <c r="AA11" s="449">
        <v>117</v>
      </c>
      <c r="AB11" s="65">
        <v>3040</v>
      </c>
      <c r="AC11" s="65">
        <v>499</v>
      </c>
      <c r="AD11" s="176">
        <v>205700</v>
      </c>
      <c r="AE11" s="176">
        <v>164040</v>
      </c>
      <c r="AF11" s="65">
        <f t="shared" si="0"/>
        <v>337.00040060398754</v>
      </c>
    </row>
    <row r="12" spans="1:32" s="4" customFormat="1" ht="27.95" customHeight="1">
      <c r="A12" s="12">
        <v>36</v>
      </c>
      <c r="B12" s="9">
        <v>7</v>
      </c>
      <c r="C12" s="283" t="s">
        <v>451</v>
      </c>
      <c r="D12" s="65">
        <v>45100</v>
      </c>
      <c r="E12" s="65">
        <v>32488</v>
      </c>
      <c r="F12" s="9">
        <v>1</v>
      </c>
      <c r="G12" s="9">
        <v>1</v>
      </c>
      <c r="H12" s="9">
        <v>6</v>
      </c>
      <c r="I12" s="9">
        <v>1</v>
      </c>
      <c r="J12" s="9"/>
      <c r="K12" s="9"/>
      <c r="L12" s="9">
        <v>2</v>
      </c>
      <c r="M12" s="436">
        <v>1</v>
      </c>
      <c r="N12" s="436"/>
      <c r="O12" s="436"/>
      <c r="P12" s="9"/>
      <c r="Q12" s="177">
        <v>0</v>
      </c>
      <c r="R12" s="449">
        <v>1195282</v>
      </c>
      <c r="S12" s="449">
        <v>89363</v>
      </c>
      <c r="T12" s="449">
        <v>18</v>
      </c>
      <c r="U12" s="449">
        <v>3870</v>
      </c>
      <c r="V12" s="449">
        <v>3434</v>
      </c>
      <c r="W12" s="449">
        <v>3280</v>
      </c>
      <c r="X12" s="449">
        <v>2482</v>
      </c>
      <c r="Y12" s="449">
        <v>509</v>
      </c>
      <c r="Z12" s="449">
        <v>105</v>
      </c>
      <c r="AA12" s="449">
        <v>184</v>
      </c>
      <c r="AB12" s="65">
        <v>154</v>
      </c>
      <c r="AC12" s="65">
        <v>436</v>
      </c>
      <c r="AD12" s="176">
        <v>20300</v>
      </c>
      <c r="AE12" s="176">
        <v>13242</v>
      </c>
      <c r="AF12" s="65">
        <f t="shared" si="0"/>
        <v>407.59665107116473</v>
      </c>
    </row>
    <row r="13" spans="1:32" s="4" customFormat="1" ht="27.95" customHeight="1">
      <c r="A13" s="12">
        <v>43</v>
      </c>
      <c r="B13" s="9">
        <v>8</v>
      </c>
      <c r="C13" s="283" t="s">
        <v>453</v>
      </c>
      <c r="D13" s="65">
        <v>534000</v>
      </c>
      <c r="E13" s="65">
        <v>530901</v>
      </c>
      <c r="F13" s="9">
        <v>11</v>
      </c>
      <c r="G13" s="9">
        <v>3</v>
      </c>
      <c r="H13" s="9">
        <v>17</v>
      </c>
      <c r="I13" s="9">
        <v>5</v>
      </c>
      <c r="J13" s="9"/>
      <c r="K13" s="9">
        <v>6</v>
      </c>
      <c r="L13" s="9">
        <v>7</v>
      </c>
      <c r="M13" s="436">
        <v>9</v>
      </c>
      <c r="N13" s="436"/>
      <c r="O13" s="436"/>
      <c r="P13" s="9">
        <v>1</v>
      </c>
      <c r="Q13" s="177"/>
      <c r="R13" s="449">
        <v>8068357</v>
      </c>
      <c r="S13" s="449">
        <v>2657419</v>
      </c>
      <c r="T13" s="449">
        <v>122</v>
      </c>
      <c r="U13" s="449">
        <v>62676</v>
      </c>
      <c r="V13" s="449">
        <v>58200</v>
      </c>
      <c r="W13" s="449">
        <v>55977</v>
      </c>
      <c r="X13" s="449">
        <v>45951</v>
      </c>
      <c r="Y13" s="449">
        <v>7898</v>
      </c>
      <c r="Z13" s="449">
        <v>2110</v>
      </c>
      <c r="AA13" s="449">
        <v>18</v>
      </c>
      <c r="AB13" s="65">
        <v>2223</v>
      </c>
      <c r="AC13" s="65">
        <v>4476</v>
      </c>
      <c r="AD13" s="176">
        <v>203000</v>
      </c>
      <c r="AE13" s="176">
        <v>186639</v>
      </c>
      <c r="AF13" s="65">
        <f t="shared" si="0"/>
        <v>351.55141919114863</v>
      </c>
    </row>
    <row r="14" spans="1:32" s="4" customFormat="1" ht="27.95" customHeight="1">
      <c r="A14" s="12">
        <v>7</v>
      </c>
      <c r="B14" s="9">
        <v>9</v>
      </c>
      <c r="C14" s="283" t="s">
        <v>424</v>
      </c>
      <c r="D14" s="65">
        <v>300000</v>
      </c>
      <c r="E14" s="65">
        <v>291430</v>
      </c>
      <c r="F14" s="9">
        <v>1</v>
      </c>
      <c r="G14" s="9"/>
      <c r="H14" s="9">
        <v>62</v>
      </c>
      <c r="I14" s="9">
        <v>2</v>
      </c>
      <c r="J14" s="9"/>
      <c r="K14" s="9"/>
      <c r="L14" s="9">
        <v>3</v>
      </c>
      <c r="M14" s="436"/>
      <c r="N14" s="436"/>
      <c r="O14" s="436"/>
      <c r="P14" s="9"/>
      <c r="Q14" s="177">
        <v>2</v>
      </c>
      <c r="R14" s="449">
        <v>5434056</v>
      </c>
      <c r="S14" s="449">
        <v>1138680</v>
      </c>
      <c r="T14" s="449">
        <v>90</v>
      </c>
      <c r="U14" s="449">
        <v>32939</v>
      </c>
      <c r="V14" s="449">
        <v>32515</v>
      </c>
      <c r="W14" s="449">
        <v>32298</v>
      </c>
      <c r="X14" s="449">
        <v>25410</v>
      </c>
      <c r="Y14" s="449">
        <v>3695</v>
      </c>
      <c r="Z14" s="449">
        <v>3132</v>
      </c>
      <c r="AA14" s="449">
        <v>61</v>
      </c>
      <c r="AB14" s="65">
        <v>217</v>
      </c>
      <c r="AC14" s="65">
        <v>424</v>
      </c>
      <c r="AD14" s="176">
        <v>132000</v>
      </c>
      <c r="AE14" s="176">
        <v>100200</v>
      </c>
      <c r="AF14" s="65">
        <f t="shared" si="0"/>
        <v>343.82184401056855</v>
      </c>
    </row>
    <row r="15" spans="1:32" s="4" customFormat="1" ht="27.95" customHeight="1">
      <c r="A15" s="12">
        <v>23</v>
      </c>
      <c r="B15" s="9">
        <v>10</v>
      </c>
      <c r="C15" s="283" t="s">
        <v>441</v>
      </c>
      <c r="D15" s="65">
        <v>41200</v>
      </c>
      <c r="E15" s="65">
        <v>37369</v>
      </c>
      <c r="F15" s="9">
        <v>7</v>
      </c>
      <c r="G15" s="9">
        <v>1</v>
      </c>
      <c r="H15" s="9">
        <v>12</v>
      </c>
      <c r="I15" s="9"/>
      <c r="J15" s="9"/>
      <c r="K15" s="9">
        <v>4</v>
      </c>
      <c r="L15" s="9">
        <v>10</v>
      </c>
      <c r="M15" s="436">
        <v>3</v>
      </c>
      <c r="N15" s="436"/>
      <c r="O15" s="436"/>
      <c r="P15" s="9"/>
      <c r="Q15" s="177">
        <v>1</v>
      </c>
      <c r="R15" s="449">
        <v>734696</v>
      </c>
      <c r="S15" s="449">
        <v>310679</v>
      </c>
      <c r="T15" s="449">
        <v>18</v>
      </c>
      <c r="U15" s="449">
        <v>4221</v>
      </c>
      <c r="V15" s="449">
        <v>3752</v>
      </c>
      <c r="W15" s="449">
        <v>3596</v>
      </c>
      <c r="X15" s="449">
        <v>3048</v>
      </c>
      <c r="Y15" s="449">
        <v>325</v>
      </c>
      <c r="Z15" s="449">
        <v>223</v>
      </c>
      <c r="AA15" s="449"/>
      <c r="AB15" s="65">
        <v>156</v>
      </c>
      <c r="AC15" s="65">
        <v>469</v>
      </c>
      <c r="AD15" s="176">
        <v>17000</v>
      </c>
      <c r="AE15" s="176">
        <v>14178</v>
      </c>
      <c r="AF15" s="65">
        <f t="shared" si="0"/>
        <v>379.40538949396557</v>
      </c>
    </row>
    <row r="16" spans="1:32" s="4" customFormat="1" ht="27.95" customHeight="1">
      <c r="A16" s="12">
        <v>2</v>
      </c>
      <c r="B16" s="9">
        <v>13</v>
      </c>
      <c r="C16" s="283" t="s">
        <v>419</v>
      </c>
      <c r="D16" s="65">
        <v>204000</v>
      </c>
      <c r="E16" s="65">
        <v>197376</v>
      </c>
      <c r="F16" s="9">
        <v>3</v>
      </c>
      <c r="G16" s="9">
        <v>1</v>
      </c>
      <c r="H16" s="9">
        <v>1</v>
      </c>
      <c r="I16" s="9">
        <v>1</v>
      </c>
      <c r="J16" s="9"/>
      <c r="K16" s="9"/>
      <c r="L16" s="9">
        <v>1</v>
      </c>
      <c r="M16" s="436"/>
      <c r="N16" s="436"/>
      <c r="O16" s="436"/>
      <c r="P16" s="9"/>
      <c r="Q16" s="177">
        <v>1</v>
      </c>
      <c r="R16" s="449">
        <v>3058480</v>
      </c>
      <c r="S16" s="449">
        <v>1344988</v>
      </c>
      <c r="T16" s="449">
        <v>59</v>
      </c>
      <c r="U16" s="449">
        <v>22135</v>
      </c>
      <c r="V16" s="449">
        <v>21963</v>
      </c>
      <c r="W16" s="449">
        <v>21064</v>
      </c>
      <c r="X16" s="449">
        <v>17308</v>
      </c>
      <c r="Y16" s="449">
        <v>2868</v>
      </c>
      <c r="Z16" s="449">
        <v>861</v>
      </c>
      <c r="AA16" s="449">
        <v>27</v>
      </c>
      <c r="AB16" s="65">
        <v>899</v>
      </c>
      <c r="AC16" s="65">
        <v>172</v>
      </c>
      <c r="AD16" s="176">
        <v>123650</v>
      </c>
      <c r="AE16" s="176">
        <v>65800</v>
      </c>
      <c r="AF16" s="65">
        <f t="shared" si="0"/>
        <v>333.37386511024641</v>
      </c>
    </row>
    <row r="17" spans="1:32" s="12" customFormat="1" ht="27.95" customHeight="1">
      <c r="A17" s="12">
        <v>1</v>
      </c>
      <c r="B17" s="9">
        <v>14</v>
      </c>
      <c r="C17" s="283" t="s">
        <v>418</v>
      </c>
      <c r="D17" s="65">
        <v>98600</v>
      </c>
      <c r="E17" s="65">
        <v>94335</v>
      </c>
      <c r="F17" s="9">
        <v>2</v>
      </c>
      <c r="G17" s="9"/>
      <c r="H17" s="9"/>
      <c r="I17" s="9">
        <v>1</v>
      </c>
      <c r="J17" s="9"/>
      <c r="K17" s="9">
        <v>1</v>
      </c>
      <c r="L17" s="9">
        <v>1</v>
      </c>
      <c r="M17" s="436"/>
      <c r="N17" s="436"/>
      <c r="O17" s="436"/>
      <c r="P17" s="9"/>
      <c r="Q17" s="177"/>
      <c r="R17" s="449">
        <v>1695214</v>
      </c>
      <c r="S17" s="449">
        <v>496567</v>
      </c>
      <c r="T17" s="449">
        <v>43</v>
      </c>
      <c r="U17" s="449">
        <v>10593</v>
      </c>
      <c r="V17" s="449">
        <v>10211</v>
      </c>
      <c r="W17" s="449">
        <v>10141</v>
      </c>
      <c r="X17" s="449">
        <v>8796</v>
      </c>
      <c r="Y17" s="449">
        <v>1315</v>
      </c>
      <c r="Z17" s="449">
        <v>0</v>
      </c>
      <c r="AA17" s="449">
        <v>30</v>
      </c>
      <c r="AB17" s="65">
        <v>70</v>
      </c>
      <c r="AC17" s="65">
        <v>382</v>
      </c>
      <c r="AD17" s="176">
        <v>41800</v>
      </c>
      <c r="AE17" s="176">
        <v>32728</v>
      </c>
      <c r="AF17" s="65">
        <f t="shared" si="0"/>
        <v>346.93379975618808</v>
      </c>
    </row>
    <row r="18" spans="1:32" s="4" customFormat="1" ht="27.95" customHeight="1">
      <c r="A18" s="12">
        <v>6</v>
      </c>
      <c r="B18" s="9">
        <v>16</v>
      </c>
      <c r="C18" s="283" t="s">
        <v>422</v>
      </c>
      <c r="D18" s="65">
        <v>151805</v>
      </c>
      <c r="E18" s="65">
        <v>112173</v>
      </c>
      <c r="F18" s="9">
        <v>1</v>
      </c>
      <c r="G18" s="9"/>
      <c r="H18" s="9">
        <v>1</v>
      </c>
      <c r="I18" s="9">
        <v>3</v>
      </c>
      <c r="J18" s="9">
        <v>1</v>
      </c>
      <c r="K18" s="9"/>
      <c r="L18" s="9">
        <v>3</v>
      </c>
      <c r="M18" s="436"/>
      <c r="N18" s="436"/>
      <c r="O18" s="436"/>
      <c r="P18" s="9"/>
      <c r="Q18" s="177"/>
      <c r="R18" s="449">
        <v>2345220</v>
      </c>
      <c r="S18" s="449">
        <v>142128</v>
      </c>
      <c r="T18" s="449">
        <v>34</v>
      </c>
      <c r="U18" s="449">
        <v>12412</v>
      </c>
      <c r="V18" s="449">
        <v>11941</v>
      </c>
      <c r="W18" s="449">
        <v>11874</v>
      </c>
      <c r="X18" s="449">
        <v>9382</v>
      </c>
      <c r="Y18" s="449">
        <v>1991</v>
      </c>
      <c r="Z18" s="449">
        <v>501</v>
      </c>
      <c r="AA18" s="449"/>
      <c r="AB18" s="65">
        <v>67</v>
      </c>
      <c r="AC18" s="65">
        <v>471</v>
      </c>
      <c r="AD18" s="176">
        <v>74180</v>
      </c>
      <c r="AE18" s="176">
        <v>37432</v>
      </c>
      <c r="AF18" s="65">
        <f t="shared" si="0"/>
        <v>333.69884018435806</v>
      </c>
    </row>
    <row r="19" spans="1:32" s="4" customFormat="1" ht="27.95" customHeight="1">
      <c r="A19" s="12">
        <v>26</v>
      </c>
      <c r="B19" s="9">
        <v>18</v>
      </c>
      <c r="C19" s="283" t="s">
        <v>438</v>
      </c>
      <c r="D19" s="65">
        <v>55400</v>
      </c>
      <c r="E19" s="65">
        <v>52764</v>
      </c>
      <c r="F19" s="9"/>
      <c r="G19" s="9">
        <v>1</v>
      </c>
      <c r="H19" s="9">
        <v>5</v>
      </c>
      <c r="I19" s="9"/>
      <c r="J19" s="9"/>
      <c r="K19" s="9"/>
      <c r="L19" s="9">
        <v>4</v>
      </c>
      <c r="M19" s="436">
        <v>1</v>
      </c>
      <c r="N19" s="436"/>
      <c r="O19" s="436"/>
      <c r="P19" s="9">
        <v>1</v>
      </c>
      <c r="Q19" s="177">
        <v>3</v>
      </c>
      <c r="R19" s="449">
        <v>993015</v>
      </c>
      <c r="S19" s="449">
        <v>923534</v>
      </c>
      <c r="T19" s="449">
        <v>34</v>
      </c>
      <c r="U19" s="449">
        <v>7315</v>
      </c>
      <c r="V19" s="449">
        <v>6600</v>
      </c>
      <c r="W19" s="449">
        <v>6579</v>
      </c>
      <c r="X19" s="449">
        <v>4839</v>
      </c>
      <c r="Y19" s="449">
        <v>1103</v>
      </c>
      <c r="Z19" s="449">
        <v>637</v>
      </c>
      <c r="AA19" s="449"/>
      <c r="AB19" s="65">
        <v>21</v>
      </c>
      <c r="AC19" s="65">
        <v>715</v>
      </c>
      <c r="AD19" s="176">
        <v>33000</v>
      </c>
      <c r="AE19" s="176">
        <v>27795</v>
      </c>
      <c r="AF19" s="65">
        <f t="shared" si="0"/>
        <v>526.77962246986579</v>
      </c>
    </row>
    <row r="20" spans="1:32" s="4" customFormat="1" ht="27.95" customHeight="1">
      <c r="A20" s="12">
        <v>27</v>
      </c>
      <c r="B20" s="9">
        <v>19</v>
      </c>
      <c r="C20" s="283" t="s">
        <v>439</v>
      </c>
      <c r="D20" s="65">
        <v>65000</v>
      </c>
      <c r="E20" s="65">
        <v>45723</v>
      </c>
      <c r="F20" s="9">
        <v>1</v>
      </c>
      <c r="G20" s="9"/>
      <c r="H20" s="9">
        <v>6</v>
      </c>
      <c r="I20" s="9"/>
      <c r="J20" s="9"/>
      <c r="K20" s="9"/>
      <c r="L20" s="9">
        <v>1</v>
      </c>
      <c r="M20" s="436"/>
      <c r="N20" s="436"/>
      <c r="O20" s="436"/>
      <c r="P20" s="9">
        <v>1</v>
      </c>
      <c r="Q20" s="177"/>
      <c r="R20" s="449">
        <v>856625</v>
      </c>
      <c r="S20" s="449">
        <v>737300</v>
      </c>
      <c r="T20" s="449">
        <v>29</v>
      </c>
      <c r="U20" s="449">
        <v>12306</v>
      </c>
      <c r="V20" s="449">
        <v>11827</v>
      </c>
      <c r="W20" s="449">
        <v>11772</v>
      </c>
      <c r="X20" s="449">
        <v>4458</v>
      </c>
      <c r="Y20" s="449">
        <v>1200</v>
      </c>
      <c r="Z20" s="449">
        <v>6114</v>
      </c>
      <c r="AA20" s="449"/>
      <c r="AB20" s="65">
        <v>55</v>
      </c>
      <c r="AC20" s="65">
        <v>479</v>
      </c>
      <c r="AD20" s="176">
        <v>61000</v>
      </c>
      <c r="AE20" s="176">
        <v>41571</v>
      </c>
      <c r="AF20" s="65">
        <f t="shared" si="0"/>
        <v>909.19231021586506</v>
      </c>
    </row>
    <row r="21" spans="1:32" s="4" customFormat="1" ht="27.95" customHeight="1">
      <c r="A21" s="12">
        <v>5</v>
      </c>
      <c r="B21" s="9">
        <v>20</v>
      </c>
      <c r="C21" s="283" t="s">
        <v>420</v>
      </c>
      <c r="D21" s="65">
        <v>230400</v>
      </c>
      <c r="E21" s="65">
        <v>227702</v>
      </c>
      <c r="F21" s="9">
        <v>2</v>
      </c>
      <c r="G21" s="9"/>
      <c r="H21" s="9">
        <v>25</v>
      </c>
      <c r="I21" s="9">
        <v>1</v>
      </c>
      <c r="J21" s="9">
        <v>2</v>
      </c>
      <c r="K21" s="9"/>
      <c r="L21" s="9">
        <v>7</v>
      </c>
      <c r="M21" s="436"/>
      <c r="N21" s="436"/>
      <c r="O21" s="436"/>
      <c r="P21" s="9"/>
      <c r="Q21" s="177">
        <v>1</v>
      </c>
      <c r="R21" s="449">
        <v>3517056</v>
      </c>
      <c r="S21" s="449">
        <v>763856</v>
      </c>
      <c r="T21" s="449">
        <v>108</v>
      </c>
      <c r="U21" s="449">
        <v>24350</v>
      </c>
      <c r="V21" s="449">
        <v>23519</v>
      </c>
      <c r="W21" s="449">
        <v>23234</v>
      </c>
      <c r="X21" s="449">
        <v>21211</v>
      </c>
      <c r="Y21" s="449">
        <v>1856</v>
      </c>
      <c r="Z21" s="449">
        <v>167</v>
      </c>
      <c r="AA21" s="449"/>
      <c r="AB21" s="65">
        <v>285</v>
      </c>
      <c r="AC21" s="65">
        <v>831</v>
      </c>
      <c r="AD21" s="176">
        <v>77500</v>
      </c>
      <c r="AE21" s="176">
        <v>73617</v>
      </c>
      <c r="AF21" s="65">
        <f t="shared" si="0"/>
        <v>323.30414313444766</v>
      </c>
    </row>
    <row r="22" spans="1:32" s="4" customFormat="1" ht="27.95" customHeight="1">
      <c r="A22" s="12">
        <v>8</v>
      </c>
      <c r="B22" s="9">
        <v>21</v>
      </c>
      <c r="C22" s="283" t="s">
        <v>425</v>
      </c>
      <c r="D22" s="65">
        <v>265000</v>
      </c>
      <c r="E22" s="65">
        <v>258354</v>
      </c>
      <c r="F22" s="9">
        <v>1</v>
      </c>
      <c r="G22" s="9"/>
      <c r="H22" s="9">
        <v>12</v>
      </c>
      <c r="I22" s="9">
        <v>1</v>
      </c>
      <c r="J22" s="9"/>
      <c r="K22" s="9"/>
      <c r="L22" s="9">
        <v>1</v>
      </c>
      <c r="M22" s="436"/>
      <c r="N22" s="436"/>
      <c r="O22" s="436"/>
      <c r="P22" s="9">
        <v>2</v>
      </c>
      <c r="Q22" s="177">
        <v>3</v>
      </c>
      <c r="R22" s="449">
        <v>4182124</v>
      </c>
      <c r="S22" s="449">
        <v>2988833</v>
      </c>
      <c r="T22" s="449">
        <v>60</v>
      </c>
      <c r="U22" s="449">
        <v>28314</v>
      </c>
      <c r="V22" s="449">
        <v>27416</v>
      </c>
      <c r="W22" s="449">
        <v>26855</v>
      </c>
      <c r="X22" s="449">
        <v>21351</v>
      </c>
      <c r="Y22" s="449">
        <v>3699</v>
      </c>
      <c r="Z22" s="449">
        <v>1613</v>
      </c>
      <c r="AA22" s="449">
        <v>192</v>
      </c>
      <c r="AB22" s="65">
        <v>561</v>
      </c>
      <c r="AC22" s="65">
        <v>898</v>
      </c>
      <c r="AD22" s="176">
        <v>111500</v>
      </c>
      <c r="AE22" s="176">
        <v>87388</v>
      </c>
      <c r="AF22" s="65">
        <f t="shared" si="0"/>
        <v>338.24906910672951</v>
      </c>
    </row>
    <row r="23" spans="1:32" s="4" customFormat="1" ht="27.95" customHeight="1">
      <c r="A23" s="12">
        <v>22</v>
      </c>
      <c r="B23" s="9">
        <v>22</v>
      </c>
      <c r="C23" s="283" t="s">
        <v>442</v>
      </c>
      <c r="D23" s="65">
        <v>57400</v>
      </c>
      <c r="E23" s="65">
        <v>54538</v>
      </c>
      <c r="F23" s="9"/>
      <c r="G23" s="9"/>
      <c r="H23" s="9">
        <v>19</v>
      </c>
      <c r="I23" s="9"/>
      <c r="J23" s="9"/>
      <c r="K23" s="9"/>
      <c r="L23" s="9"/>
      <c r="M23" s="436">
        <v>4</v>
      </c>
      <c r="N23" s="436">
        <v>2</v>
      </c>
      <c r="O23" s="436"/>
      <c r="P23" s="9">
        <v>4</v>
      </c>
      <c r="Q23" s="177">
        <v>1</v>
      </c>
      <c r="R23" s="449">
        <v>817263</v>
      </c>
      <c r="S23" s="449">
        <v>468080</v>
      </c>
      <c r="T23" s="449">
        <v>20</v>
      </c>
      <c r="U23" s="449">
        <v>6719</v>
      </c>
      <c r="V23" s="449">
        <v>6037</v>
      </c>
      <c r="W23" s="449">
        <v>6030</v>
      </c>
      <c r="X23" s="449">
        <v>4714</v>
      </c>
      <c r="Y23" s="449">
        <v>979</v>
      </c>
      <c r="Z23" s="449">
        <v>331</v>
      </c>
      <c r="AA23" s="449">
        <v>6</v>
      </c>
      <c r="AB23" s="65">
        <v>7</v>
      </c>
      <c r="AC23" s="65">
        <v>682</v>
      </c>
      <c r="AD23" s="176">
        <v>25200</v>
      </c>
      <c r="AE23" s="176">
        <v>24747</v>
      </c>
      <c r="AF23" s="65">
        <f t="shared" si="0"/>
        <v>453.75701345850598</v>
      </c>
    </row>
    <row r="24" spans="1:32" s="4" customFormat="1" ht="27.95" customHeight="1">
      <c r="A24" s="12">
        <v>32</v>
      </c>
      <c r="B24" s="9">
        <v>23</v>
      </c>
      <c r="C24" s="283" t="s">
        <v>449</v>
      </c>
      <c r="D24" s="65">
        <v>18334</v>
      </c>
      <c r="E24" s="65">
        <v>7770</v>
      </c>
      <c r="F24" s="9">
        <v>8</v>
      </c>
      <c r="G24" s="9">
        <v>6</v>
      </c>
      <c r="H24" s="9">
        <v>6</v>
      </c>
      <c r="I24" s="9"/>
      <c r="J24" s="9">
        <v>4</v>
      </c>
      <c r="K24" s="9">
        <v>2</v>
      </c>
      <c r="L24" s="9">
        <v>10</v>
      </c>
      <c r="M24" s="436"/>
      <c r="N24" s="436">
        <v>1</v>
      </c>
      <c r="O24" s="436"/>
      <c r="P24" s="9">
        <v>8</v>
      </c>
      <c r="Q24" s="177"/>
      <c r="R24" s="449">
        <v>177693</v>
      </c>
      <c r="S24" s="449">
        <v>44370</v>
      </c>
      <c r="T24" s="449">
        <v>8</v>
      </c>
      <c r="U24" s="449">
        <v>1433</v>
      </c>
      <c r="V24" s="449">
        <v>1268</v>
      </c>
      <c r="W24" s="449">
        <v>1266</v>
      </c>
      <c r="X24" s="449">
        <v>748</v>
      </c>
      <c r="Y24" s="449">
        <v>289</v>
      </c>
      <c r="Z24" s="449">
        <v>228</v>
      </c>
      <c r="AA24" s="449">
        <v>1</v>
      </c>
      <c r="AB24" s="65">
        <v>2</v>
      </c>
      <c r="AC24" s="65">
        <v>165</v>
      </c>
      <c r="AD24" s="176">
        <v>13691</v>
      </c>
      <c r="AE24" s="176">
        <v>5915</v>
      </c>
      <c r="AF24" s="65">
        <f t="shared" si="0"/>
        <v>761.26126126126121</v>
      </c>
    </row>
    <row r="25" spans="1:32" s="4" customFormat="1" ht="27.95" customHeight="1">
      <c r="A25" s="12">
        <v>34</v>
      </c>
      <c r="B25" s="9">
        <v>24</v>
      </c>
      <c r="C25" s="283" t="s">
        <v>447</v>
      </c>
      <c r="D25" s="65">
        <v>7200</v>
      </c>
      <c r="E25" s="65">
        <v>7122</v>
      </c>
      <c r="F25" s="9">
        <v>1</v>
      </c>
      <c r="G25" s="9"/>
      <c r="H25" s="9">
        <v>3</v>
      </c>
      <c r="I25" s="9"/>
      <c r="J25" s="9"/>
      <c r="K25" s="9"/>
      <c r="L25" s="9"/>
      <c r="M25" s="436">
        <v>1</v>
      </c>
      <c r="N25" s="436">
        <v>1</v>
      </c>
      <c r="O25" s="436"/>
      <c r="P25" s="9"/>
      <c r="Q25" s="177"/>
      <c r="R25" s="449">
        <v>190150</v>
      </c>
      <c r="S25" s="449">
        <v>911</v>
      </c>
      <c r="T25" s="449">
        <v>3</v>
      </c>
      <c r="U25" s="449">
        <v>1098</v>
      </c>
      <c r="V25" s="449">
        <v>954</v>
      </c>
      <c r="W25" s="449">
        <v>948</v>
      </c>
      <c r="X25" s="449">
        <v>572</v>
      </c>
      <c r="Y25" s="449">
        <v>198</v>
      </c>
      <c r="Z25" s="449">
        <v>34</v>
      </c>
      <c r="AA25" s="449">
        <v>144</v>
      </c>
      <c r="AB25" s="65">
        <v>6</v>
      </c>
      <c r="AC25" s="65">
        <v>144</v>
      </c>
      <c r="AD25" s="176">
        <v>6200</v>
      </c>
      <c r="AE25" s="176">
        <v>3752</v>
      </c>
      <c r="AF25" s="65">
        <f t="shared" si="0"/>
        <v>526.8183094636338</v>
      </c>
    </row>
    <row r="26" spans="1:32" s="4" customFormat="1" ht="27.95" customHeight="1">
      <c r="A26" s="12">
        <v>3</v>
      </c>
      <c r="B26" s="9">
        <v>25</v>
      </c>
      <c r="C26" s="283" t="s">
        <v>421</v>
      </c>
      <c r="D26" s="65">
        <v>185000</v>
      </c>
      <c r="E26" s="65">
        <v>155321</v>
      </c>
      <c r="F26" s="9">
        <v>1</v>
      </c>
      <c r="G26" s="9"/>
      <c r="H26" s="9">
        <v>5</v>
      </c>
      <c r="I26" s="9">
        <v>1</v>
      </c>
      <c r="J26" s="9"/>
      <c r="K26" s="9"/>
      <c r="L26" s="9">
        <v>1</v>
      </c>
      <c r="M26" s="436"/>
      <c r="N26" s="436"/>
      <c r="O26" s="436"/>
      <c r="P26" s="9"/>
      <c r="Q26" s="177">
        <v>1</v>
      </c>
      <c r="R26" s="449">
        <v>2908080</v>
      </c>
      <c r="S26" s="449">
        <v>595568</v>
      </c>
      <c r="T26" s="449">
        <v>62</v>
      </c>
      <c r="U26" s="449">
        <v>15895</v>
      </c>
      <c r="V26" s="449">
        <v>15286</v>
      </c>
      <c r="W26" s="449">
        <v>15147</v>
      </c>
      <c r="X26" s="449">
        <v>13029</v>
      </c>
      <c r="Y26" s="449">
        <v>1986</v>
      </c>
      <c r="Z26" s="449">
        <v>91</v>
      </c>
      <c r="AA26" s="449">
        <v>41</v>
      </c>
      <c r="AB26" s="65">
        <v>139</v>
      </c>
      <c r="AC26" s="65">
        <v>609</v>
      </c>
      <c r="AD26" s="176">
        <v>90100</v>
      </c>
      <c r="AE26" s="176">
        <v>50056</v>
      </c>
      <c r="AF26" s="65">
        <f t="shared" si="0"/>
        <v>322.2745153585156</v>
      </c>
    </row>
    <row r="27" spans="1:32" s="4" customFormat="1" ht="27.95" customHeight="1">
      <c r="A27" s="12">
        <v>12</v>
      </c>
      <c r="B27" s="9">
        <v>27</v>
      </c>
      <c r="C27" s="283" t="s">
        <v>429</v>
      </c>
      <c r="D27" s="65">
        <v>34620</v>
      </c>
      <c r="E27" s="65">
        <v>32068</v>
      </c>
      <c r="F27" s="9"/>
      <c r="G27" s="9"/>
      <c r="H27" s="9">
        <v>7</v>
      </c>
      <c r="I27" s="9">
        <v>1</v>
      </c>
      <c r="J27" s="9"/>
      <c r="K27" s="9"/>
      <c r="L27" s="9">
        <v>1</v>
      </c>
      <c r="M27" s="436"/>
      <c r="N27" s="436"/>
      <c r="O27" s="436"/>
      <c r="P27" s="9">
        <v>5</v>
      </c>
      <c r="Q27" s="177"/>
      <c r="R27" s="449">
        <v>704848</v>
      </c>
      <c r="S27" s="449">
        <v>1231060</v>
      </c>
      <c r="T27" s="449">
        <v>9</v>
      </c>
      <c r="U27" s="449">
        <v>3621</v>
      </c>
      <c r="V27" s="449">
        <v>3318</v>
      </c>
      <c r="W27" s="449">
        <v>3293</v>
      </c>
      <c r="X27" s="449">
        <v>2467</v>
      </c>
      <c r="Y27" s="449">
        <v>803</v>
      </c>
      <c r="Z27" s="449">
        <v>19</v>
      </c>
      <c r="AA27" s="449">
        <v>4</v>
      </c>
      <c r="AB27" s="65">
        <v>25</v>
      </c>
      <c r="AC27" s="65">
        <v>303</v>
      </c>
      <c r="AD27" s="176">
        <v>16600</v>
      </c>
      <c r="AE27" s="176">
        <v>11858</v>
      </c>
      <c r="AF27" s="65">
        <f t="shared" si="0"/>
        <v>369.77672446052139</v>
      </c>
    </row>
    <row r="28" spans="1:32" s="4" customFormat="1" ht="27.95" customHeight="1">
      <c r="A28" s="12">
        <v>17</v>
      </c>
      <c r="B28" s="9">
        <v>32</v>
      </c>
      <c r="C28" s="283" t="s">
        <v>29</v>
      </c>
      <c r="D28" s="65">
        <v>39000</v>
      </c>
      <c r="E28" s="65">
        <v>39420</v>
      </c>
      <c r="F28" s="9">
        <v>7</v>
      </c>
      <c r="G28" s="9"/>
      <c r="H28" s="9"/>
      <c r="I28" s="9">
        <v>3</v>
      </c>
      <c r="J28" s="9"/>
      <c r="K28" s="9"/>
      <c r="L28" s="9">
        <v>4</v>
      </c>
      <c r="M28" s="436"/>
      <c r="N28" s="436"/>
      <c r="O28" s="436"/>
      <c r="P28" s="9"/>
      <c r="Q28" s="177"/>
      <c r="R28" s="449">
        <v>1053555</v>
      </c>
      <c r="S28" s="449">
        <v>203727</v>
      </c>
      <c r="T28" s="449">
        <v>7</v>
      </c>
      <c r="U28" s="449">
        <v>5653</v>
      </c>
      <c r="V28" s="449">
        <v>5480</v>
      </c>
      <c r="W28" s="449">
        <v>4930</v>
      </c>
      <c r="X28" s="449">
        <v>2967</v>
      </c>
      <c r="Y28" s="449">
        <v>915</v>
      </c>
      <c r="Z28" s="449">
        <v>1048</v>
      </c>
      <c r="AA28" s="449">
        <v>0</v>
      </c>
      <c r="AB28" s="65">
        <v>550</v>
      </c>
      <c r="AC28" s="65">
        <v>173</v>
      </c>
      <c r="AD28" s="176">
        <v>19500</v>
      </c>
      <c r="AE28" s="176">
        <v>17420</v>
      </c>
      <c r="AF28" s="65">
        <f t="shared" si="0"/>
        <v>441.90766108574326</v>
      </c>
    </row>
    <row r="29" spans="1:32" s="4" customFormat="1" ht="27.95" customHeight="1">
      <c r="A29" s="12">
        <v>16</v>
      </c>
      <c r="B29" s="9">
        <v>36</v>
      </c>
      <c r="C29" s="283" t="s">
        <v>433</v>
      </c>
      <c r="D29" s="65">
        <v>47600</v>
      </c>
      <c r="E29" s="65">
        <v>44872</v>
      </c>
      <c r="F29" s="9"/>
      <c r="G29" s="9"/>
      <c r="H29" s="9"/>
      <c r="I29" s="9">
        <v>2</v>
      </c>
      <c r="J29" s="9"/>
      <c r="K29" s="9"/>
      <c r="L29" s="9"/>
      <c r="M29" s="436"/>
      <c r="N29" s="436"/>
      <c r="O29" s="436"/>
      <c r="P29" s="9"/>
      <c r="Q29" s="177"/>
      <c r="R29" s="449">
        <v>889228</v>
      </c>
      <c r="S29" s="449">
        <v>220679</v>
      </c>
      <c r="T29" s="449">
        <v>12</v>
      </c>
      <c r="U29" s="449">
        <v>4841</v>
      </c>
      <c r="V29" s="449">
        <v>4614</v>
      </c>
      <c r="W29" s="449">
        <v>4481</v>
      </c>
      <c r="X29" s="449">
        <v>3097</v>
      </c>
      <c r="Y29" s="449">
        <v>705</v>
      </c>
      <c r="Z29" s="449">
        <v>451</v>
      </c>
      <c r="AA29" s="449">
        <v>228</v>
      </c>
      <c r="AB29" s="65">
        <v>133</v>
      </c>
      <c r="AC29" s="65">
        <v>227</v>
      </c>
      <c r="AD29" s="176">
        <v>17600</v>
      </c>
      <c r="AE29" s="176">
        <v>15729</v>
      </c>
      <c r="AF29" s="65">
        <f t="shared" si="0"/>
        <v>350.53039757532537</v>
      </c>
    </row>
    <row r="30" spans="1:32" s="4" customFormat="1" ht="27.95" customHeight="1">
      <c r="A30" s="12">
        <v>14</v>
      </c>
      <c r="B30" s="9">
        <v>37</v>
      </c>
      <c r="C30" s="283" t="s">
        <v>431</v>
      </c>
      <c r="D30" s="65">
        <v>103700</v>
      </c>
      <c r="E30" s="65">
        <v>77803</v>
      </c>
      <c r="F30" s="9">
        <v>2</v>
      </c>
      <c r="G30" s="9"/>
      <c r="H30" s="9">
        <v>83</v>
      </c>
      <c r="I30" s="9">
        <v>4</v>
      </c>
      <c r="J30" s="9">
        <v>2</v>
      </c>
      <c r="K30" s="9">
        <v>1</v>
      </c>
      <c r="L30" s="9">
        <v>1</v>
      </c>
      <c r="M30" s="436"/>
      <c r="N30" s="436"/>
      <c r="O30" s="436"/>
      <c r="P30" s="9">
        <v>7</v>
      </c>
      <c r="Q30" s="177">
        <v>6</v>
      </c>
      <c r="R30" s="449">
        <v>1462174</v>
      </c>
      <c r="S30" s="449">
        <v>410720</v>
      </c>
      <c r="T30" s="449">
        <v>20</v>
      </c>
      <c r="U30" s="449">
        <v>10272</v>
      </c>
      <c r="V30" s="449">
        <v>9392</v>
      </c>
      <c r="W30" s="449">
        <v>9380</v>
      </c>
      <c r="X30" s="449">
        <v>6669</v>
      </c>
      <c r="Y30" s="449">
        <v>1760</v>
      </c>
      <c r="Z30" s="449">
        <v>899</v>
      </c>
      <c r="AA30" s="449">
        <v>52</v>
      </c>
      <c r="AB30" s="65">
        <v>12</v>
      </c>
      <c r="AC30" s="65">
        <v>880</v>
      </c>
      <c r="AD30" s="176">
        <v>60800</v>
      </c>
      <c r="AE30" s="176">
        <v>32279</v>
      </c>
      <c r="AF30" s="65">
        <f t="shared" si="0"/>
        <v>414.88117424777965</v>
      </c>
    </row>
    <row r="31" spans="1:32" s="4" customFormat="1" ht="27.95" customHeight="1">
      <c r="A31" s="12">
        <v>15</v>
      </c>
      <c r="B31" s="9">
        <v>38</v>
      </c>
      <c r="C31" s="283" t="s">
        <v>432</v>
      </c>
      <c r="D31" s="65">
        <v>50800</v>
      </c>
      <c r="E31" s="65">
        <v>48789</v>
      </c>
      <c r="F31" s="9">
        <v>2</v>
      </c>
      <c r="G31" s="9"/>
      <c r="H31" s="9">
        <v>6</v>
      </c>
      <c r="I31" s="9">
        <v>1</v>
      </c>
      <c r="J31" s="9"/>
      <c r="K31" s="9"/>
      <c r="L31" s="9"/>
      <c r="M31" s="436">
        <v>1</v>
      </c>
      <c r="N31" s="436">
        <v>1</v>
      </c>
      <c r="O31" s="436"/>
      <c r="P31" s="9">
        <v>2</v>
      </c>
      <c r="Q31" s="177">
        <v>2</v>
      </c>
      <c r="R31" s="449">
        <v>1056545</v>
      </c>
      <c r="S31" s="449">
        <v>620639</v>
      </c>
      <c r="T31" s="449">
        <v>16</v>
      </c>
      <c r="U31" s="449">
        <v>6632</v>
      </c>
      <c r="V31" s="449">
        <v>6360</v>
      </c>
      <c r="W31" s="449">
        <v>6278</v>
      </c>
      <c r="X31" s="449">
        <v>4007</v>
      </c>
      <c r="Y31" s="449">
        <v>1262</v>
      </c>
      <c r="Z31" s="449">
        <v>1006</v>
      </c>
      <c r="AA31" s="449">
        <v>3</v>
      </c>
      <c r="AB31" s="65">
        <v>82</v>
      </c>
      <c r="AC31" s="65">
        <v>272</v>
      </c>
      <c r="AD31" s="176">
        <v>24600</v>
      </c>
      <c r="AE31" s="176">
        <v>20842</v>
      </c>
      <c r="AF31" s="65">
        <f t="shared" si="0"/>
        <v>427.18645596343435</v>
      </c>
    </row>
    <row r="32" spans="1:32" s="4" customFormat="1" ht="27.95" customHeight="1">
      <c r="A32" s="12">
        <v>24</v>
      </c>
      <c r="B32" s="9">
        <v>39</v>
      </c>
      <c r="C32" s="283" t="s">
        <v>443</v>
      </c>
      <c r="D32" s="65">
        <v>37030</v>
      </c>
      <c r="E32" s="65">
        <v>33411</v>
      </c>
      <c r="F32" s="9"/>
      <c r="G32" s="9"/>
      <c r="H32" s="9">
        <v>3</v>
      </c>
      <c r="I32" s="9"/>
      <c r="J32" s="9"/>
      <c r="K32" s="9"/>
      <c r="L32" s="9"/>
      <c r="M32" s="436">
        <v>1</v>
      </c>
      <c r="N32" s="436"/>
      <c r="O32" s="436">
        <v>1</v>
      </c>
      <c r="P32" s="9">
        <v>1</v>
      </c>
      <c r="Q32" s="177">
        <v>1</v>
      </c>
      <c r="R32" s="449">
        <v>368187</v>
      </c>
      <c r="S32" s="449">
        <v>7523</v>
      </c>
      <c r="T32" s="449">
        <v>9</v>
      </c>
      <c r="U32" s="449">
        <v>3830</v>
      </c>
      <c r="V32" s="449">
        <v>3582</v>
      </c>
      <c r="W32" s="449">
        <v>3498</v>
      </c>
      <c r="X32" s="449">
        <v>2845</v>
      </c>
      <c r="Y32" s="449">
        <v>561</v>
      </c>
      <c r="Z32" s="449">
        <v>92</v>
      </c>
      <c r="AA32" s="449"/>
      <c r="AB32" s="65">
        <v>84</v>
      </c>
      <c r="AC32" s="65">
        <v>248</v>
      </c>
      <c r="AD32" s="176">
        <v>25000</v>
      </c>
      <c r="AE32" s="176">
        <v>11841</v>
      </c>
      <c r="AF32" s="65">
        <f t="shared" si="0"/>
        <v>354.40423812516838</v>
      </c>
    </row>
    <row r="33" spans="1:32" s="4" customFormat="1" ht="27.95" customHeight="1">
      <c r="A33" s="12">
        <v>37</v>
      </c>
      <c r="B33" s="9">
        <v>45</v>
      </c>
      <c r="C33" s="283" t="s">
        <v>151</v>
      </c>
      <c r="D33" s="65">
        <v>44400</v>
      </c>
      <c r="E33" s="65">
        <v>43975</v>
      </c>
      <c r="F33" s="9">
        <v>1</v>
      </c>
      <c r="G33" s="9"/>
      <c r="H33" s="9">
        <v>15</v>
      </c>
      <c r="I33" s="9"/>
      <c r="J33" s="9"/>
      <c r="K33" s="9">
        <v>8</v>
      </c>
      <c r="L33" s="9">
        <v>2</v>
      </c>
      <c r="M33" s="9">
        <v>2</v>
      </c>
      <c r="N33" s="9">
        <v>4</v>
      </c>
      <c r="O33" s="366">
        <v>5</v>
      </c>
      <c r="P33" s="366">
        <v>4</v>
      </c>
      <c r="Q33" s="367">
        <v>2</v>
      </c>
      <c r="R33" s="449">
        <v>1429215</v>
      </c>
      <c r="S33" s="449">
        <v>825169</v>
      </c>
      <c r="T33" s="449">
        <v>16</v>
      </c>
      <c r="U33" s="449">
        <v>6200</v>
      </c>
      <c r="V33" s="449">
        <v>4904</v>
      </c>
      <c r="W33" s="449">
        <v>4884</v>
      </c>
      <c r="X33" s="449">
        <v>3461</v>
      </c>
      <c r="Y33" s="449">
        <v>913</v>
      </c>
      <c r="Z33" s="449">
        <v>366</v>
      </c>
      <c r="AA33" s="449">
        <v>144</v>
      </c>
      <c r="AB33" s="65">
        <v>20</v>
      </c>
      <c r="AC33" s="65">
        <v>1296</v>
      </c>
      <c r="AD33" s="176">
        <v>21600</v>
      </c>
      <c r="AE33" s="176">
        <v>18310</v>
      </c>
      <c r="AF33" s="65">
        <f t="shared" si="0"/>
        <v>416.37293916998294</v>
      </c>
    </row>
    <row r="34" spans="1:32" s="4" customFormat="1" ht="27.95" customHeight="1">
      <c r="A34" s="12">
        <v>29</v>
      </c>
      <c r="B34" s="9">
        <v>56</v>
      </c>
      <c r="C34" s="283" t="s">
        <v>444</v>
      </c>
      <c r="D34" s="65">
        <v>16400</v>
      </c>
      <c r="E34" s="65">
        <v>14942</v>
      </c>
      <c r="F34" s="9"/>
      <c r="G34" s="9"/>
      <c r="H34" s="9">
        <v>5</v>
      </c>
      <c r="I34" s="9"/>
      <c r="J34" s="9"/>
      <c r="K34" s="9"/>
      <c r="L34" s="9"/>
      <c r="M34" s="436">
        <v>1</v>
      </c>
      <c r="N34" s="436">
        <v>1</v>
      </c>
      <c r="O34" s="436"/>
      <c r="P34" s="9"/>
      <c r="Q34" s="177"/>
      <c r="R34" s="449">
        <v>318225</v>
      </c>
      <c r="S34" s="449">
        <v>127558</v>
      </c>
      <c r="T34" s="449">
        <v>7</v>
      </c>
      <c r="U34" s="449">
        <v>1913</v>
      </c>
      <c r="V34" s="449">
        <v>1814</v>
      </c>
      <c r="W34" s="449">
        <v>1667</v>
      </c>
      <c r="X34" s="449">
        <v>1348</v>
      </c>
      <c r="Y34" s="449">
        <v>200</v>
      </c>
      <c r="Z34" s="449">
        <v>110</v>
      </c>
      <c r="AA34" s="449">
        <v>9</v>
      </c>
      <c r="AB34" s="65">
        <v>147</v>
      </c>
      <c r="AC34" s="65">
        <v>99</v>
      </c>
      <c r="AD34" s="176">
        <v>10400</v>
      </c>
      <c r="AE34" s="176">
        <v>8097</v>
      </c>
      <c r="AF34" s="65">
        <f t="shared" si="0"/>
        <v>541.89532860393524</v>
      </c>
    </row>
    <row r="35" spans="1:32" s="4" customFormat="1" ht="27.95" customHeight="1">
      <c r="A35" s="12">
        <v>20</v>
      </c>
      <c r="B35" s="9">
        <v>57</v>
      </c>
      <c r="C35" s="283" t="s">
        <v>436</v>
      </c>
      <c r="D35" s="65">
        <v>19400</v>
      </c>
      <c r="E35" s="65">
        <v>19652</v>
      </c>
      <c r="F35" s="9"/>
      <c r="G35" s="9"/>
      <c r="H35" s="9">
        <v>3</v>
      </c>
      <c r="I35" s="9">
        <v>1</v>
      </c>
      <c r="J35" s="9"/>
      <c r="K35" s="9"/>
      <c r="L35" s="9">
        <v>1</v>
      </c>
      <c r="M35" s="436"/>
      <c r="N35" s="436"/>
      <c r="O35" s="436"/>
      <c r="P35" s="9">
        <v>2</v>
      </c>
      <c r="Q35" s="177"/>
      <c r="R35" s="449">
        <v>279726</v>
      </c>
      <c r="S35" s="449">
        <v>895595</v>
      </c>
      <c r="T35" s="449">
        <v>7</v>
      </c>
      <c r="U35" s="449">
        <v>2554</v>
      </c>
      <c r="V35" s="449">
        <v>2391</v>
      </c>
      <c r="W35" s="449">
        <v>2391</v>
      </c>
      <c r="X35" s="449">
        <v>1610</v>
      </c>
      <c r="Y35" s="449">
        <v>549</v>
      </c>
      <c r="Z35" s="449">
        <v>232</v>
      </c>
      <c r="AA35" s="449"/>
      <c r="AB35" s="65">
        <v>0</v>
      </c>
      <c r="AC35" s="65">
        <v>163</v>
      </c>
      <c r="AD35" s="176">
        <v>10000</v>
      </c>
      <c r="AE35" s="176">
        <v>8096</v>
      </c>
      <c r="AF35" s="65">
        <f t="shared" si="0"/>
        <v>411.96824750661511</v>
      </c>
    </row>
    <row r="36" spans="1:32" s="4" customFormat="1" ht="27.95" customHeight="1">
      <c r="A36" s="12">
        <v>19</v>
      </c>
      <c r="B36" s="9">
        <v>60</v>
      </c>
      <c r="C36" s="283" t="s">
        <v>435</v>
      </c>
      <c r="D36" s="65">
        <v>15000</v>
      </c>
      <c r="E36" s="65">
        <v>12440</v>
      </c>
      <c r="F36" s="9"/>
      <c r="G36" s="9"/>
      <c r="H36" s="9">
        <v>4</v>
      </c>
      <c r="I36" s="9">
        <v>1</v>
      </c>
      <c r="J36" s="9"/>
      <c r="K36" s="9"/>
      <c r="L36" s="9"/>
      <c r="M36" s="436">
        <v>2</v>
      </c>
      <c r="N36" s="436"/>
      <c r="O36" s="436"/>
      <c r="P36" s="9">
        <v>3</v>
      </c>
      <c r="Q36" s="177"/>
      <c r="R36" s="449">
        <v>172278</v>
      </c>
      <c r="S36" s="449">
        <v>258445</v>
      </c>
      <c r="T36" s="449">
        <v>2</v>
      </c>
      <c r="U36" s="449">
        <v>1956</v>
      </c>
      <c r="V36" s="449">
        <v>1715</v>
      </c>
      <c r="W36" s="449">
        <v>1323</v>
      </c>
      <c r="X36" s="449">
        <v>1111</v>
      </c>
      <c r="Y36" s="449">
        <v>166</v>
      </c>
      <c r="Z36" s="449">
        <v>43</v>
      </c>
      <c r="AA36" s="449">
        <v>3</v>
      </c>
      <c r="AB36" s="65">
        <v>392</v>
      </c>
      <c r="AC36" s="65">
        <v>241</v>
      </c>
      <c r="AD36" s="176">
        <v>7700</v>
      </c>
      <c r="AE36" s="176">
        <v>6132</v>
      </c>
      <c r="AF36" s="65">
        <f t="shared" si="0"/>
        <v>492.92604501607718</v>
      </c>
    </row>
    <row r="37" spans="1:32" s="4" customFormat="1" ht="27.95" customHeight="1">
      <c r="A37" s="12">
        <v>35</v>
      </c>
      <c r="B37" s="9">
        <v>65</v>
      </c>
      <c r="C37" s="283" t="s">
        <v>448</v>
      </c>
      <c r="D37" s="65">
        <v>30000</v>
      </c>
      <c r="E37" s="65">
        <v>29964</v>
      </c>
      <c r="F37" s="9">
        <v>8</v>
      </c>
      <c r="G37" s="9"/>
      <c r="H37" s="9">
        <v>11</v>
      </c>
      <c r="I37" s="9"/>
      <c r="J37" s="9"/>
      <c r="K37" s="9">
        <v>2</v>
      </c>
      <c r="L37" s="9">
        <v>9</v>
      </c>
      <c r="M37" s="436"/>
      <c r="N37" s="436"/>
      <c r="O37" s="436"/>
      <c r="P37" s="9">
        <v>5</v>
      </c>
      <c r="Q37" s="177"/>
      <c r="R37" s="449">
        <v>599932</v>
      </c>
      <c r="S37" s="449">
        <v>65909</v>
      </c>
      <c r="T37" s="449">
        <v>6</v>
      </c>
      <c r="U37" s="449">
        <v>4515</v>
      </c>
      <c r="V37" s="449">
        <v>3744</v>
      </c>
      <c r="W37" s="449">
        <v>3704</v>
      </c>
      <c r="X37" s="449">
        <v>2624</v>
      </c>
      <c r="Y37" s="449">
        <v>960</v>
      </c>
      <c r="Z37" s="449">
        <v>78</v>
      </c>
      <c r="AA37" s="449">
        <v>42</v>
      </c>
      <c r="AB37" s="65">
        <v>40</v>
      </c>
      <c r="AC37" s="65">
        <v>771</v>
      </c>
      <c r="AD37" s="176">
        <v>18800</v>
      </c>
      <c r="AE37" s="176">
        <v>14409</v>
      </c>
      <c r="AF37" s="65">
        <f t="shared" si="0"/>
        <v>480.87705246295553</v>
      </c>
    </row>
    <row r="38" spans="1:32" s="4" customFormat="1" ht="27.95" customHeight="1">
      <c r="A38" s="12">
        <v>13</v>
      </c>
      <c r="B38" s="9">
        <v>68</v>
      </c>
      <c r="C38" s="283" t="s">
        <v>430</v>
      </c>
      <c r="D38" s="65">
        <v>8500</v>
      </c>
      <c r="E38" s="65">
        <v>6915</v>
      </c>
      <c r="F38" s="9"/>
      <c r="G38" s="9"/>
      <c r="H38" s="9">
        <v>5</v>
      </c>
      <c r="I38" s="9"/>
      <c r="J38" s="9"/>
      <c r="K38" s="9"/>
      <c r="L38" s="9"/>
      <c r="M38" s="436">
        <v>3</v>
      </c>
      <c r="N38" s="436"/>
      <c r="O38" s="436"/>
      <c r="P38" s="9"/>
      <c r="Q38" s="177">
        <v>0</v>
      </c>
      <c r="R38" s="449">
        <v>150199</v>
      </c>
      <c r="S38" s="449">
        <v>48435</v>
      </c>
      <c r="T38" s="449">
        <v>0</v>
      </c>
      <c r="U38" s="449">
        <v>768</v>
      </c>
      <c r="V38" s="449">
        <v>659</v>
      </c>
      <c r="W38" s="449">
        <v>657</v>
      </c>
      <c r="X38" s="449">
        <v>524</v>
      </c>
      <c r="Y38" s="449">
        <v>96</v>
      </c>
      <c r="Z38" s="449">
        <v>7</v>
      </c>
      <c r="AA38" s="449">
        <v>30</v>
      </c>
      <c r="AB38" s="65">
        <v>2</v>
      </c>
      <c r="AC38" s="65">
        <v>109</v>
      </c>
      <c r="AD38" s="176">
        <v>4500</v>
      </c>
      <c r="AE38" s="176">
        <v>2521</v>
      </c>
      <c r="AF38" s="65">
        <f t="shared" si="0"/>
        <v>364.56977584960231</v>
      </c>
    </row>
    <row r="39" spans="1:32" s="4" customFormat="1" ht="27.95" customHeight="1">
      <c r="A39" s="12">
        <v>10</v>
      </c>
      <c r="B39" s="9">
        <v>71</v>
      </c>
      <c r="C39" s="283" t="s">
        <v>427</v>
      </c>
      <c r="D39" s="65">
        <v>34100</v>
      </c>
      <c r="E39" s="65">
        <v>30743</v>
      </c>
      <c r="F39" s="9"/>
      <c r="G39" s="9"/>
      <c r="H39" s="9">
        <v>14</v>
      </c>
      <c r="I39" s="9">
        <v>1</v>
      </c>
      <c r="J39" s="9"/>
      <c r="K39" s="9"/>
      <c r="L39" s="9"/>
      <c r="M39" s="436"/>
      <c r="N39" s="436"/>
      <c r="O39" s="436"/>
      <c r="P39" s="9">
        <v>1</v>
      </c>
      <c r="Q39" s="177">
        <v>2</v>
      </c>
      <c r="R39" s="449">
        <v>496472</v>
      </c>
      <c r="S39" s="449">
        <v>102635</v>
      </c>
      <c r="T39" s="449">
        <v>11</v>
      </c>
      <c r="U39" s="449">
        <v>3395</v>
      </c>
      <c r="V39" s="449">
        <v>3158</v>
      </c>
      <c r="W39" s="449">
        <v>3155</v>
      </c>
      <c r="X39" s="449">
        <v>2578</v>
      </c>
      <c r="Y39" s="449">
        <v>405</v>
      </c>
      <c r="Z39" s="449">
        <v>168</v>
      </c>
      <c r="AA39" s="449">
        <v>4</v>
      </c>
      <c r="AB39" s="65">
        <v>3</v>
      </c>
      <c r="AC39" s="65">
        <v>237</v>
      </c>
      <c r="AD39" s="176">
        <v>13160</v>
      </c>
      <c r="AE39" s="176">
        <v>12247</v>
      </c>
      <c r="AF39" s="65">
        <f t="shared" si="0"/>
        <v>398.36710795953553</v>
      </c>
    </row>
    <row r="40" spans="1:32" s="4" customFormat="1" ht="27.95" customHeight="1">
      <c r="A40" s="12">
        <v>42</v>
      </c>
      <c r="B40" s="9">
        <v>75</v>
      </c>
      <c r="C40" s="283" t="s">
        <v>1047</v>
      </c>
      <c r="D40" s="65">
        <v>6000</v>
      </c>
      <c r="E40" s="65">
        <v>919</v>
      </c>
      <c r="F40" s="9">
        <v>1</v>
      </c>
      <c r="G40" s="9"/>
      <c r="H40" s="9"/>
      <c r="I40" s="9">
        <v>1</v>
      </c>
      <c r="J40" s="9">
        <v>1</v>
      </c>
      <c r="K40" s="9"/>
      <c r="L40" s="9">
        <v>1</v>
      </c>
      <c r="M40" s="436"/>
      <c r="N40" s="436"/>
      <c r="O40" s="436"/>
      <c r="P40" s="9"/>
      <c r="Q40" s="177"/>
      <c r="R40" s="449">
        <v>85227</v>
      </c>
      <c r="S40" s="449"/>
      <c r="T40" s="449">
        <v>0</v>
      </c>
      <c r="U40" s="449">
        <v>348</v>
      </c>
      <c r="V40" s="449">
        <v>241</v>
      </c>
      <c r="W40" s="449">
        <v>214</v>
      </c>
      <c r="X40" s="449">
        <v>19</v>
      </c>
      <c r="Y40" s="449">
        <v>180</v>
      </c>
      <c r="Z40" s="449">
        <v>15</v>
      </c>
      <c r="AA40" s="449"/>
      <c r="AB40" s="65">
        <v>27</v>
      </c>
      <c r="AC40" s="65">
        <v>107</v>
      </c>
      <c r="AD40" s="176">
        <v>4520</v>
      </c>
      <c r="AE40" s="176">
        <v>1640</v>
      </c>
      <c r="AF40" s="65">
        <f t="shared" si="0"/>
        <v>1784.5484221980414</v>
      </c>
    </row>
    <row r="41" spans="1:32" s="4" customFormat="1" ht="27.95" customHeight="1">
      <c r="A41" s="12">
        <v>4</v>
      </c>
      <c r="B41" s="9">
        <v>78</v>
      </c>
      <c r="C41" s="283" t="s">
        <v>423</v>
      </c>
      <c r="D41" s="65">
        <v>39500</v>
      </c>
      <c r="E41" s="65">
        <v>30938</v>
      </c>
      <c r="F41" s="9"/>
      <c r="G41" s="9"/>
      <c r="H41" s="9">
        <v>3</v>
      </c>
      <c r="I41" s="9">
        <v>2</v>
      </c>
      <c r="J41" s="9"/>
      <c r="K41" s="9"/>
      <c r="L41" s="9">
        <v>1</v>
      </c>
      <c r="M41" s="436">
        <v>1</v>
      </c>
      <c r="N41" s="436"/>
      <c r="O41" s="436"/>
      <c r="P41" s="9"/>
      <c r="Q41" s="177"/>
      <c r="R41" s="449">
        <v>526684</v>
      </c>
      <c r="S41" s="449">
        <v>218131</v>
      </c>
      <c r="T41" s="449">
        <v>6</v>
      </c>
      <c r="U41" s="449">
        <v>3212</v>
      </c>
      <c r="V41" s="449">
        <v>3050</v>
      </c>
      <c r="W41" s="449">
        <v>3014</v>
      </c>
      <c r="X41" s="449">
        <v>2599</v>
      </c>
      <c r="Y41" s="449">
        <v>266</v>
      </c>
      <c r="Z41" s="449"/>
      <c r="AA41" s="449">
        <v>149</v>
      </c>
      <c r="AB41" s="65">
        <v>36</v>
      </c>
      <c r="AC41" s="65">
        <v>162</v>
      </c>
      <c r="AD41" s="176">
        <v>18500</v>
      </c>
      <c r="AE41" s="176">
        <v>11323</v>
      </c>
      <c r="AF41" s="65">
        <f t="shared" si="0"/>
        <v>365.99004460533973</v>
      </c>
    </row>
    <row r="42" spans="1:32" s="4" customFormat="1" ht="27.95" customHeight="1">
      <c r="A42" s="12">
        <v>18</v>
      </c>
      <c r="B42" s="9">
        <v>80</v>
      </c>
      <c r="C42" s="283" t="s">
        <v>434</v>
      </c>
      <c r="D42" s="65">
        <v>12000</v>
      </c>
      <c r="E42" s="65">
        <v>9775</v>
      </c>
      <c r="F42" s="9"/>
      <c r="G42" s="9"/>
      <c r="H42" s="9">
        <v>3</v>
      </c>
      <c r="I42" s="9"/>
      <c r="J42" s="9"/>
      <c r="K42" s="9"/>
      <c r="L42" s="9">
        <v>1</v>
      </c>
      <c r="M42" s="436">
        <v>1</v>
      </c>
      <c r="N42" s="436"/>
      <c r="O42" s="436"/>
      <c r="P42" s="9"/>
      <c r="Q42" s="177"/>
      <c r="R42" s="449">
        <v>162799</v>
      </c>
      <c r="S42" s="449">
        <v>4081</v>
      </c>
      <c r="T42" s="449">
        <v>3</v>
      </c>
      <c r="U42" s="449">
        <v>1022</v>
      </c>
      <c r="V42" s="449">
        <v>1000</v>
      </c>
      <c r="W42" s="449">
        <v>954</v>
      </c>
      <c r="X42" s="449">
        <v>817</v>
      </c>
      <c r="Y42" s="449">
        <v>127</v>
      </c>
      <c r="Z42" s="449">
        <v>8</v>
      </c>
      <c r="AA42" s="449">
        <v>2</v>
      </c>
      <c r="AB42" s="65">
        <v>46</v>
      </c>
      <c r="AC42" s="65">
        <v>22</v>
      </c>
      <c r="AD42" s="176">
        <v>6000</v>
      </c>
      <c r="AE42" s="176">
        <v>3233</v>
      </c>
      <c r="AF42" s="65">
        <f t="shared" si="0"/>
        <v>330.74168797953962</v>
      </c>
    </row>
    <row r="43" spans="1:32" s="4" customFormat="1" ht="27.95" customHeight="1">
      <c r="A43" s="12">
        <v>33</v>
      </c>
      <c r="B43" s="9">
        <v>85</v>
      </c>
      <c r="C43" s="283" t="s">
        <v>450</v>
      </c>
      <c r="D43" s="65">
        <v>7800</v>
      </c>
      <c r="E43" s="65">
        <v>7130</v>
      </c>
      <c r="F43" s="9"/>
      <c r="G43" s="9"/>
      <c r="H43" s="9">
        <v>2</v>
      </c>
      <c r="I43" s="9"/>
      <c r="J43" s="9"/>
      <c r="K43" s="9"/>
      <c r="L43" s="9"/>
      <c r="M43" s="436"/>
      <c r="N43" s="436">
        <v>1</v>
      </c>
      <c r="O43" s="436"/>
      <c r="P43" s="9"/>
      <c r="Q43" s="177"/>
      <c r="R43" s="449">
        <v>123642</v>
      </c>
      <c r="S43" s="449">
        <v>241523</v>
      </c>
      <c r="T43" s="449">
        <v>4</v>
      </c>
      <c r="U43" s="449">
        <v>869</v>
      </c>
      <c r="V43" s="449">
        <v>685</v>
      </c>
      <c r="W43" s="449">
        <v>675</v>
      </c>
      <c r="X43" s="449">
        <v>472</v>
      </c>
      <c r="Y43" s="449">
        <v>203</v>
      </c>
      <c r="Z43" s="449"/>
      <c r="AA43" s="449"/>
      <c r="AB43" s="65">
        <v>10</v>
      </c>
      <c r="AC43" s="65">
        <v>184</v>
      </c>
      <c r="AD43" s="176">
        <v>3000</v>
      </c>
      <c r="AE43" s="176">
        <v>2993</v>
      </c>
      <c r="AF43" s="65">
        <f t="shared" si="0"/>
        <v>419.77559607293125</v>
      </c>
    </row>
    <row r="44" spans="1:32" s="4" customFormat="1" ht="27.95" customHeight="1">
      <c r="A44" s="12">
        <v>11</v>
      </c>
      <c r="B44" s="9">
        <v>86</v>
      </c>
      <c r="C44" s="283" t="s">
        <v>428</v>
      </c>
      <c r="D44" s="65">
        <v>39300</v>
      </c>
      <c r="E44" s="65">
        <v>33738</v>
      </c>
      <c r="F44" s="9"/>
      <c r="G44" s="9"/>
      <c r="H44" s="9">
        <v>21</v>
      </c>
      <c r="I44" s="9">
        <v>1</v>
      </c>
      <c r="J44" s="9"/>
      <c r="K44" s="9"/>
      <c r="L44" s="9">
        <v>1</v>
      </c>
      <c r="M44" s="436"/>
      <c r="N44" s="436"/>
      <c r="O44" s="436"/>
      <c r="P44" s="9">
        <v>1</v>
      </c>
      <c r="Q44" s="177"/>
      <c r="R44" s="449">
        <v>505783</v>
      </c>
      <c r="S44" s="449">
        <v>310335</v>
      </c>
      <c r="T44" s="449">
        <v>8</v>
      </c>
      <c r="U44" s="449">
        <v>3720</v>
      </c>
      <c r="V44" s="449">
        <v>3719</v>
      </c>
      <c r="W44" s="449">
        <v>3573</v>
      </c>
      <c r="X44" s="449">
        <v>2886</v>
      </c>
      <c r="Y44" s="449">
        <v>351</v>
      </c>
      <c r="Z44" s="449">
        <v>327</v>
      </c>
      <c r="AA44" s="449">
        <v>9</v>
      </c>
      <c r="AB44" s="65">
        <v>146</v>
      </c>
      <c r="AC44" s="65">
        <v>1</v>
      </c>
      <c r="AD44" s="176">
        <v>22000</v>
      </c>
      <c r="AE44" s="176">
        <v>11193</v>
      </c>
      <c r="AF44" s="65">
        <f t="shared" si="0"/>
        <v>331.76240441045707</v>
      </c>
    </row>
    <row r="45" spans="1:32" s="4" customFormat="1" ht="27.95" customHeight="1">
      <c r="A45" s="12">
        <v>28</v>
      </c>
      <c r="B45" s="9">
        <v>88</v>
      </c>
      <c r="C45" s="283" t="s">
        <v>440</v>
      </c>
      <c r="D45" s="65">
        <v>5400</v>
      </c>
      <c r="E45" s="65">
        <v>3113</v>
      </c>
      <c r="F45" s="9"/>
      <c r="G45" s="9"/>
      <c r="H45" s="9">
        <v>2</v>
      </c>
      <c r="I45" s="9"/>
      <c r="J45" s="9"/>
      <c r="K45" s="9"/>
      <c r="L45" s="9"/>
      <c r="M45" s="436"/>
      <c r="N45" s="436">
        <v>1</v>
      </c>
      <c r="O45" s="436"/>
      <c r="P45" s="9">
        <v>1</v>
      </c>
      <c r="Q45" s="177">
        <v>1</v>
      </c>
      <c r="R45" s="449"/>
      <c r="S45" s="449"/>
      <c r="T45" s="449">
        <v>0</v>
      </c>
      <c r="U45" s="449">
        <v>426</v>
      </c>
      <c r="V45" s="449">
        <v>364</v>
      </c>
      <c r="W45" s="449">
        <v>363</v>
      </c>
      <c r="X45" s="449">
        <v>305</v>
      </c>
      <c r="Y45" s="449">
        <v>58</v>
      </c>
      <c r="Z45" s="449"/>
      <c r="AA45" s="449"/>
      <c r="AB45" s="65">
        <v>1</v>
      </c>
      <c r="AC45" s="65">
        <v>62</v>
      </c>
      <c r="AD45" s="176">
        <v>3030</v>
      </c>
      <c r="AE45" s="176">
        <v>1561</v>
      </c>
      <c r="AF45" s="65">
        <f t="shared" si="0"/>
        <v>501.44555091551558</v>
      </c>
    </row>
    <row r="46" spans="1:32" s="4" customFormat="1" ht="27.95" customHeight="1">
      <c r="A46" s="12">
        <v>38</v>
      </c>
      <c r="B46" s="9">
        <v>90</v>
      </c>
      <c r="C46" s="283" t="s">
        <v>1048</v>
      </c>
      <c r="D46" s="65">
        <v>12000</v>
      </c>
      <c r="E46" s="65">
        <v>11391</v>
      </c>
      <c r="F46" s="9"/>
      <c r="G46" s="9"/>
      <c r="H46" s="9">
        <v>5</v>
      </c>
      <c r="I46" s="9"/>
      <c r="J46" s="9"/>
      <c r="K46" s="9"/>
      <c r="L46" s="9"/>
      <c r="M46" s="436">
        <v>1</v>
      </c>
      <c r="N46" s="436">
        <v>1</v>
      </c>
      <c r="O46" s="436"/>
      <c r="P46" s="9">
        <v>2</v>
      </c>
      <c r="Q46" s="177">
        <v>0</v>
      </c>
      <c r="R46" s="449"/>
      <c r="S46" s="449"/>
      <c r="T46" s="449">
        <v>4</v>
      </c>
      <c r="U46" s="449">
        <v>1376</v>
      </c>
      <c r="V46" s="449">
        <v>1104</v>
      </c>
      <c r="W46" s="449">
        <v>1098</v>
      </c>
      <c r="X46" s="449">
        <v>863</v>
      </c>
      <c r="Y46" s="449">
        <v>107</v>
      </c>
      <c r="Z46" s="449">
        <v>74</v>
      </c>
      <c r="AA46" s="449">
        <v>54</v>
      </c>
      <c r="AB46" s="65">
        <v>6</v>
      </c>
      <c r="AC46" s="65">
        <v>272</v>
      </c>
      <c r="AD46" s="176">
        <v>6400</v>
      </c>
      <c r="AE46" s="176">
        <v>4466</v>
      </c>
      <c r="AF46" s="65">
        <f t="shared" si="0"/>
        <v>392.06391010446845</v>
      </c>
    </row>
    <row r="47" spans="1:32" s="4" customFormat="1" ht="27.95" customHeight="1">
      <c r="A47" s="12">
        <v>25</v>
      </c>
      <c r="B47" s="9">
        <v>91</v>
      </c>
      <c r="C47" s="283" t="s">
        <v>232</v>
      </c>
      <c r="D47" s="65">
        <v>5058</v>
      </c>
      <c r="E47" s="65">
        <v>4086</v>
      </c>
      <c r="F47" s="9"/>
      <c r="G47" s="9"/>
      <c r="H47" s="9">
        <v>2</v>
      </c>
      <c r="I47" s="9"/>
      <c r="J47" s="9"/>
      <c r="K47" s="9">
        <v>2</v>
      </c>
      <c r="L47" s="9"/>
      <c r="M47" s="436"/>
      <c r="N47" s="436"/>
      <c r="O47" s="436"/>
      <c r="P47" s="9"/>
      <c r="Q47" s="177"/>
      <c r="R47" s="449">
        <v>102302</v>
      </c>
      <c r="S47" s="449">
        <v>416675</v>
      </c>
      <c r="T47" s="449">
        <v>2</v>
      </c>
      <c r="U47" s="449">
        <v>644</v>
      </c>
      <c r="V47" s="449">
        <v>549</v>
      </c>
      <c r="W47" s="449">
        <v>545</v>
      </c>
      <c r="X47" s="449">
        <v>386</v>
      </c>
      <c r="Y47" s="449">
        <v>130</v>
      </c>
      <c r="Z47" s="449"/>
      <c r="AA47" s="449">
        <v>29</v>
      </c>
      <c r="AB47" s="65">
        <v>4</v>
      </c>
      <c r="AC47" s="65">
        <v>95</v>
      </c>
      <c r="AD47" s="176">
        <v>3000</v>
      </c>
      <c r="AE47" s="176">
        <v>2224</v>
      </c>
      <c r="AF47" s="65">
        <f t="shared" si="0"/>
        <v>544.29760156632403</v>
      </c>
    </row>
    <row r="48" spans="1:32" s="4" customFormat="1" ht="27.95" customHeight="1">
      <c r="A48" s="12">
        <v>30</v>
      </c>
      <c r="B48" s="9">
        <v>94</v>
      </c>
      <c r="C48" s="283" t="s">
        <v>445</v>
      </c>
      <c r="D48" s="65">
        <v>25000</v>
      </c>
      <c r="E48" s="65">
        <v>740</v>
      </c>
      <c r="F48" s="9">
        <v>1</v>
      </c>
      <c r="G48" s="9"/>
      <c r="H48" s="9">
        <v>4</v>
      </c>
      <c r="I48" s="9"/>
      <c r="J48" s="9"/>
      <c r="K48" s="9"/>
      <c r="L48" s="9"/>
      <c r="M48" s="436">
        <v>1</v>
      </c>
      <c r="N48" s="436"/>
      <c r="O48" s="436"/>
      <c r="P48" s="9">
        <v>2</v>
      </c>
      <c r="Q48" s="177"/>
      <c r="R48" s="449">
        <v>184422</v>
      </c>
      <c r="S48" s="449">
        <v>120955</v>
      </c>
      <c r="T48" s="449">
        <v>4</v>
      </c>
      <c r="U48" s="449">
        <v>651</v>
      </c>
      <c r="V48" s="449">
        <v>646</v>
      </c>
      <c r="W48" s="449">
        <v>637</v>
      </c>
      <c r="X48" s="449">
        <v>92</v>
      </c>
      <c r="Y48" s="449">
        <v>180</v>
      </c>
      <c r="Z48" s="449">
        <v>79</v>
      </c>
      <c r="AA48" s="449">
        <v>286</v>
      </c>
      <c r="AB48" s="65">
        <v>9</v>
      </c>
      <c r="AC48" s="65">
        <v>5</v>
      </c>
      <c r="AD48" s="176">
        <v>31400</v>
      </c>
      <c r="AE48" s="176">
        <v>2625</v>
      </c>
      <c r="AF48" s="65">
        <f t="shared" si="0"/>
        <v>3547.2972972972975</v>
      </c>
    </row>
    <row r="49" spans="1:32" s="4" customFormat="1" ht="27.95" customHeight="1">
      <c r="A49" s="12">
        <v>21</v>
      </c>
      <c r="B49" s="9">
        <v>95</v>
      </c>
      <c r="C49" s="283" t="s">
        <v>437</v>
      </c>
      <c r="D49" s="65">
        <v>6440</v>
      </c>
      <c r="E49" s="65">
        <v>5316</v>
      </c>
      <c r="F49" s="9">
        <v>1</v>
      </c>
      <c r="G49" s="9"/>
      <c r="H49" s="9">
        <v>4</v>
      </c>
      <c r="I49" s="9"/>
      <c r="J49" s="9"/>
      <c r="K49" s="9"/>
      <c r="L49" s="9">
        <v>1</v>
      </c>
      <c r="M49" s="436">
        <v>1</v>
      </c>
      <c r="N49" s="436"/>
      <c r="O49" s="436"/>
      <c r="P49" s="9"/>
      <c r="Q49" s="177"/>
      <c r="R49" s="449">
        <v>120644</v>
      </c>
      <c r="S49" s="449"/>
      <c r="T49" s="449">
        <v>5</v>
      </c>
      <c r="U49" s="449">
        <v>737</v>
      </c>
      <c r="V49" s="449">
        <v>549</v>
      </c>
      <c r="W49" s="449">
        <v>548</v>
      </c>
      <c r="X49" s="449">
        <v>393</v>
      </c>
      <c r="Y49" s="449">
        <v>110</v>
      </c>
      <c r="Z49" s="449">
        <v>45</v>
      </c>
      <c r="AA49" s="449"/>
      <c r="AB49" s="65">
        <v>1</v>
      </c>
      <c r="AC49" s="65">
        <v>188</v>
      </c>
      <c r="AD49" s="176">
        <v>3050</v>
      </c>
      <c r="AE49" s="176">
        <v>2141</v>
      </c>
      <c r="AF49" s="65">
        <f t="shared" si="0"/>
        <v>402.74642588412343</v>
      </c>
    </row>
    <row r="50" spans="1:32" s="4" customFormat="1" ht="27.95" customHeight="1">
      <c r="A50" s="12">
        <v>40</v>
      </c>
      <c r="B50" s="9">
        <v>97</v>
      </c>
      <c r="C50" s="283" t="s">
        <v>1049</v>
      </c>
      <c r="D50" s="65">
        <v>150800</v>
      </c>
      <c r="E50" s="65">
        <v>134603</v>
      </c>
      <c r="F50" s="9">
        <v>35</v>
      </c>
      <c r="G50" s="9"/>
      <c r="H50" s="9">
        <v>119</v>
      </c>
      <c r="I50" s="9">
        <v>1</v>
      </c>
      <c r="J50" s="9">
        <v>4</v>
      </c>
      <c r="K50" s="9">
        <v>1</v>
      </c>
      <c r="L50" s="9">
        <v>44</v>
      </c>
      <c r="M50" s="436">
        <v>1</v>
      </c>
      <c r="N50" s="436"/>
      <c r="O50" s="436"/>
      <c r="P50" s="9">
        <v>2</v>
      </c>
      <c r="Q50" s="177">
        <v>14</v>
      </c>
      <c r="R50" s="449">
        <v>4614999</v>
      </c>
      <c r="S50" s="449">
        <v>1551853</v>
      </c>
      <c r="T50" s="449">
        <v>70</v>
      </c>
      <c r="U50" s="449">
        <v>18772</v>
      </c>
      <c r="V50" s="449">
        <v>15904</v>
      </c>
      <c r="W50" s="449">
        <v>15124</v>
      </c>
      <c r="X50" s="449">
        <v>10991</v>
      </c>
      <c r="Y50" s="449">
        <v>3524</v>
      </c>
      <c r="Z50" s="449">
        <v>509</v>
      </c>
      <c r="AA50" s="449">
        <v>100</v>
      </c>
      <c r="AB50" s="65">
        <v>780</v>
      </c>
      <c r="AC50" s="65">
        <v>2868</v>
      </c>
      <c r="AD50" s="176">
        <v>96800</v>
      </c>
      <c r="AE50" s="176">
        <v>58584</v>
      </c>
      <c r="AF50" s="65">
        <f t="shared" si="0"/>
        <v>435.23547023469018</v>
      </c>
    </row>
    <row r="51" spans="1:32" s="4" customFormat="1" ht="27.95" customHeight="1" thickBot="1">
      <c r="A51" s="12">
        <v>39</v>
      </c>
      <c r="B51" s="9">
        <v>98</v>
      </c>
      <c r="C51" s="283" t="s">
        <v>1050</v>
      </c>
      <c r="D51" s="65">
        <v>9520</v>
      </c>
      <c r="E51" s="65">
        <v>8877</v>
      </c>
      <c r="F51" s="9">
        <v>1</v>
      </c>
      <c r="G51" s="9"/>
      <c r="H51" s="9">
        <v>9</v>
      </c>
      <c r="I51" s="9"/>
      <c r="J51" s="9"/>
      <c r="K51" s="9">
        <v>1</v>
      </c>
      <c r="L51" s="9">
        <v>3</v>
      </c>
      <c r="M51" s="436"/>
      <c r="N51" s="436"/>
      <c r="O51" s="436"/>
      <c r="P51" s="9"/>
      <c r="Q51" s="177"/>
      <c r="R51" s="177"/>
      <c r="S51" s="177"/>
      <c r="T51" s="449">
        <v>3</v>
      </c>
      <c r="U51" s="449">
        <v>1149</v>
      </c>
      <c r="V51" s="449">
        <v>934</v>
      </c>
      <c r="W51" s="449">
        <v>930</v>
      </c>
      <c r="X51" s="449">
        <v>785</v>
      </c>
      <c r="Y51" s="449">
        <v>80</v>
      </c>
      <c r="Z51" s="449">
        <v>54</v>
      </c>
      <c r="AA51" s="449">
        <v>11</v>
      </c>
      <c r="AB51" s="65">
        <v>4</v>
      </c>
      <c r="AC51" s="65">
        <v>215</v>
      </c>
      <c r="AD51" s="452">
        <v>4700</v>
      </c>
      <c r="AE51" s="452">
        <v>4267</v>
      </c>
      <c r="AF51" s="274">
        <f t="shared" si="0"/>
        <v>480.6804100484398</v>
      </c>
    </row>
    <row r="52" spans="1:32" s="4" customFormat="1" ht="33.75" customHeight="1" thickTop="1">
      <c r="A52" s="12"/>
      <c r="B52" s="15" t="s">
        <v>379</v>
      </c>
      <c r="C52" s="288" t="s">
        <v>267</v>
      </c>
      <c r="D52" s="187">
        <f>SUM(D7:D51)</f>
        <v>5916107</v>
      </c>
      <c r="E52" s="187">
        <f>SUM(E7:E51)</f>
        <v>5413739</v>
      </c>
      <c r="F52" s="187">
        <f>SUM(F7:F51)</f>
        <v>122</v>
      </c>
      <c r="G52" s="187">
        <f t="shared" ref="G52:Q52" si="1">SUM(G7:G51)</f>
        <v>19</v>
      </c>
      <c r="H52" s="187">
        <f t="shared" si="1"/>
        <v>551</v>
      </c>
      <c r="I52" s="187">
        <f t="shared" si="1"/>
        <v>42</v>
      </c>
      <c r="J52" s="187">
        <f t="shared" si="1"/>
        <v>19</v>
      </c>
      <c r="K52" s="187">
        <f t="shared" si="1"/>
        <v>32</v>
      </c>
      <c r="L52" s="187">
        <f t="shared" si="1"/>
        <v>137</v>
      </c>
      <c r="M52" s="187">
        <f t="shared" si="1"/>
        <v>42</v>
      </c>
      <c r="N52" s="187">
        <f>SUM(N7:N51)</f>
        <v>14</v>
      </c>
      <c r="O52" s="187">
        <f t="shared" si="1"/>
        <v>8</v>
      </c>
      <c r="P52" s="187">
        <f>SUM(P7:P51)</f>
        <v>75</v>
      </c>
      <c r="Q52" s="188">
        <f t="shared" si="1"/>
        <v>42</v>
      </c>
      <c r="R52" s="187">
        <f t="shared" ref="R52:Y52" si="2">SUM(R7:R51)</f>
        <v>100999666</v>
      </c>
      <c r="S52" s="187">
        <f t="shared" si="2"/>
        <v>32672469</v>
      </c>
      <c r="T52" s="187">
        <f t="shared" si="2"/>
        <v>2171</v>
      </c>
      <c r="U52" s="187">
        <f t="shared" si="2"/>
        <v>661652</v>
      </c>
      <c r="V52" s="187">
        <f t="shared" si="2"/>
        <v>620911</v>
      </c>
      <c r="W52" s="187">
        <f>SUM(W7:W51)</f>
        <v>603511</v>
      </c>
      <c r="X52" s="187">
        <f t="shared" si="2"/>
        <v>467001</v>
      </c>
      <c r="Y52" s="187">
        <f t="shared" si="2"/>
        <v>101982</v>
      </c>
      <c r="Z52" s="187">
        <f>SUM(Z7:Z51)</f>
        <v>32472</v>
      </c>
      <c r="AA52" s="187">
        <f>SUM(AA7:AA51)</f>
        <v>2056</v>
      </c>
      <c r="AB52" s="187">
        <f>SUM(AB7:AB51)</f>
        <v>17400</v>
      </c>
      <c r="AC52" s="187">
        <f t="shared" ref="AC52" si="3">SUM(AC7:AC51)</f>
        <v>40741</v>
      </c>
      <c r="AD52" s="187">
        <f>SUM(AD7:AD51)</f>
        <v>2911081</v>
      </c>
      <c r="AE52" s="187">
        <f>SUM(AE7:AE51)</f>
        <v>2039062</v>
      </c>
      <c r="AF52" s="175">
        <f t="shared" si="0"/>
        <v>376.64578953658463</v>
      </c>
    </row>
    <row r="53" spans="1:32" ht="12.75" customHeight="1">
      <c r="T53" s="270"/>
      <c r="U53" s="270"/>
      <c r="V53" s="270"/>
      <c r="W53" s="270"/>
      <c r="X53" s="270"/>
      <c r="Y53" s="270"/>
      <c r="Z53" s="270"/>
      <c r="AA53" s="270"/>
    </row>
    <row r="54" spans="1:32" ht="18.95" customHeight="1">
      <c r="T54" s="345"/>
      <c r="U54" s="345"/>
      <c r="V54" s="345"/>
      <c r="W54" s="345"/>
      <c r="X54" s="345"/>
      <c r="Y54" s="270"/>
      <c r="Z54" s="270"/>
      <c r="AA54" s="270"/>
      <c r="AF54" s="14" t="s">
        <v>456</v>
      </c>
    </row>
    <row r="55" spans="1:32" ht="18.95" customHeight="1">
      <c r="T55" s="270"/>
      <c r="U55" s="270"/>
      <c r="V55" s="270"/>
      <c r="W55" s="270"/>
      <c r="X55" s="270"/>
      <c r="Y55" s="270"/>
      <c r="Z55" s="270"/>
      <c r="AA55" s="270"/>
    </row>
    <row r="56" spans="1:32" ht="18.95" customHeight="1">
      <c r="T56" s="345"/>
      <c r="U56" s="345"/>
      <c r="V56" s="345"/>
      <c r="W56" s="345"/>
      <c r="X56" s="345"/>
      <c r="Y56" s="345"/>
      <c r="Z56" s="345"/>
      <c r="AA56" s="345"/>
    </row>
    <row r="57" spans="1:32" ht="18.95" customHeight="1">
      <c r="T57" s="345"/>
      <c r="U57" s="345"/>
      <c r="V57" s="345"/>
      <c r="W57" s="345"/>
      <c r="X57" s="345"/>
      <c r="Y57" s="270"/>
      <c r="Z57" s="270"/>
      <c r="AA57" s="270"/>
    </row>
    <row r="58" spans="1:32" ht="18.95" customHeight="1">
      <c r="T58" s="270"/>
      <c r="U58" s="270"/>
      <c r="V58" s="270"/>
      <c r="W58" s="270"/>
      <c r="X58" s="270"/>
      <c r="Y58" s="345"/>
      <c r="Z58" s="345"/>
      <c r="AA58" s="345"/>
    </row>
    <row r="59" spans="1:32" ht="18.95" customHeight="1">
      <c r="Y59" s="345"/>
      <c r="Z59" s="345"/>
      <c r="AA59" s="345"/>
    </row>
    <row r="60" spans="1:32" ht="18.95" customHeight="1">
      <c r="Y60" s="270"/>
      <c r="Z60" s="270"/>
      <c r="AA60" s="270"/>
    </row>
    <row r="61" spans="1:32" ht="18.95" customHeight="1"/>
    <row r="62" spans="1:32" ht="18.95" customHeight="1"/>
  </sheetData>
  <mergeCells count="2">
    <mergeCell ref="F2:J2"/>
    <mergeCell ref="K2:Q2"/>
  </mergeCells>
  <phoneticPr fontId="2"/>
  <printOptions horizontalCentered="1"/>
  <pageMargins left="0.3" right="0.34" top="0.7" bottom="0.78740157480314965" header="0.51181102362204722" footer="0.51181102362204722"/>
  <pageSetup paperSize="9" scale="57" fitToHeight="2" orientation="landscape" horizontalDpi="300" verticalDpi="300" r:id="rId1"/>
  <headerFooter alignWithMargins="0">
    <oddFooter>&amp;C- &amp;P+8 -</oddFooter>
  </headerFooter>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54"/>
  <sheetViews>
    <sheetView showZeros="0" view="pageBreakPreview" zoomScale="75" zoomScaleNormal="75" workbookViewId="0">
      <pane xSplit="3" ySplit="5" topLeftCell="D6"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4.25"/>
  <cols>
    <col min="1" max="1" width="6.375" style="12" hidden="1" customWidth="1"/>
    <col min="2" max="2" width="5.5" style="12" customWidth="1"/>
    <col min="3" max="3" width="23.125" style="14" customWidth="1"/>
    <col min="4" max="4" width="13.125" style="14" customWidth="1"/>
    <col min="5" max="5" width="11.875" style="14" customWidth="1"/>
    <col min="6" max="7" width="10.125" style="12" customWidth="1"/>
    <col min="8" max="9" width="9.125" style="12" customWidth="1"/>
    <col min="10" max="10" width="7.125" style="273" customWidth="1"/>
    <col min="11" max="11" width="10.125" style="273" customWidth="1"/>
    <col min="12" max="12" width="7.125" style="12" customWidth="1"/>
    <col min="13" max="13" width="8.75" style="14" customWidth="1"/>
    <col min="14" max="14" width="7.25" style="12" customWidth="1"/>
    <col min="15" max="15" width="8.75" style="14" customWidth="1"/>
    <col min="16" max="18" width="10.75" style="14" customWidth="1"/>
    <col min="19" max="23" width="8.625" style="149" customWidth="1"/>
    <col min="24" max="16384" width="9" style="14"/>
  </cols>
  <sheetData>
    <row r="1" spans="1:23" s="4" customFormat="1" ht="15.95" customHeight="1">
      <c r="A1" s="12"/>
      <c r="B1" s="4" t="s">
        <v>570</v>
      </c>
      <c r="F1" s="12"/>
      <c r="G1" s="12"/>
      <c r="H1" s="12"/>
      <c r="I1" s="12"/>
      <c r="J1" s="273"/>
      <c r="K1" s="273"/>
      <c r="L1" s="12"/>
      <c r="N1" s="12"/>
      <c r="S1" s="144"/>
      <c r="T1" s="144"/>
      <c r="U1" s="144"/>
      <c r="V1" s="144"/>
      <c r="W1" s="144"/>
    </row>
    <row r="2" spans="1:23" s="4" customFormat="1" ht="15.95" customHeight="1">
      <c r="A2" s="12"/>
      <c r="B2" s="487"/>
      <c r="C2" s="5"/>
      <c r="D2" s="489" t="s">
        <v>464</v>
      </c>
      <c r="E2" s="271"/>
      <c r="F2" s="403"/>
      <c r="G2" s="17"/>
      <c r="H2" s="17"/>
      <c r="I2" s="17"/>
      <c r="J2" s="664" t="s">
        <v>464</v>
      </c>
      <c r="K2" s="665"/>
      <c r="L2" s="664" t="s">
        <v>571</v>
      </c>
      <c r="M2" s="665"/>
      <c r="N2" s="664" t="s">
        <v>571</v>
      </c>
      <c r="O2" s="665"/>
      <c r="P2" s="487" t="s">
        <v>572</v>
      </c>
      <c r="Q2" s="487" t="s">
        <v>573</v>
      </c>
      <c r="R2" s="487" t="s">
        <v>573</v>
      </c>
      <c r="S2" s="145"/>
      <c r="T2" s="146" t="s">
        <v>574</v>
      </c>
      <c r="U2" s="146"/>
      <c r="V2" s="146"/>
      <c r="W2" s="147"/>
    </row>
    <row r="3" spans="1:23" s="4" customFormat="1" ht="15.95" customHeight="1">
      <c r="A3" s="12"/>
      <c r="B3" s="7" t="s">
        <v>279</v>
      </c>
      <c r="C3" s="7" t="s">
        <v>472</v>
      </c>
      <c r="D3" s="490" t="s">
        <v>575</v>
      </c>
      <c r="E3" s="487" t="s">
        <v>291</v>
      </c>
      <c r="F3" s="487" t="s">
        <v>577</v>
      </c>
      <c r="G3" s="487" t="s">
        <v>577</v>
      </c>
      <c r="H3" s="487" t="s">
        <v>468</v>
      </c>
      <c r="I3" s="489" t="s">
        <v>1064</v>
      </c>
      <c r="J3" s="666" t="s">
        <v>477</v>
      </c>
      <c r="K3" s="667"/>
      <c r="L3" s="666" t="s">
        <v>578</v>
      </c>
      <c r="M3" s="667"/>
      <c r="N3" s="666" t="s">
        <v>579</v>
      </c>
      <c r="O3" s="667"/>
      <c r="P3" s="7" t="s">
        <v>580</v>
      </c>
      <c r="Q3" s="287" t="s">
        <v>581</v>
      </c>
      <c r="R3" s="287" t="s">
        <v>582</v>
      </c>
      <c r="S3" s="148" t="s">
        <v>583</v>
      </c>
      <c r="T3" s="148" t="s">
        <v>584</v>
      </c>
      <c r="U3" s="148" t="s">
        <v>585</v>
      </c>
      <c r="V3" s="148" t="s">
        <v>586</v>
      </c>
      <c r="W3" s="148" t="s">
        <v>587</v>
      </c>
    </row>
    <row r="4" spans="1:23" s="4" customFormat="1" ht="15.95" customHeight="1">
      <c r="A4" s="12"/>
      <c r="B4" s="7" t="s">
        <v>471</v>
      </c>
      <c r="D4" s="7" t="s">
        <v>483</v>
      </c>
      <c r="E4" s="7" t="s">
        <v>292</v>
      </c>
      <c r="F4" s="7" t="s">
        <v>576</v>
      </c>
      <c r="G4" s="7" t="s">
        <v>1405</v>
      </c>
      <c r="H4" s="7" t="s">
        <v>293</v>
      </c>
      <c r="I4" s="490" t="s">
        <v>1065</v>
      </c>
      <c r="J4" s="666" t="s">
        <v>483</v>
      </c>
      <c r="K4" s="667"/>
      <c r="L4" s="666" t="s">
        <v>483</v>
      </c>
      <c r="M4" s="667"/>
      <c r="N4" s="666" t="s">
        <v>483</v>
      </c>
      <c r="O4" s="667"/>
      <c r="P4" s="7" t="s">
        <v>484</v>
      </c>
      <c r="Q4" s="7" t="s">
        <v>484</v>
      </c>
      <c r="R4" s="7" t="s">
        <v>484</v>
      </c>
      <c r="S4" s="148" t="s">
        <v>280</v>
      </c>
      <c r="T4" s="148" t="s">
        <v>280</v>
      </c>
      <c r="U4" s="148" t="s">
        <v>280</v>
      </c>
      <c r="V4" s="148" t="s">
        <v>280</v>
      </c>
      <c r="W4" s="148" t="s">
        <v>588</v>
      </c>
    </row>
    <row r="5" spans="1:23" s="4" customFormat="1" ht="15.95" customHeight="1">
      <c r="A5" s="12"/>
      <c r="B5" s="7"/>
      <c r="C5" s="8"/>
      <c r="D5" s="490" t="s">
        <v>281</v>
      </c>
      <c r="E5" s="7" t="s">
        <v>483</v>
      </c>
      <c r="F5" s="7" t="s">
        <v>483</v>
      </c>
      <c r="G5" s="7" t="s">
        <v>483</v>
      </c>
      <c r="H5" s="7" t="s">
        <v>483</v>
      </c>
      <c r="I5" s="490" t="s">
        <v>1063</v>
      </c>
      <c r="J5" s="668" t="s">
        <v>282</v>
      </c>
      <c r="K5" s="669"/>
      <c r="L5" s="668" t="s">
        <v>283</v>
      </c>
      <c r="M5" s="669"/>
      <c r="N5" s="668" t="s">
        <v>284</v>
      </c>
      <c r="O5" s="669"/>
      <c r="P5" s="10" t="s">
        <v>285</v>
      </c>
      <c r="Q5" s="10" t="s">
        <v>286</v>
      </c>
      <c r="R5" s="10" t="s">
        <v>287</v>
      </c>
      <c r="S5" s="148" t="s">
        <v>288</v>
      </c>
      <c r="T5" s="148" t="s">
        <v>294</v>
      </c>
      <c r="U5" s="148" t="s">
        <v>295</v>
      </c>
      <c r="V5" s="148" t="s">
        <v>296</v>
      </c>
      <c r="W5" s="148" t="s">
        <v>297</v>
      </c>
    </row>
    <row r="6" spans="1:23" s="4" customFormat="1" ht="26.65" customHeight="1">
      <c r="A6" s="12">
        <v>41</v>
      </c>
      <c r="B6" s="9">
        <v>1</v>
      </c>
      <c r="C6" s="11" t="s">
        <v>452</v>
      </c>
      <c r="D6" s="176">
        <v>194179</v>
      </c>
      <c r="E6" s="65">
        <v>19287</v>
      </c>
      <c r="F6" s="65"/>
      <c r="G6" s="65">
        <v>0</v>
      </c>
      <c r="H6" s="65">
        <v>1392</v>
      </c>
      <c r="I6" s="65">
        <v>173500</v>
      </c>
      <c r="J6" s="514"/>
      <c r="K6" s="515">
        <v>191666</v>
      </c>
      <c r="L6" s="514"/>
      <c r="M6" s="270">
        <v>178504</v>
      </c>
      <c r="N6" s="516"/>
      <c r="O6" s="449">
        <v>173247</v>
      </c>
      <c r="P6" s="449">
        <v>928881</v>
      </c>
      <c r="Q6" s="449">
        <v>580370</v>
      </c>
      <c r="R6" s="449">
        <v>525112</v>
      </c>
      <c r="S6" s="191">
        <f>Q6/P6*100</f>
        <v>62.480554559733704</v>
      </c>
      <c r="T6" s="191">
        <f>R6/Q6*100</f>
        <v>90.47883246894223</v>
      </c>
      <c r="U6" s="272">
        <f>(L6+M6)/(J6+K6)*100</f>
        <v>93.13284567946323</v>
      </c>
      <c r="V6" s="191">
        <f>(N6+O6)/(J6+K6)*100</f>
        <v>90.390053530620975</v>
      </c>
      <c r="W6" s="191">
        <f t="shared" ref="W6" si="0">(J6+K6)/D6*100</f>
        <v>98.705833277542894</v>
      </c>
    </row>
    <row r="7" spans="1:23" s="4" customFormat="1" ht="26.65" customHeight="1">
      <c r="A7" s="12">
        <v>44</v>
      </c>
      <c r="B7" s="488">
        <v>2</v>
      </c>
      <c r="C7" s="11" t="s">
        <v>454</v>
      </c>
      <c r="D7" s="517">
        <v>56707</v>
      </c>
      <c r="E7" s="451">
        <v>7000</v>
      </c>
      <c r="F7" s="7"/>
      <c r="G7" s="65">
        <v>0</v>
      </c>
      <c r="H7" s="65"/>
      <c r="I7" s="65">
        <v>49707</v>
      </c>
      <c r="J7" s="518">
        <v>2</v>
      </c>
      <c r="K7" s="449">
        <v>56604</v>
      </c>
      <c r="L7" s="519">
        <v>2</v>
      </c>
      <c r="M7" s="520">
        <v>53103</v>
      </c>
      <c r="N7" s="521">
        <v>2</v>
      </c>
      <c r="O7" s="449">
        <v>51554</v>
      </c>
      <c r="P7" s="449">
        <v>329673</v>
      </c>
      <c r="Q7" s="449">
        <v>170406</v>
      </c>
      <c r="R7" s="449">
        <v>155085</v>
      </c>
      <c r="S7" s="191">
        <f t="shared" ref="S7:S50" si="1">Q7/P7*100</f>
        <v>51.689401315849338</v>
      </c>
      <c r="T7" s="191">
        <f t="shared" ref="T7:T50" si="2">R7/Q7*100</f>
        <v>91.009119397204316</v>
      </c>
      <c r="U7" s="272">
        <f t="shared" ref="U7:U50" si="3">(L7+M7)/(J7+K7)*100</f>
        <v>93.815143271031346</v>
      </c>
      <c r="V7" s="191">
        <f t="shared" ref="V7:V50" si="4">(N7+O7)/(J7+K7)*100</f>
        <v>91.078684238419953</v>
      </c>
      <c r="W7" s="191">
        <f>(J7+K7)/D7*100</f>
        <v>99.821891477242659</v>
      </c>
    </row>
    <row r="8" spans="1:23" s="4" customFormat="1" ht="26.65" customHeight="1">
      <c r="A8" s="12">
        <v>9</v>
      </c>
      <c r="B8" s="488">
        <v>3</v>
      </c>
      <c r="C8" s="11" t="s">
        <v>426</v>
      </c>
      <c r="D8" s="176">
        <v>12906</v>
      </c>
      <c r="E8" s="65">
        <v>2859</v>
      </c>
      <c r="F8" s="65">
        <v>3830</v>
      </c>
      <c r="G8" s="65">
        <v>4940</v>
      </c>
      <c r="H8" s="65"/>
      <c r="I8" s="65">
        <v>1277</v>
      </c>
      <c r="J8" s="518"/>
      <c r="K8" s="449">
        <v>12532</v>
      </c>
      <c r="L8" s="518"/>
      <c r="M8" s="520">
        <v>11268</v>
      </c>
      <c r="N8" s="521"/>
      <c r="O8" s="449">
        <v>11262</v>
      </c>
      <c r="P8" s="449">
        <v>88000</v>
      </c>
      <c r="Q8" s="449">
        <v>39931</v>
      </c>
      <c r="R8" s="449">
        <v>34334</v>
      </c>
      <c r="S8" s="191">
        <f t="shared" si="1"/>
        <v>45.376136363636363</v>
      </c>
      <c r="T8" s="191">
        <f t="shared" si="2"/>
        <v>85.983321229120236</v>
      </c>
      <c r="U8" s="272">
        <f t="shared" si="3"/>
        <v>89.913820619214817</v>
      </c>
      <c r="V8" s="191">
        <f t="shared" si="4"/>
        <v>89.865943185445261</v>
      </c>
      <c r="W8" s="191">
        <f t="shared" ref="W8:W50" si="5">(J8+K8)/D8*100</f>
        <v>97.102123043545646</v>
      </c>
    </row>
    <row r="9" spans="1:23" s="4" customFormat="1" ht="26.65" customHeight="1">
      <c r="A9" s="12">
        <v>31</v>
      </c>
      <c r="B9" s="488">
        <v>4</v>
      </c>
      <c r="C9" s="11" t="s">
        <v>446</v>
      </c>
      <c r="D9" s="176">
        <v>10740</v>
      </c>
      <c r="E9" s="65">
        <v>465</v>
      </c>
      <c r="F9" s="65">
        <v>6280</v>
      </c>
      <c r="G9" s="65">
        <v>3201</v>
      </c>
      <c r="H9" s="65">
        <v>794</v>
      </c>
      <c r="I9" s="65"/>
      <c r="J9" s="518"/>
      <c r="K9" s="449">
        <v>10703</v>
      </c>
      <c r="L9" s="518"/>
      <c r="M9" s="520">
        <v>8941</v>
      </c>
      <c r="N9" s="521"/>
      <c r="O9" s="449">
        <v>8815</v>
      </c>
      <c r="P9" s="449">
        <v>52238</v>
      </c>
      <c r="Q9" s="449">
        <v>33224</v>
      </c>
      <c r="R9" s="449">
        <v>29323</v>
      </c>
      <c r="S9" s="191">
        <f t="shared" si="1"/>
        <v>63.601209847237641</v>
      </c>
      <c r="T9" s="191">
        <f t="shared" si="2"/>
        <v>88.258487840115578</v>
      </c>
      <c r="U9" s="272">
        <f t="shared" si="3"/>
        <v>83.537325983369144</v>
      </c>
      <c r="V9" s="191">
        <f t="shared" si="4"/>
        <v>82.360085957208256</v>
      </c>
      <c r="W9" s="191">
        <f t="shared" si="5"/>
        <v>99.655493482309126</v>
      </c>
    </row>
    <row r="10" spans="1:23" s="4" customFormat="1" ht="26.65" customHeight="1">
      <c r="A10" s="12">
        <v>45</v>
      </c>
      <c r="B10" s="488">
        <v>5</v>
      </c>
      <c r="C10" s="11" t="s">
        <v>455</v>
      </c>
      <c r="D10" s="176">
        <v>54932</v>
      </c>
      <c r="E10" s="65">
        <v>754</v>
      </c>
      <c r="F10" s="65"/>
      <c r="G10" s="65">
        <v>2226</v>
      </c>
      <c r="H10" s="65"/>
      <c r="I10" s="65">
        <v>51952</v>
      </c>
      <c r="J10" s="518"/>
      <c r="K10" s="449">
        <v>54795</v>
      </c>
      <c r="L10" s="518"/>
      <c r="M10" s="520">
        <v>54296</v>
      </c>
      <c r="N10" s="521"/>
      <c r="O10" s="449">
        <v>51256</v>
      </c>
      <c r="P10" s="449">
        <v>261024</v>
      </c>
      <c r="Q10" s="449">
        <v>164040</v>
      </c>
      <c r="R10" s="449">
        <v>150123</v>
      </c>
      <c r="S10" s="191">
        <f t="shared" si="1"/>
        <v>62.844795880838547</v>
      </c>
      <c r="T10" s="191">
        <f t="shared" si="2"/>
        <v>91.51609363569861</v>
      </c>
      <c r="U10" s="272">
        <f t="shared" si="3"/>
        <v>99.089332968336535</v>
      </c>
      <c r="V10" s="191">
        <f t="shared" si="4"/>
        <v>93.541381512911755</v>
      </c>
      <c r="W10" s="191">
        <f t="shared" si="5"/>
        <v>99.750600742736466</v>
      </c>
    </row>
    <row r="11" spans="1:23" s="4" customFormat="1" ht="26.65" customHeight="1">
      <c r="A11" s="12">
        <v>36</v>
      </c>
      <c r="B11" s="488">
        <v>7</v>
      </c>
      <c r="C11" s="11" t="s">
        <v>451</v>
      </c>
      <c r="D11" s="176">
        <v>4468</v>
      </c>
      <c r="E11" s="65">
        <v>1130</v>
      </c>
      <c r="F11" s="65"/>
      <c r="G11" s="65">
        <v>604</v>
      </c>
      <c r="H11" s="65"/>
      <c r="I11" s="65">
        <v>2734</v>
      </c>
      <c r="J11" s="518"/>
      <c r="K11" s="449">
        <v>3870</v>
      </c>
      <c r="L11" s="518"/>
      <c r="M11" s="520">
        <v>3434</v>
      </c>
      <c r="N11" s="521"/>
      <c r="O11" s="449">
        <v>3280</v>
      </c>
      <c r="P11" s="449">
        <v>17459</v>
      </c>
      <c r="Q11" s="449">
        <v>13242</v>
      </c>
      <c r="R11" s="449">
        <v>10603</v>
      </c>
      <c r="S11" s="191">
        <f t="shared" si="1"/>
        <v>75.846268400252015</v>
      </c>
      <c r="T11" s="191">
        <f t="shared" si="2"/>
        <v>80.070986255852588</v>
      </c>
      <c r="U11" s="272">
        <f t="shared" si="3"/>
        <v>88.73385012919897</v>
      </c>
      <c r="V11" s="191">
        <f t="shared" si="4"/>
        <v>84.754521963824288</v>
      </c>
      <c r="W11" s="191">
        <f t="shared" si="5"/>
        <v>86.615935541629369</v>
      </c>
    </row>
    <row r="12" spans="1:23" s="4" customFormat="1" ht="26.65" customHeight="1">
      <c r="A12" s="12">
        <v>43</v>
      </c>
      <c r="B12" s="488">
        <v>8</v>
      </c>
      <c r="C12" s="11" t="s">
        <v>453</v>
      </c>
      <c r="D12" s="176">
        <v>65499</v>
      </c>
      <c r="E12" s="65">
        <v>25459</v>
      </c>
      <c r="F12" s="65">
        <v>8490</v>
      </c>
      <c r="G12" s="65">
        <v>10036</v>
      </c>
      <c r="H12" s="65"/>
      <c r="I12" s="65">
        <v>21514</v>
      </c>
      <c r="J12" s="518"/>
      <c r="K12" s="449">
        <v>62676</v>
      </c>
      <c r="L12" s="518"/>
      <c r="M12" s="520">
        <v>58200</v>
      </c>
      <c r="N12" s="521"/>
      <c r="O12" s="449">
        <v>55977</v>
      </c>
      <c r="P12" s="449">
        <v>250684</v>
      </c>
      <c r="Q12" s="449">
        <v>186639</v>
      </c>
      <c r="R12" s="449">
        <v>171715</v>
      </c>
      <c r="S12" s="191">
        <f t="shared" si="1"/>
        <v>74.45189960268705</v>
      </c>
      <c r="T12" s="191">
        <f t="shared" si="2"/>
        <v>92.003814851129718</v>
      </c>
      <c r="U12" s="272">
        <f t="shared" si="3"/>
        <v>92.858510434616122</v>
      </c>
      <c r="V12" s="191">
        <f t="shared" si="4"/>
        <v>89.311698257706297</v>
      </c>
      <c r="W12" s="191">
        <f t="shared" si="5"/>
        <v>95.690010534511984</v>
      </c>
    </row>
    <row r="13" spans="1:23" s="4" customFormat="1" ht="26.65" customHeight="1">
      <c r="A13" s="12">
        <v>7</v>
      </c>
      <c r="B13" s="488">
        <v>9</v>
      </c>
      <c r="C13" s="11" t="s">
        <v>424</v>
      </c>
      <c r="D13" s="176">
        <v>32939</v>
      </c>
      <c r="E13" s="65">
        <v>10274</v>
      </c>
      <c r="F13" s="65"/>
      <c r="G13" s="65">
        <v>14029</v>
      </c>
      <c r="H13" s="65"/>
      <c r="I13" s="65">
        <v>8636</v>
      </c>
      <c r="J13" s="518"/>
      <c r="K13" s="449">
        <v>32939</v>
      </c>
      <c r="L13" s="518"/>
      <c r="M13" s="520">
        <v>32515</v>
      </c>
      <c r="N13" s="521"/>
      <c r="O13" s="449">
        <v>32298</v>
      </c>
      <c r="P13" s="449">
        <v>156000</v>
      </c>
      <c r="Q13" s="449">
        <v>100200</v>
      </c>
      <c r="R13" s="449">
        <v>90244</v>
      </c>
      <c r="S13" s="191">
        <f t="shared" si="1"/>
        <v>64.230769230769241</v>
      </c>
      <c r="T13" s="191">
        <f t="shared" si="2"/>
        <v>90.063872255489017</v>
      </c>
      <c r="U13" s="272">
        <f t="shared" si="3"/>
        <v>98.712772093870498</v>
      </c>
      <c r="V13" s="191">
        <f t="shared" si="4"/>
        <v>98.053978566441003</v>
      </c>
      <c r="W13" s="191">
        <f t="shared" si="5"/>
        <v>100</v>
      </c>
    </row>
    <row r="14" spans="1:23" s="4" customFormat="1" ht="26.65" customHeight="1">
      <c r="A14" s="12">
        <v>23</v>
      </c>
      <c r="B14" s="488">
        <v>10</v>
      </c>
      <c r="C14" s="11" t="s">
        <v>441</v>
      </c>
      <c r="D14" s="176">
        <v>4740</v>
      </c>
      <c r="E14" s="65">
        <v>1310</v>
      </c>
      <c r="F14" s="65">
        <v>151</v>
      </c>
      <c r="G14" s="65">
        <v>3279</v>
      </c>
      <c r="H14" s="65"/>
      <c r="I14" s="65"/>
      <c r="J14" s="518"/>
      <c r="K14" s="449">
        <v>4221</v>
      </c>
      <c r="L14" s="518"/>
      <c r="M14" s="520">
        <v>3752</v>
      </c>
      <c r="N14" s="521"/>
      <c r="O14" s="449">
        <v>3596</v>
      </c>
      <c r="P14" s="449">
        <v>20345</v>
      </c>
      <c r="Q14" s="449">
        <v>14178</v>
      </c>
      <c r="R14" s="449">
        <v>11564</v>
      </c>
      <c r="S14" s="191">
        <f t="shared" si="1"/>
        <v>69.687884000983047</v>
      </c>
      <c r="T14" s="191">
        <f t="shared" si="2"/>
        <v>81.562984906192696</v>
      </c>
      <c r="U14" s="272">
        <f t="shared" si="3"/>
        <v>88.888888888888886</v>
      </c>
      <c r="V14" s="191">
        <f t="shared" si="4"/>
        <v>85.193082208007581</v>
      </c>
      <c r="W14" s="191">
        <f t="shared" si="5"/>
        <v>89.050632911392398</v>
      </c>
    </row>
    <row r="15" spans="1:23" s="4" customFormat="1" ht="26.65" customHeight="1">
      <c r="A15" s="12">
        <v>2</v>
      </c>
      <c r="B15" s="488">
        <v>13</v>
      </c>
      <c r="C15" s="11" t="s">
        <v>419</v>
      </c>
      <c r="D15" s="176">
        <v>22396</v>
      </c>
      <c r="E15" s="65">
        <v>19400</v>
      </c>
      <c r="F15" s="65">
        <v>1126</v>
      </c>
      <c r="G15" s="65">
        <v>747</v>
      </c>
      <c r="H15" s="65"/>
      <c r="I15" s="65">
        <v>1123</v>
      </c>
      <c r="J15" s="519">
        <v>25</v>
      </c>
      <c r="K15" s="449">
        <v>22135</v>
      </c>
      <c r="L15" s="518">
        <v>25</v>
      </c>
      <c r="M15" s="520">
        <v>21963</v>
      </c>
      <c r="N15" s="521">
        <v>25</v>
      </c>
      <c r="O15" s="449">
        <v>21064</v>
      </c>
      <c r="P15" s="449">
        <v>94800</v>
      </c>
      <c r="Q15" s="449">
        <v>65800</v>
      </c>
      <c r="R15" s="449">
        <v>60712</v>
      </c>
      <c r="S15" s="191">
        <f t="shared" si="1"/>
        <v>69.40928270042194</v>
      </c>
      <c r="T15" s="191">
        <f t="shared" si="2"/>
        <v>92.267477203647417</v>
      </c>
      <c r="U15" s="272">
        <f t="shared" si="3"/>
        <v>99.223826714801447</v>
      </c>
      <c r="V15" s="191">
        <f t="shared" si="4"/>
        <v>95.16696750902527</v>
      </c>
      <c r="W15" s="191">
        <f t="shared" si="5"/>
        <v>98.946240400071446</v>
      </c>
    </row>
    <row r="16" spans="1:23" s="12" customFormat="1" ht="26.65" customHeight="1">
      <c r="A16" s="12">
        <v>1</v>
      </c>
      <c r="B16" s="488">
        <v>14</v>
      </c>
      <c r="C16" s="11" t="s">
        <v>418</v>
      </c>
      <c r="D16" s="176">
        <v>10854</v>
      </c>
      <c r="E16" s="65">
        <v>1610</v>
      </c>
      <c r="F16" s="65"/>
      <c r="G16" s="65">
        <v>0</v>
      </c>
      <c r="H16" s="65"/>
      <c r="I16" s="65">
        <v>9244</v>
      </c>
      <c r="J16" s="518"/>
      <c r="K16" s="449">
        <v>10593</v>
      </c>
      <c r="L16" s="518"/>
      <c r="M16" s="520">
        <v>10211</v>
      </c>
      <c r="N16" s="521"/>
      <c r="O16" s="449">
        <v>10141</v>
      </c>
      <c r="P16" s="449">
        <v>52187</v>
      </c>
      <c r="Q16" s="449">
        <v>32728</v>
      </c>
      <c r="R16" s="449">
        <v>29022</v>
      </c>
      <c r="S16" s="191">
        <f t="shared" si="1"/>
        <v>62.712936171843559</v>
      </c>
      <c r="T16" s="191">
        <f t="shared" si="2"/>
        <v>88.676362747494494</v>
      </c>
      <c r="U16" s="272">
        <f t="shared" si="3"/>
        <v>96.393844991975826</v>
      </c>
      <c r="V16" s="191">
        <f t="shared" si="4"/>
        <v>95.733031247049936</v>
      </c>
      <c r="W16" s="191">
        <f t="shared" si="5"/>
        <v>97.595356550580433</v>
      </c>
    </row>
    <row r="17" spans="1:23" s="4" customFormat="1" ht="26.65" customHeight="1">
      <c r="A17" s="12">
        <v>6</v>
      </c>
      <c r="B17" s="488">
        <v>16</v>
      </c>
      <c r="C17" s="11" t="s">
        <v>422</v>
      </c>
      <c r="D17" s="176">
        <v>12500</v>
      </c>
      <c r="E17" s="65">
        <v>2245</v>
      </c>
      <c r="F17" s="65"/>
      <c r="G17" s="65">
        <v>249</v>
      </c>
      <c r="H17" s="65"/>
      <c r="I17" s="65">
        <v>10006</v>
      </c>
      <c r="J17" s="518"/>
      <c r="K17" s="449">
        <v>12412</v>
      </c>
      <c r="L17" s="518"/>
      <c r="M17" s="520">
        <v>11941</v>
      </c>
      <c r="N17" s="521"/>
      <c r="O17" s="449">
        <v>11874</v>
      </c>
      <c r="P17" s="449">
        <v>50310</v>
      </c>
      <c r="Q17" s="449">
        <v>37432</v>
      </c>
      <c r="R17" s="449">
        <v>34005</v>
      </c>
      <c r="S17" s="191">
        <f t="shared" si="1"/>
        <v>74.40270323991254</v>
      </c>
      <c r="T17" s="191">
        <f t="shared" si="2"/>
        <v>90.844731780294936</v>
      </c>
      <c r="U17" s="272">
        <f t="shared" si="3"/>
        <v>96.205285207863355</v>
      </c>
      <c r="V17" s="191">
        <f t="shared" si="4"/>
        <v>95.665485014502096</v>
      </c>
      <c r="W17" s="191">
        <f t="shared" si="5"/>
        <v>99.295999999999992</v>
      </c>
    </row>
    <row r="18" spans="1:23" s="4" customFormat="1" ht="26.65" customHeight="1">
      <c r="A18" s="12">
        <v>26</v>
      </c>
      <c r="B18" s="488">
        <v>18</v>
      </c>
      <c r="C18" s="11" t="s">
        <v>438</v>
      </c>
      <c r="D18" s="176">
        <v>8141</v>
      </c>
      <c r="E18" s="65">
        <v>0</v>
      </c>
      <c r="F18" s="65">
        <v>1224</v>
      </c>
      <c r="G18" s="65">
        <v>6917</v>
      </c>
      <c r="H18" s="65"/>
      <c r="I18" s="65"/>
      <c r="J18" s="518">
        <v>826</v>
      </c>
      <c r="K18" s="449">
        <v>7315</v>
      </c>
      <c r="L18" s="518">
        <v>826</v>
      </c>
      <c r="M18" s="520">
        <v>6600</v>
      </c>
      <c r="N18" s="521">
        <v>826</v>
      </c>
      <c r="O18" s="449">
        <v>6579</v>
      </c>
      <c r="P18" s="449">
        <v>33200</v>
      </c>
      <c r="Q18" s="449">
        <v>27795</v>
      </c>
      <c r="R18" s="449">
        <v>22304</v>
      </c>
      <c r="S18" s="191">
        <f t="shared" si="1"/>
        <v>83.71987951807229</v>
      </c>
      <c r="T18" s="191">
        <f t="shared" si="2"/>
        <v>80.244648318042806</v>
      </c>
      <c r="U18" s="272">
        <f t="shared" si="3"/>
        <v>91.217295172583221</v>
      </c>
      <c r="V18" s="191">
        <f t="shared" si="4"/>
        <v>90.959341604225528</v>
      </c>
      <c r="W18" s="191">
        <f t="shared" si="5"/>
        <v>100</v>
      </c>
    </row>
    <row r="19" spans="1:23" s="4" customFormat="1" ht="26.65" customHeight="1">
      <c r="A19" s="12">
        <v>27</v>
      </c>
      <c r="B19" s="488">
        <v>19</v>
      </c>
      <c r="C19" s="11" t="s">
        <v>439</v>
      </c>
      <c r="D19" s="176">
        <v>13250</v>
      </c>
      <c r="E19" s="65">
        <v>7847</v>
      </c>
      <c r="F19" s="522"/>
      <c r="G19" s="65">
        <v>5403</v>
      </c>
      <c r="H19" s="65"/>
      <c r="I19" s="65"/>
      <c r="J19" s="518">
        <v>882</v>
      </c>
      <c r="K19" s="449">
        <v>12306</v>
      </c>
      <c r="L19" s="518">
        <v>882</v>
      </c>
      <c r="M19" s="520">
        <v>11827</v>
      </c>
      <c r="N19" s="521">
        <v>882</v>
      </c>
      <c r="O19" s="449">
        <v>11772</v>
      </c>
      <c r="P19" s="449">
        <v>61000</v>
      </c>
      <c r="Q19" s="449">
        <v>41571</v>
      </c>
      <c r="R19" s="449">
        <v>36132</v>
      </c>
      <c r="S19" s="191">
        <f t="shared" si="1"/>
        <v>68.149180327868848</v>
      </c>
      <c r="T19" s="191">
        <f t="shared" si="2"/>
        <v>86.916359962473848</v>
      </c>
      <c r="U19" s="272">
        <f t="shared" si="3"/>
        <v>96.36791022141341</v>
      </c>
      <c r="V19" s="191">
        <f t="shared" si="4"/>
        <v>95.950864422202002</v>
      </c>
      <c r="W19" s="191">
        <f t="shared" si="5"/>
        <v>99.532075471698107</v>
      </c>
    </row>
    <row r="20" spans="1:23" s="4" customFormat="1" ht="26.65" customHeight="1">
      <c r="A20" s="12">
        <v>5</v>
      </c>
      <c r="B20" s="488">
        <v>20</v>
      </c>
      <c r="C20" s="11" t="s">
        <v>420</v>
      </c>
      <c r="D20" s="176">
        <v>24363</v>
      </c>
      <c r="E20" s="65">
        <v>9202</v>
      </c>
      <c r="F20" s="522"/>
      <c r="G20" s="65">
        <v>9957</v>
      </c>
      <c r="H20" s="65"/>
      <c r="I20" s="65">
        <v>5204</v>
      </c>
      <c r="J20" s="519">
        <v>6</v>
      </c>
      <c r="K20" s="449">
        <v>24350</v>
      </c>
      <c r="L20" s="519">
        <v>6</v>
      </c>
      <c r="M20" s="520">
        <v>23519</v>
      </c>
      <c r="N20" s="521">
        <v>6</v>
      </c>
      <c r="O20" s="449">
        <v>23234</v>
      </c>
      <c r="P20" s="449">
        <v>105100</v>
      </c>
      <c r="Q20" s="449">
        <v>73617</v>
      </c>
      <c r="R20" s="449">
        <v>66729</v>
      </c>
      <c r="S20" s="191">
        <f t="shared" si="1"/>
        <v>70.044719314938149</v>
      </c>
      <c r="T20" s="191">
        <f t="shared" si="2"/>
        <v>90.643465503891761</v>
      </c>
      <c r="U20" s="272">
        <f t="shared" si="3"/>
        <v>96.588109706027254</v>
      </c>
      <c r="V20" s="191">
        <f t="shared" si="4"/>
        <v>95.417966825422894</v>
      </c>
      <c r="W20" s="191">
        <f t="shared" si="5"/>
        <v>99.971267906251285</v>
      </c>
    </row>
    <row r="21" spans="1:23" s="4" customFormat="1" ht="26.65" customHeight="1">
      <c r="A21" s="12">
        <v>8</v>
      </c>
      <c r="B21" s="488">
        <v>21</v>
      </c>
      <c r="C21" s="11" t="s">
        <v>425</v>
      </c>
      <c r="D21" s="176">
        <v>28327</v>
      </c>
      <c r="E21" s="65">
        <v>11929</v>
      </c>
      <c r="F21" s="522"/>
      <c r="G21" s="65">
        <v>5258</v>
      </c>
      <c r="H21" s="65"/>
      <c r="I21" s="65">
        <v>11140</v>
      </c>
      <c r="J21" s="518"/>
      <c r="K21" s="449">
        <v>28314</v>
      </c>
      <c r="L21" s="518"/>
      <c r="M21" s="520">
        <v>27416</v>
      </c>
      <c r="N21" s="521"/>
      <c r="O21" s="449">
        <v>26855</v>
      </c>
      <c r="P21" s="449">
        <v>111500</v>
      </c>
      <c r="Q21" s="449">
        <v>87388</v>
      </c>
      <c r="R21" s="449">
        <v>77573</v>
      </c>
      <c r="S21" s="191">
        <f t="shared" si="1"/>
        <v>78.374887892376677</v>
      </c>
      <c r="T21" s="191">
        <f t="shared" si="2"/>
        <v>88.768480798278944</v>
      </c>
      <c r="U21" s="272">
        <f t="shared" si="3"/>
        <v>96.828424101151384</v>
      </c>
      <c r="V21" s="191">
        <f t="shared" si="4"/>
        <v>94.847072119799392</v>
      </c>
      <c r="W21" s="191">
        <f t="shared" si="5"/>
        <v>99.954107388710426</v>
      </c>
    </row>
    <row r="22" spans="1:23" s="4" customFormat="1" ht="26.65" customHeight="1">
      <c r="A22" s="12">
        <v>22</v>
      </c>
      <c r="B22" s="488">
        <v>22</v>
      </c>
      <c r="C22" s="11" t="s">
        <v>442</v>
      </c>
      <c r="D22" s="176">
        <v>7937</v>
      </c>
      <c r="E22" s="65">
        <v>0</v>
      </c>
      <c r="F22" s="522"/>
      <c r="G22" s="65">
        <v>7937</v>
      </c>
      <c r="H22" s="65"/>
      <c r="I22" s="65"/>
      <c r="J22" s="519">
        <v>1213</v>
      </c>
      <c r="K22" s="449">
        <v>6719</v>
      </c>
      <c r="L22" s="519">
        <v>1213</v>
      </c>
      <c r="M22" s="520">
        <v>6037</v>
      </c>
      <c r="N22" s="521">
        <v>1213</v>
      </c>
      <c r="O22" s="449">
        <v>6030</v>
      </c>
      <c r="P22" s="449">
        <v>27930</v>
      </c>
      <c r="Q22" s="449">
        <v>24747</v>
      </c>
      <c r="R22" s="449">
        <v>21732</v>
      </c>
      <c r="S22" s="191">
        <f t="shared" si="1"/>
        <v>88.603651987110638</v>
      </c>
      <c r="T22" s="191">
        <f t="shared" si="2"/>
        <v>87.816705055158209</v>
      </c>
      <c r="U22" s="272">
        <f t="shared" si="3"/>
        <v>91.401916288451844</v>
      </c>
      <c r="V22" s="191">
        <f t="shared" si="4"/>
        <v>91.31366616238023</v>
      </c>
      <c r="W22" s="191">
        <f t="shared" si="5"/>
        <v>99.937003905757848</v>
      </c>
    </row>
    <row r="23" spans="1:23" s="4" customFormat="1" ht="26.65" customHeight="1">
      <c r="A23" s="12">
        <v>32</v>
      </c>
      <c r="B23" s="488">
        <v>23</v>
      </c>
      <c r="C23" s="11" t="s">
        <v>449</v>
      </c>
      <c r="D23" s="176">
        <v>1433</v>
      </c>
      <c r="E23" s="65">
        <v>0</v>
      </c>
      <c r="F23" s="522"/>
      <c r="G23" s="65">
        <v>1433</v>
      </c>
      <c r="H23" s="65"/>
      <c r="I23" s="65"/>
      <c r="J23" s="518"/>
      <c r="K23" s="449">
        <v>1433</v>
      </c>
      <c r="L23" s="518"/>
      <c r="M23" s="520">
        <v>1268</v>
      </c>
      <c r="N23" s="18"/>
      <c r="O23" s="449">
        <v>1266</v>
      </c>
      <c r="P23" s="449">
        <v>8740</v>
      </c>
      <c r="Q23" s="449">
        <v>5915</v>
      </c>
      <c r="R23" s="449">
        <v>3926</v>
      </c>
      <c r="S23" s="191">
        <f t="shared" si="1"/>
        <v>67.677345537757432</v>
      </c>
      <c r="T23" s="191">
        <f t="shared" si="2"/>
        <v>66.373626373626365</v>
      </c>
      <c r="U23" s="272">
        <f t="shared" si="3"/>
        <v>88.485694347522681</v>
      </c>
      <c r="V23" s="191">
        <f t="shared" si="4"/>
        <v>88.346127006280526</v>
      </c>
      <c r="W23" s="191">
        <f t="shared" si="5"/>
        <v>100</v>
      </c>
    </row>
    <row r="24" spans="1:23" s="4" customFormat="1" ht="26.65" customHeight="1">
      <c r="A24" s="12">
        <v>34</v>
      </c>
      <c r="B24" s="488">
        <v>24</v>
      </c>
      <c r="C24" s="11" t="s">
        <v>447</v>
      </c>
      <c r="D24" s="176">
        <v>1223</v>
      </c>
      <c r="E24" s="65">
        <v>0</v>
      </c>
      <c r="F24" s="522"/>
      <c r="G24" s="65">
        <v>1223</v>
      </c>
      <c r="H24" s="65"/>
      <c r="I24" s="65"/>
      <c r="J24" s="519"/>
      <c r="K24" s="449">
        <v>1098</v>
      </c>
      <c r="L24" s="519"/>
      <c r="M24" s="520">
        <v>954</v>
      </c>
      <c r="N24" s="521"/>
      <c r="O24" s="449">
        <v>948</v>
      </c>
      <c r="P24" s="449">
        <v>6200</v>
      </c>
      <c r="Q24" s="449">
        <v>3752</v>
      </c>
      <c r="R24" s="449">
        <v>3008</v>
      </c>
      <c r="S24" s="191">
        <f t="shared" si="1"/>
        <v>60.516129032258057</v>
      </c>
      <c r="T24" s="191">
        <f t="shared" si="2"/>
        <v>80.170575692963752</v>
      </c>
      <c r="U24" s="272">
        <f t="shared" si="3"/>
        <v>86.885245901639337</v>
      </c>
      <c r="V24" s="191">
        <f t="shared" si="4"/>
        <v>86.338797814207652</v>
      </c>
      <c r="W24" s="191">
        <f t="shared" si="5"/>
        <v>89.779231398201148</v>
      </c>
    </row>
    <row r="25" spans="1:23" s="4" customFormat="1" ht="26.65" customHeight="1">
      <c r="A25" s="12">
        <v>3</v>
      </c>
      <c r="B25" s="488">
        <v>25</v>
      </c>
      <c r="C25" s="11" t="s">
        <v>421</v>
      </c>
      <c r="D25" s="176">
        <v>16231</v>
      </c>
      <c r="E25" s="65">
        <v>5760</v>
      </c>
      <c r="F25" s="522"/>
      <c r="G25" s="65">
        <v>2190</v>
      </c>
      <c r="H25" s="65"/>
      <c r="I25" s="65">
        <v>8281</v>
      </c>
      <c r="J25" s="518"/>
      <c r="K25" s="449">
        <v>15895</v>
      </c>
      <c r="L25" s="518"/>
      <c r="M25" s="520">
        <v>15286</v>
      </c>
      <c r="N25" s="521"/>
      <c r="O25" s="449">
        <v>15147</v>
      </c>
      <c r="P25" s="449">
        <v>72700</v>
      </c>
      <c r="Q25" s="449">
        <v>50056</v>
      </c>
      <c r="R25" s="449">
        <v>43548</v>
      </c>
      <c r="S25" s="191">
        <f t="shared" si="1"/>
        <v>68.852819807427792</v>
      </c>
      <c r="T25" s="191">
        <f t="shared" si="2"/>
        <v>86.998561610995679</v>
      </c>
      <c r="U25" s="272">
        <f t="shared" si="3"/>
        <v>96.168606480025161</v>
      </c>
      <c r="V25" s="191">
        <f t="shared" si="4"/>
        <v>95.294117647058812</v>
      </c>
      <c r="W25" s="191">
        <f t="shared" si="5"/>
        <v>97.929887252787879</v>
      </c>
    </row>
    <row r="26" spans="1:23" s="4" customFormat="1" ht="26.65" customHeight="1">
      <c r="A26" s="12">
        <v>12</v>
      </c>
      <c r="B26" s="488">
        <v>27</v>
      </c>
      <c r="C26" s="11" t="s">
        <v>429</v>
      </c>
      <c r="D26" s="176">
        <v>3715</v>
      </c>
      <c r="E26" s="65">
        <v>0</v>
      </c>
      <c r="F26" s="522"/>
      <c r="G26" s="65">
        <v>2616</v>
      </c>
      <c r="H26" s="65"/>
      <c r="I26" s="65">
        <v>1099</v>
      </c>
      <c r="J26" s="518"/>
      <c r="K26" s="449">
        <v>3621</v>
      </c>
      <c r="L26" s="518"/>
      <c r="M26" s="520">
        <v>3318</v>
      </c>
      <c r="N26" s="521"/>
      <c r="O26" s="449">
        <v>3293</v>
      </c>
      <c r="P26" s="449">
        <v>16600</v>
      </c>
      <c r="Q26" s="449">
        <v>11858</v>
      </c>
      <c r="R26" s="449">
        <v>9921</v>
      </c>
      <c r="S26" s="191">
        <f t="shared" si="1"/>
        <v>71.433734939759034</v>
      </c>
      <c r="T26" s="191">
        <f t="shared" si="2"/>
        <v>83.665036262438861</v>
      </c>
      <c r="U26" s="272">
        <f t="shared" si="3"/>
        <v>91.632145816072907</v>
      </c>
      <c r="V26" s="191">
        <f t="shared" si="4"/>
        <v>90.941728804197737</v>
      </c>
      <c r="W26" s="191">
        <f t="shared" si="5"/>
        <v>97.469717362045756</v>
      </c>
    </row>
    <row r="27" spans="1:23" s="4" customFormat="1" ht="26.65" customHeight="1">
      <c r="A27" s="12">
        <v>17</v>
      </c>
      <c r="B27" s="488">
        <v>32</v>
      </c>
      <c r="C27" s="11" t="s">
        <v>903</v>
      </c>
      <c r="D27" s="176">
        <v>5888</v>
      </c>
      <c r="E27" s="65">
        <v>2621</v>
      </c>
      <c r="F27" s="522"/>
      <c r="G27" s="65">
        <v>305</v>
      </c>
      <c r="H27" s="65"/>
      <c r="I27" s="65">
        <v>2962</v>
      </c>
      <c r="J27" s="518"/>
      <c r="K27" s="449">
        <v>5653</v>
      </c>
      <c r="L27" s="518"/>
      <c r="M27" s="520">
        <v>5480</v>
      </c>
      <c r="N27" s="521"/>
      <c r="O27" s="449">
        <v>4930</v>
      </c>
      <c r="P27" s="449">
        <v>23790</v>
      </c>
      <c r="Q27" s="449">
        <v>17420</v>
      </c>
      <c r="R27" s="449">
        <v>15488</v>
      </c>
      <c r="S27" s="191">
        <f t="shared" si="1"/>
        <v>73.224043715847003</v>
      </c>
      <c r="T27" s="191">
        <f t="shared" si="2"/>
        <v>88.909299655568304</v>
      </c>
      <c r="U27" s="272">
        <f t="shared" si="3"/>
        <v>96.939678047054656</v>
      </c>
      <c r="V27" s="191">
        <f t="shared" si="4"/>
        <v>87.210330797806478</v>
      </c>
      <c r="W27" s="191">
        <f t="shared" si="5"/>
        <v>96.00883152173914</v>
      </c>
    </row>
    <row r="28" spans="1:23" s="4" customFormat="1" ht="26.65" customHeight="1">
      <c r="A28" s="12">
        <v>16</v>
      </c>
      <c r="B28" s="488">
        <v>36</v>
      </c>
      <c r="C28" s="11" t="s">
        <v>433</v>
      </c>
      <c r="D28" s="176">
        <v>4841</v>
      </c>
      <c r="E28" s="65">
        <v>0</v>
      </c>
      <c r="F28" s="522"/>
      <c r="G28" s="65">
        <v>0</v>
      </c>
      <c r="H28" s="65"/>
      <c r="I28" s="65">
        <v>4841</v>
      </c>
      <c r="J28" s="518"/>
      <c r="K28" s="449">
        <v>4841</v>
      </c>
      <c r="L28" s="518"/>
      <c r="M28" s="520">
        <v>4614</v>
      </c>
      <c r="N28" s="18"/>
      <c r="O28" s="449">
        <v>4481</v>
      </c>
      <c r="P28" s="449">
        <v>17600</v>
      </c>
      <c r="Q28" s="449">
        <v>15729</v>
      </c>
      <c r="R28" s="449">
        <v>13263</v>
      </c>
      <c r="S28" s="191">
        <f t="shared" si="1"/>
        <v>89.369318181818187</v>
      </c>
      <c r="T28" s="191">
        <f t="shared" si="2"/>
        <v>84.321953080297547</v>
      </c>
      <c r="U28" s="272">
        <f t="shared" si="3"/>
        <v>95.310886180541203</v>
      </c>
      <c r="V28" s="191">
        <f t="shared" si="4"/>
        <v>92.56351993389795</v>
      </c>
      <c r="W28" s="191">
        <f t="shared" si="5"/>
        <v>100</v>
      </c>
    </row>
    <row r="29" spans="1:23" s="4" customFormat="1" ht="26.65" customHeight="1">
      <c r="A29" s="12">
        <v>14</v>
      </c>
      <c r="B29" s="488">
        <v>37</v>
      </c>
      <c r="C29" s="11" t="s">
        <v>431</v>
      </c>
      <c r="D29" s="176">
        <v>10272</v>
      </c>
      <c r="E29" s="65">
        <v>7</v>
      </c>
      <c r="F29" s="522"/>
      <c r="G29" s="65">
        <v>5768</v>
      </c>
      <c r="H29" s="65"/>
      <c r="I29" s="65">
        <v>4497</v>
      </c>
      <c r="J29" s="518"/>
      <c r="K29" s="449">
        <v>10272</v>
      </c>
      <c r="L29" s="518"/>
      <c r="M29" s="520">
        <v>9392</v>
      </c>
      <c r="N29" s="521"/>
      <c r="O29" s="449">
        <v>9380</v>
      </c>
      <c r="P29" s="449">
        <v>45100</v>
      </c>
      <c r="Q29" s="449">
        <v>32279</v>
      </c>
      <c r="R29" s="449">
        <v>28142</v>
      </c>
      <c r="S29" s="191">
        <f t="shared" si="1"/>
        <v>71.572062084257198</v>
      </c>
      <c r="T29" s="191">
        <f t="shared" si="2"/>
        <v>87.183617832027011</v>
      </c>
      <c r="U29" s="272">
        <f t="shared" si="3"/>
        <v>91.433021806853588</v>
      </c>
      <c r="V29" s="191">
        <f t="shared" si="4"/>
        <v>91.31619937694704</v>
      </c>
      <c r="W29" s="191">
        <f>(J29+K29)/D29*100</f>
        <v>100</v>
      </c>
    </row>
    <row r="30" spans="1:23" s="4" customFormat="1" ht="26.65" customHeight="1">
      <c r="A30" s="12">
        <v>15</v>
      </c>
      <c r="B30" s="488">
        <v>38</v>
      </c>
      <c r="C30" s="11" t="s">
        <v>432</v>
      </c>
      <c r="D30" s="176">
        <v>6632</v>
      </c>
      <c r="E30" s="65">
        <v>2599</v>
      </c>
      <c r="F30" s="522"/>
      <c r="G30" s="65">
        <v>1785</v>
      </c>
      <c r="H30" s="65"/>
      <c r="I30" s="65">
        <v>2248</v>
      </c>
      <c r="J30" s="518"/>
      <c r="K30" s="449">
        <v>6632</v>
      </c>
      <c r="L30" s="518"/>
      <c r="M30" s="520">
        <v>6360</v>
      </c>
      <c r="N30" s="18"/>
      <c r="O30" s="449">
        <v>6278</v>
      </c>
      <c r="P30" s="449">
        <v>23700</v>
      </c>
      <c r="Q30" s="449">
        <v>20842</v>
      </c>
      <c r="R30" s="449">
        <v>18170</v>
      </c>
      <c r="S30" s="191">
        <f t="shared" si="1"/>
        <v>87.940928270042193</v>
      </c>
      <c r="T30" s="191">
        <f t="shared" si="2"/>
        <v>87.179733230975913</v>
      </c>
      <c r="U30" s="272">
        <f t="shared" si="3"/>
        <v>95.898673100120618</v>
      </c>
      <c r="V30" s="191">
        <f t="shared" si="4"/>
        <v>94.662243667068751</v>
      </c>
      <c r="W30" s="191">
        <f t="shared" si="5"/>
        <v>100</v>
      </c>
    </row>
    <row r="31" spans="1:23" s="4" customFormat="1" ht="26.65" customHeight="1">
      <c r="A31" s="12">
        <v>24</v>
      </c>
      <c r="B31" s="488">
        <v>39</v>
      </c>
      <c r="C31" s="11" t="s">
        <v>443</v>
      </c>
      <c r="D31" s="176">
        <v>3977</v>
      </c>
      <c r="E31" s="65">
        <v>0</v>
      </c>
      <c r="F31" s="522"/>
      <c r="G31" s="65">
        <v>3466</v>
      </c>
      <c r="H31" s="65"/>
      <c r="I31" s="65">
        <v>511</v>
      </c>
      <c r="J31" s="519"/>
      <c r="K31" s="449">
        <v>3830</v>
      </c>
      <c r="L31" s="519"/>
      <c r="M31" s="520">
        <v>3582</v>
      </c>
      <c r="N31" s="521"/>
      <c r="O31" s="449">
        <v>3498</v>
      </c>
      <c r="P31" s="449">
        <v>25000</v>
      </c>
      <c r="Q31" s="449">
        <v>11841</v>
      </c>
      <c r="R31" s="449">
        <v>10493</v>
      </c>
      <c r="S31" s="191">
        <f t="shared" si="1"/>
        <v>47.363999999999997</v>
      </c>
      <c r="T31" s="191">
        <f t="shared" si="2"/>
        <v>88.615826366016378</v>
      </c>
      <c r="U31" s="272">
        <f t="shared" si="3"/>
        <v>93.52480417754569</v>
      </c>
      <c r="V31" s="191">
        <f t="shared" si="4"/>
        <v>91.331592689295036</v>
      </c>
      <c r="W31" s="191">
        <f t="shared" si="5"/>
        <v>96.303746542620061</v>
      </c>
    </row>
    <row r="32" spans="1:23" s="4" customFormat="1" ht="26.65" customHeight="1">
      <c r="A32" s="12">
        <v>37</v>
      </c>
      <c r="B32" s="488">
        <v>45</v>
      </c>
      <c r="C32" s="11" t="s">
        <v>186</v>
      </c>
      <c r="D32" s="176">
        <v>6762</v>
      </c>
      <c r="E32" s="65">
        <v>601</v>
      </c>
      <c r="F32" s="522"/>
      <c r="G32" s="65">
        <v>6161</v>
      </c>
      <c r="H32" s="65"/>
      <c r="I32" s="65"/>
      <c r="J32" s="519"/>
      <c r="K32" s="449">
        <v>6200</v>
      </c>
      <c r="L32" s="519"/>
      <c r="M32" s="520">
        <v>4904</v>
      </c>
      <c r="N32" s="18"/>
      <c r="O32" s="449">
        <v>4884</v>
      </c>
      <c r="P32" s="449">
        <v>27565</v>
      </c>
      <c r="Q32" s="449">
        <v>18310</v>
      </c>
      <c r="R32" s="449">
        <v>16986</v>
      </c>
      <c r="S32" s="191">
        <f t="shared" si="1"/>
        <v>66.424814075820791</v>
      </c>
      <c r="T32" s="191">
        <f t="shared" si="2"/>
        <v>92.768978700163842</v>
      </c>
      <c r="U32" s="272">
        <f t="shared" si="3"/>
        <v>79.096774193548384</v>
      </c>
      <c r="V32" s="191">
        <f t="shared" si="4"/>
        <v>78.774193548387089</v>
      </c>
      <c r="W32" s="191">
        <f t="shared" si="5"/>
        <v>91.688849452824599</v>
      </c>
    </row>
    <row r="33" spans="1:23" s="4" customFormat="1" ht="26.65" customHeight="1">
      <c r="A33" s="12">
        <v>29</v>
      </c>
      <c r="B33" s="488">
        <v>56</v>
      </c>
      <c r="C33" s="11" t="s">
        <v>444</v>
      </c>
      <c r="D33" s="176">
        <v>2273</v>
      </c>
      <c r="E33" s="65">
        <v>0</v>
      </c>
      <c r="F33" s="522"/>
      <c r="G33" s="65">
        <v>2273</v>
      </c>
      <c r="H33" s="65"/>
      <c r="I33" s="65"/>
      <c r="J33" s="519">
        <v>359</v>
      </c>
      <c r="K33" s="449">
        <v>1913</v>
      </c>
      <c r="L33" s="519">
        <v>359</v>
      </c>
      <c r="M33" s="520">
        <v>1814</v>
      </c>
      <c r="N33" s="18">
        <v>359</v>
      </c>
      <c r="O33" s="449">
        <v>1667</v>
      </c>
      <c r="P33" s="449">
        <v>9730</v>
      </c>
      <c r="Q33" s="449">
        <v>8097</v>
      </c>
      <c r="R33" s="449">
        <v>6225</v>
      </c>
      <c r="S33" s="191">
        <f t="shared" si="1"/>
        <v>83.216855087358681</v>
      </c>
      <c r="T33" s="191">
        <f t="shared" si="2"/>
        <v>76.880326046683962</v>
      </c>
      <c r="U33" s="272">
        <f t="shared" si="3"/>
        <v>95.642605633802816</v>
      </c>
      <c r="V33" s="191">
        <f t="shared" si="4"/>
        <v>89.172535211267601</v>
      </c>
      <c r="W33" s="191">
        <f t="shared" si="5"/>
        <v>99.956005279366479</v>
      </c>
    </row>
    <row r="34" spans="1:23" s="4" customFormat="1" ht="26.65" customHeight="1">
      <c r="A34" s="12">
        <v>20</v>
      </c>
      <c r="B34" s="488">
        <v>57</v>
      </c>
      <c r="C34" s="11" t="s">
        <v>436</v>
      </c>
      <c r="D34" s="176">
        <v>2554</v>
      </c>
      <c r="E34" s="65">
        <v>0</v>
      </c>
      <c r="F34" s="522"/>
      <c r="G34" s="65">
        <v>2378</v>
      </c>
      <c r="H34" s="65"/>
      <c r="I34" s="65">
        <v>176</v>
      </c>
      <c r="J34" s="518"/>
      <c r="K34" s="449">
        <v>2554</v>
      </c>
      <c r="L34" s="518"/>
      <c r="M34" s="520">
        <v>2391</v>
      </c>
      <c r="N34" s="521"/>
      <c r="O34" s="449">
        <v>2391</v>
      </c>
      <c r="P34" s="449">
        <v>10500</v>
      </c>
      <c r="Q34" s="449">
        <v>8096</v>
      </c>
      <c r="R34" s="449">
        <v>6997</v>
      </c>
      <c r="S34" s="191">
        <f t="shared" si="1"/>
        <v>77.104761904761915</v>
      </c>
      <c r="T34" s="191">
        <f t="shared" si="2"/>
        <v>86.425395256917</v>
      </c>
      <c r="U34" s="272">
        <f t="shared" si="3"/>
        <v>93.617854346123735</v>
      </c>
      <c r="V34" s="191">
        <f t="shared" si="4"/>
        <v>93.617854346123735</v>
      </c>
      <c r="W34" s="191">
        <f t="shared" si="5"/>
        <v>100</v>
      </c>
    </row>
    <row r="35" spans="1:23" s="4" customFormat="1" ht="26.65" customHeight="1">
      <c r="A35" s="12">
        <v>19</v>
      </c>
      <c r="B35" s="488">
        <v>60</v>
      </c>
      <c r="C35" s="11" t="s">
        <v>435</v>
      </c>
      <c r="D35" s="176">
        <v>1956</v>
      </c>
      <c r="E35" s="65">
        <v>0</v>
      </c>
      <c r="F35" s="522"/>
      <c r="G35" s="65">
        <v>1956</v>
      </c>
      <c r="H35" s="65"/>
      <c r="I35" s="65"/>
      <c r="J35" s="518"/>
      <c r="K35" s="449">
        <v>1956</v>
      </c>
      <c r="L35" s="518"/>
      <c r="M35" s="520">
        <v>1715</v>
      </c>
      <c r="N35" s="521"/>
      <c r="O35" s="449">
        <v>1323</v>
      </c>
      <c r="P35" s="449">
        <v>8700</v>
      </c>
      <c r="Q35" s="449">
        <v>6132</v>
      </c>
      <c r="R35" s="449">
        <v>5359</v>
      </c>
      <c r="S35" s="191">
        <f t="shared" si="1"/>
        <v>70.482758620689651</v>
      </c>
      <c r="T35" s="191">
        <f t="shared" si="2"/>
        <v>87.393998695368552</v>
      </c>
      <c r="U35" s="272">
        <f t="shared" si="3"/>
        <v>87.678936605316977</v>
      </c>
      <c r="V35" s="191">
        <f t="shared" si="4"/>
        <v>67.638036809815944</v>
      </c>
      <c r="W35" s="191">
        <f t="shared" si="5"/>
        <v>100</v>
      </c>
    </row>
    <row r="36" spans="1:23" s="4" customFormat="1" ht="26.65" customHeight="1">
      <c r="A36" s="12">
        <v>35</v>
      </c>
      <c r="B36" s="488">
        <v>65</v>
      </c>
      <c r="C36" s="11" t="s">
        <v>448</v>
      </c>
      <c r="D36" s="176">
        <v>5484</v>
      </c>
      <c r="E36" s="65">
        <v>2623</v>
      </c>
      <c r="F36" s="522"/>
      <c r="G36" s="65">
        <v>2861</v>
      </c>
      <c r="H36" s="65"/>
      <c r="I36" s="65"/>
      <c r="J36" s="518"/>
      <c r="K36" s="449">
        <v>4515</v>
      </c>
      <c r="L36" s="518"/>
      <c r="M36" s="520">
        <v>3744</v>
      </c>
      <c r="N36" s="521"/>
      <c r="O36" s="449">
        <v>3704</v>
      </c>
      <c r="P36" s="449">
        <v>24508</v>
      </c>
      <c r="Q36" s="449">
        <v>14409</v>
      </c>
      <c r="R36" s="449">
        <v>12370</v>
      </c>
      <c r="S36" s="191">
        <f t="shared" si="1"/>
        <v>58.793047168271585</v>
      </c>
      <c r="T36" s="191">
        <f t="shared" si="2"/>
        <v>85.849122076479972</v>
      </c>
      <c r="U36" s="272">
        <f t="shared" si="3"/>
        <v>82.923588039867113</v>
      </c>
      <c r="V36" s="191">
        <f t="shared" si="4"/>
        <v>82.037652270210415</v>
      </c>
      <c r="W36" s="191">
        <f t="shared" si="5"/>
        <v>82.330415754923408</v>
      </c>
    </row>
    <row r="37" spans="1:23" s="4" customFormat="1" ht="26.65" customHeight="1">
      <c r="A37" s="12">
        <v>13</v>
      </c>
      <c r="B37" s="488">
        <v>68</v>
      </c>
      <c r="C37" s="11" t="s">
        <v>430</v>
      </c>
      <c r="D37" s="176">
        <v>849</v>
      </c>
      <c r="E37" s="65">
        <v>0</v>
      </c>
      <c r="F37" s="522"/>
      <c r="G37" s="65">
        <v>849</v>
      </c>
      <c r="H37" s="65"/>
      <c r="I37" s="65"/>
      <c r="J37" s="518"/>
      <c r="K37" s="449">
        <v>768</v>
      </c>
      <c r="L37" s="518"/>
      <c r="M37" s="520">
        <v>659</v>
      </c>
      <c r="N37" s="521"/>
      <c r="O37" s="449">
        <v>657</v>
      </c>
      <c r="P37" s="449">
        <v>4500</v>
      </c>
      <c r="Q37" s="449">
        <v>2521</v>
      </c>
      <c r="R37" s="449">
        <v>2104</v>
      </c>
      <c r="S37" s="191">
        <f t="shared" si="1"/>
        <v>56.022222222222219</v>
      </c>
      <c r="T37" s="191">
        <f t="shared" si="2"/>
        <v>83.45894486314954</v>
      </c>
      <c r="U37" s="272">
        <f t="shared" si="3"/>
        <v>85.807291666666657</v>
      </c>
      <c r="V37" s="191">
        <f t="shared" si="4"/>
        <v>85.546875</v>
      </c>
      <c r="W37" s="191">
        <f t="shared" si="5"/>
        <v>90.459363957597176</v>
      </c>
    </row>
    <row r="38" spans="1:23" s="4" customFormat="1" ht="26.65" customHeight="1">
      <c r="A38" s="12">
        <v>10</v>
      </c>
      <c r="B38" s="488">
        <v>71</v>
      </c>
      <c r="C38" s="11" t="s">
        <v>427</v>
      </c>
      <c r="D38" s="176">
        <v>3558</v>
      </c>
      <c r="E38" s="65">
        <v>0</v>
      </c>
      <c r="F38" s="522"/>
      <c r="G38" s="65">
        <v>3226</v>
      </c>
      <c r="H38" s="65"/>
      <c r="I38" s="65">
        <v>332</v>
      </c>
      <c r="J38" s="518"/>
      <c r="K38" s="449">
        <v>3395</v>
      </c>
      <c r="L38" s="518"/>
      <c r="M38" s="520">
        <v>3158</v>
      </c>
      <c r="N38" s="521"/>
      <c r="O38" s="449">
        <v>3155</v>
      </c>
      <c r="P38" s="449">
        <v>17700</v>
      </c>
      <c r="Q38" s="449">
        <v>12247</v>
      </c>
      <c r="R38" s="449">
        <v>9301</v>
      </c>
      <c r="S38" s="191">
        <f t="shared" si="1"/>
        <v>69.192090395480221</v>
      </c>
      <c r="T38" s="191">
        <f t="shared" si="2"/>
        <v>75.945129419449671</v>
      </c>
      <c r="U38" s="272">
        <f t="shared" si="3"/>
        <v>93.019145802650954</v>
      </c>
      <c r="V38" s="191">
        <f t="shared" si="4"/>
        <v>92.930780559646536</v>
      </c>
      <c r="W38" s="191">
        <f t="shared" si="5"/>
        <v>95.418774592467685</v>
      </c>
    </row>
    <row r="39" spans="1:23" s="4" customFormat="1" ht="26.65" customHeight="1">
      <c r="A39" s="12">
        <v>42</v>
      </c>
      <c r="B39" s="488">
        <v>75</v>
      </c>
      <c r="C39" s="11" t="s">
        <v>906</v>
      </c>
      <c r="D39" s="176">
        <v>348</v>
      </c>
      <c r="E39" s="65">
        <v>31</v>
      </c>
      <c r="F39" s="522"/>
      <c r="G39" s="65">
        <v>0</v>
      </c>
      <c r="H39" s="65"/>
      <c r="I39" s="65">
        <v>317</v>
      </c>
      <c r="J39" s="519"/>
      <c r="K39" s="449">
        <v>348</v>
      </c>
      <c r="L39" s="519"/>
      <c r="M39" s="520">
        <v>241</v>
      </c>
      <c r="N39" s="18"/>
      <c r="O39" s="449">
        <v>214</v>
      </c>
      <c r="P39" s="449">
        <v>4300</v>
      </c>
      <c r="Q39" s="449">
        <v>1640</v>
      </c>
      <c r="R39" s="449">
        <v>953</v>
      </c>
      <c r="S39" s="191">
        <f t="shared" si="1"/>
        <v>38.139534883720934</v>
      </c>
      <c r="T39" s="191">
        <f t="shared" si="2"/>
        <v>58.109756097560975</v>
      </c>
      <c r="U39" s="272">
        <f t="shared" si="3"/>
        <v>69.252873563218387</v>
      </c>
      <c r="V39" s="191">
        <f t="shared" si="4"/>
        <v>61.494252873563212</v>
      </c>
      <c r="W39" s="191">
        <f t="shared" si="5"/>
        <v>100</v>
      </c>
    </row>
    <row r="40" spans="1:23" s="4" customFormat="1" ht="26.65" customHeight="1">
      <c r="A40" s="12">
        <v>4</v>
      </c>
      <c r="B40" s="488">
        <v>78</v>
      </c>
      <c r="C40" s="11" t="s">
        <v>423</v>
      </c>
      <c r="D40" s="176">
        <v>3272</v>
      </c>
      <c r="E40" s="65">
        <v>0</v>
      </c>
      <c r="F40" s="522"/>
      <c r="G40" s="65">
        <v>392</v>
      </c>
      <c r="H40" s="65"/>
      <c r="I40" s="65">
        <v>2880</v>
      </c>
      <c r="J40" s="518"/>
      <c r="K40" s="449">
        <v>3212</v>
      </c>
      <c r="L40" s="518"/>
      <c r="M40" s="520">
        <v>3050</v>
      </c>
      <c r="N40" s="18"/>
      <c r="O40" s="449">
        <v>3014</v>
      </c>
      <c r="P40" s="449">
        <v>12800</v>
      </c>
      <c r="Q40" s="449">
        <v>11323</v>
      </c>
      <c r="R40" s="449">
        <v>8800</v>
      </c>
      <c r="S40" s="191">
        <f t="shared" si="1"/>
        <v>88.4609375</v>
      </c>
      <c r="T40" s="191">
        <f t="shared" si="2"/>
        <v>77.717919279342922</v>
      </c>
      <c r="U40" s="272">
        <f t="shared" si="3"/>
        <v>94.956413449564138</v>
      </c>
      <c r="V40" s="191">
        <f t="shared" si="4"/>
        <v>93.835616438356169</v>
      </c>
      <c r="W40" s="191">
        <f t="shared" si="5"/>
        <v>98.166259168704158</v>
      </c>
    </row>
    <row r="41" spans="1:23" s="4" customFormat="1" ht="26.65" customHeight="1">
      <c r="A41" s="12">
        <v>18</v>
      </c>
      <c r="B41" s="488">
        <v>80</v>
      </c>
      <c r="C41" s="11" t="s">
        <v>434</v>
      </c>
      <c r="D41" s="176">
        <v>1101</v>
      </c>
      <c r="E41" s="65">
        <v>0</v>
      </c>
      <c r="F41" s="522"/>
      <c r="G41" s="65">
        <v>1101</v>
      </c>
      <c r="H41" s="65"/>
      <c r="I41" s="65"/>
      <c r="J41" s="518"/>
      <c r="K41" s="449">
        <v>1022</v>
      </c>
      <c r="L41" s="518"/>
      <c r="M41" s="520">
        <v>1000</v>
      </c>
      <c r="N41" s="18"/>
      <c r="O41" s="449">
        <v>954</v>
      </c>
      <c r="P41" s="449">
        <v>6000</v>
      </c>
      <c r="Q41" s="449">
        <v>3233</v>
      </c>
      <c r="R41" s="449">
        <v>2800</v>
      </c>
      <c r="S41" s="191">
        <f t="shared" si="1"/>
        <v>53.88333333333334</v>
      </c>
      <c r="T41" s="191">
        <f t="shared" si="2"/>
        <v>86.606866687287351</v>
      </c>
      <c r="U41" s="272">
        <f t="shared" si="3"/>
        <v>97.847358121330714</v>
      </c>
      <c r="V41" s="191">
        <f t="shared" si="4"/>
        <v>93.346379647749515</v>
      </c>
      <c r="W41" s="191">
        <f t="shared" si="5"/>
        <v>92.824704813805639</v>
      </c>
    </row>
    <row r="42" spans="1:23" s="4" customFormat="1" ht="26.65" customHeight="1">
      <c r="A42" s="12">
        <v>33</v>
      </c>
      <c r="B42" s="488">
        <v>85</v>
      </c>
      <c r="C42" s="11" t="s">
        <v>450</v>
      </c>
      <c r="D42" s="176">
        <v>869</v>
      </c>
      <c r="E42" s="65">
        <v>0</v>
      </c>
      <c r="F42" s="522"/>
      <c r="G42" s="65">
        <v>869</v>
      </c>
      <c r="H42" s="65"/>
      <c r="I42" s="65"/>
      <c r="J42" s="518"/>
      <c r="K42" s="449">
        <v>869</v>
      </c>
      <c r="L42" s="518"/>
      <c r="M42" s="520">
        <v>685</v>
      </c>
      <c r="N42" s="521"/>
      <c r="O42" s="449">
        <v>675</v>
      </c>
      <c r="P42" s="449">
        <v>3000</v>
      </c>
      <c r="Q42" s="449">
        <v>2993</v>
      </c>
      <c r="R42" s="449">
        <v>2381</v>
      </c>
      <c r="S42" s="191">
        <f t="shared" si="1"/>
        <v>99.766666666666666</v>
      </c>
      <c r="T42" s="191">
        <f t="shared" si="2"/>
        <v>79.552288673571667</v>
      </c>
      <c r="U42" s="272">
        <f t="shared" si="3"/>
        <v>78.826237054085155</v>
      </c>
      <c r="V42" s="191">
        <f t="shared" si="4"/>
        <v>77.675489067894134</v>
      </c>
      <c r="W42" s="191">
        <f t="shared" si="5"/>
        <v>100</v>
      </c>
    </row>
    <row r="43" spans="1:23" s="4" customFormat="1" ht="26.65" customHeight="1">
      <c r="A43" s="12">
        <v>11</v>
      </c>
      <c r="B43" s="488">
        <v>86</v>
      </c>
      <c r="C43" s="11" t="s">
        <v>428</v>
      </c>
      <c r="D43" s="176">
        <v>3836</v>
      </c>
      <c r="E43" s="65">
        <v>0</v>
      </c>
      <c r="F43" s="522"/>
      <c r="G43" s="65">
        <v>3376</v>
      </c>
      <c r="H43" s="65"/>
      <c r="I43" s="65">
        <v>460</v>
      </c>
      <c r="J43" s="518"/>
      <c r="K43" s="449">
        <v>3720</v>
      </c>
      <c r="L43" s="518"/>
      <c r="M43" s="520">
        <v>3719</v>
      </c>
      <c r="N43" s="521"/>
      <c r="O43" s="449">
        <v>3573</v>
      </c>
      <c r="P43" s="449">
        <v>22000</v>
      </c>
      <c r="Q43" s="449">
        <v>11193</v>
      </c>
      <c r="R43" s="449">
        <v>10192</v>
      </c>
      <c r="S43" s="191">
        <f t="shared" si="1"/>
        <v>50.877272727272725</v>
      </c>
      <c r="T43" s="191">
        <f t="shared" si="2"/>
        <v>91.056910569105682</v>
      </c>
      <c r="U43" s="272">
        <f t="shared" si="3"/>
        <v>99.973118279569889</v>
      </c>
      <c r="V43" s="191">
        <f t="shared" si="4"/>
        <v>96.048387096774192</v>
      </c>
      <c r="W43" s="191">
        <f t="shared" si="5"/>
        <v>96.976016684045888</v>
      </c>
    </row>
    <row r="44" spans="1:23" s="4" customFormat="1" ht="26.65" customHeight="1">
      <c r="A44" s="12">
        <v>28</v>
      </c>
      <c r="B44" s="488">
        <v>88</v>
      </c>
      <c r="C44" s="11" t="s">
        <v>440</v>
      </c>
      <c r="D44" s="176">
        <v>426</v>
      </c>
      <c r="E44" s="65">
        <v>0</v>
      </c>
      <c r="F44" s="522"/>
      <c r="G44" s="65">
        <v>426</v>
      </c>
      <c r="H44" s="65"/>
      <c r="I44" s="65"/>
      <c r="J44" s="518"/>
      <c r="K44" s="449">
        <v>426</v>
      </c>
      <c r="L44" s="518"/>
      <c r="M44" s="520">
        <v>364</v>
      </c>
      <c r="N44" s="521"/>
      <c r="O44" s="449">
        <v>363</v>
      </c>
      <c r="P44" s="449">
        <v>2640</v>
      </c>
      <c r="Q44" s="449">
        <v>1561</v>
      </c>
      <c r="R44" s="449">
        <v>1167</v>
      </c>
      <c r="S44" s="191">
        <f t="shared" si="1"/>
        <v>59.128787878787882</v>
      </c>
      <c r="T44" s="191">
        <f t="shared" si="2"/>
        <v>74.759769378603451</v>
      </c>
      <c r="U44" s="272">
        <f t="shared" si="3"/>
        <v>85.44600938967136</v>
      </c>
      <c r="V44" s="191">
        <f t="shared" si="4"/>
        <v>85.211267605633793</v>
      </c>
      <c r="W44" s="191">
        <f t="shared" si="5"/>
        <v>100</v>
      </c>
    </row>
    <row r="45" spans="1:23" s="4" customFormat="1" ht="26.65" customHeight="1">
      <c r="A45" s="12">
        <v>38</v>
      </c>
      <c r="B45" s="488">
        <v>90</v>
      </c>
      <c r="C45" s="11" t="s">
        <v>905</v>
      </c>
      <c r="D45" s="176">
        <v>1538</v>
      </c>
      <c r="E45" s="65">
        <v>0</v>
      </c>
      <c r="F45" s="522"/>
      <c r="G45" s="65">
        <v>1538</v>
      </c>
      <c r="H45" s="65"/>
      <c r="I45" s="65"/>
      <c r="J45" s="518"/>
      <c r="K45" s="449">
        <v>1376</v>
      </c>
      <c r="L45" s="518"/>
      <c r="M45" s="520">
        <v>1104</v>
      </c>
      <c r="N45" s="521"/>
      <c r="O45" s="449">
        <v>1098</v>
      </c>
      <c r="P45" s="449">
        <v>6400</v>
      </c>
      <c r="Q45" s="449">
        <v>4466</v>
      </c>
      <c r="R45" s="449">
        <v>3770</v>
      </c>
      <c r="S45" s="191">
        <f t="shared" si="1"/>
        <v>69.78125</v>
      </c>
      <c r="T45" s="191">
        <f t="shared" si="2"/>
        <v>84.415584415584405</v>
      </c>
      <c r="U45" s="272">
        <f t="shared" si="3"/>
        <v>80.232558139534888</v>
      </c>
      <c r="V45" s="191">
        <f t="shared" si="4"/>
        <v>79.79651162790698</v>
      </c>
      <c r="W45" s="191">
        <f t="shared" si="5"/>
        <v>89.466840052015613</v>
      </c>
    </row>
    <row r="46" spans="1:23" s="4" customFormat="1" ht="26.65" customHeight="1">
      <c r="A46" s="12">
        <v>25</v>
      </c>
      <c r="B46" s="488">
        <v>91</v>
      </c>
      <c r="C46" s="11" t="s">
        <v>904</v>
      </c>
      <c r="D46" s="176">
        <v>798</v>
      </c>
      <c r="E46" s="65">
        <v>0</v>
      </c>
      <c r="F46" s="522"/>
      <c r="G46" s="65">
        <v>798</v>
      </c>
      <c r="H46" s="65"/>
      <c r="I46" s="65"/>
      <c r="J46" s="518"/>
      <c r="K46" s="449">
        <v>644</v>
      </c>
      <c r="L46" s="518"/>
      <c r="M46" s="520">
        <v>549</v>
      </c>
      <c r="N46" s="521"/>
      <c r="O46" s="449">
        <v>545</v>
      </c>
      <c r="P46" s="449">
        <v>3000</v>
      </c>
      <c r="Q46" s="449">
        <v>2224</v>
      </c>
      <c r="R46" s="449">
        <v>1764</v>
      </c>
      <c r="S46" s="191">
        <f t="shared" si="1"/>
        <v>74.133333333333326</v>
      </c>
      <c r="T46" s="191">
        <f t="shared" si="2"/>
        <v>79.316546762589923</v>
      </c>
      <c r="U46" s="272">
        <f t="shared" si="3"/>
        <v>85.24844720496894</v>
      </c>
      <c r="V46" s="191">
        <f t="shared" si="4"/>
        <v>84.627329192546583</v>
      </c>
      <c r="W46" s="191">
        <f t="shared" si="5"/>
        <v>80.701754385964904</v>
      </c>
    </row>
    <row r="47" spans="1:23" s="4" customFormat="1" ht="26.65" customHeight="1">
      <c r="A47" s="12">
        <v>30</v>
      </c>
      <c r="B47" s="488">
        <v>94</v>
      </c>
      <c r="C47" s="11" t="s">
        <v>445</v>
      </c>
      <c r="D47" s="176">
        <v>662</v>
      </c>
      <c r="E47" s="65">
        <v>0</v>
      </c>
      <c r="F47" s="522"/>
      <c r="G47" s="65">
        <v>662</v>
      </c>
      <c r="H47" s="65"/>
      <c r="I47" s="65"/>
      <c r="J47" s="518"/>
      <c r="K47" s="449">
        <v>651</v>
      </c>
      <c r="L47" s="518"/>
      <c r="M47" s="520">
        <v>646</v>
      </c>
      <c r="N47" s="18"/>
      <c r="O47" s="449">
        <v>637</v>
      </c>
      <c r="P47" s="449">
        <v>8000</v>
      </c>
      <c r="Q47" s="449">
        <v>2625</v>
      </c>
      <c r="R47" s="449">
        <v>1784</v>
      </c>
      <c r="S47" s="191">
        <f t="shared" si="1"/>
        <v>32.8125</v>
      </c>
      <c r="T47" s="191">
        <f t="shared" si="2"/>
        <v>67.961904761904762</v>
      </c>
      <c r="U47" s="272">
        <f t="shared" si="3"/>
        <v>99.231950844854069</v>
      </c>
      <c r="V47" s="191">
        <f t="shared" si="4"/>
        <v>97.849462365591393</v>
      </c>
      <c r="W47" s="191">
        <f t="shared" si="5"/>
        <v>98.338368580060418</v>
      </c>
    </row>
    <row r="48" spans="1:23" s="4" customFormat="1" ht="26.65" customHeight="1">
      <c r="A48" s="12">
        <v>21</v>
      </c>
      <c r="B48" s="488">
        <v>95</v>
      </c>
      <c r="C48" s="11" t="s">
        <v>437</v>
      </c>
      <c r="D48" s="176">
        <v>825</v>
      </c>
      <c r="E48" s="65">
        <v>164</v>
      </c>
      <c r="F48" s="522"/>
      <c r="G48" s="65">
        <v>661</v>
      </c>
      <c r="H48" s="65"/>
      <c r="I48" s="65"/>
      <c r="J48" s="518"/>
      <c r="K48" s="449">
        <v>737</v>
      </c>
      <c r="L48" s="518"/>
      <c r="M48" s="520">
        <v>549</v>
      </c>
      <c r="N48" s="521"/>
      <c r="O48" s="449">
        <v>548</v>
      </c>
      <c r="P48" s="449">
        <v>2200</v>
      </c>
      <c r="Q48" s="449">
        <v>2141</v>
      </c>
      <c r="R48" s="449">
        <v>2019</v>
      </c>
      <c r="S48" s="191">
        <f t="shared" si="1"/>
        <v>97.318181818181813</v>
      </c>
      <c r="T48" s="191">
        <f t="shared" si="2"/>
        <v>94.301728164409155</v>
      </c>
      <c r="U48" s="272">
        <f t="shared" si="3"/>
        <v>74.491180461329719</v>
      </c>
      <c r="V48" s="191">
        <f t="shared" si="4"/>
        <v>74.355495251017629</v>
      </c>
      <c r="W48" s="191">
        <f t="shared" si="5"/>
        <v>89.333333333333329</v>
      </c>
    </row>
    <row r="49" spans="1:23" s="4" customFormat="1" ht="26.65" customHeight="1">
      <c r="A49" s="12">
        <v>40</v>
      </c>
      <c r="B49" s="488">
        <v>97</v>
      </c>
      <c r="C49" s="11" t="s">
        <v>772</v>
      </c>
      <c r="D49" s="176">
        <v>20085</v>
      </c>
      <c r="E49" s="65">
        <v>9449</v>
      </c>
      <c r="F49" s="522"/>
      <c r="G49" s="65">
        <v>5993</v>
      </c>
      <c r="H49" s="65"/>
      <c r="I49" s="65">
        <v>4643</v>
      </c>
      <c r="J49" s="518"/>
      <c r="K49" s="449">
        <v>18772</v>
      </c>
      <c r="L49" s="518"/>
      <c r="M49" s="520">
        <v>15904</v>
      </c>
      <c r="N49" s="521"/>
      <c r="O49" s="449">
        <v>15124</v>
      </c>
      <c r="P49" s="449">
        <v>117301</v>
      </c>
      <c r="Q49" s="449">
        <v>58584</v>
      </c>
      <c r="R49" s="449">
        <v>51430</v>
      </c>
      <c r="S49" s="191">
        <f t="shared" si="1"/>
        <v>49.943308241191467</v>
      </c>
      <c r="T49" s="191">
        <f t="shared" si="2"/>
        <v>87.788474668851563</v>
      </c>
      <c r="U49" s="272">
        <f t="shared" si="3"/>
        <v>84.721926273172812</v>
      </c>
      <c r="V49" s="191">
        <f t="shared" si="4"/>
        <v>80.566801619433207</v>
      </c>
      <c r="W49" s="191">
        <f t="shared" si="5"/>
        <v>93.462783171521039</v>
      </c>
    </row>
    <row r="50" spans="1:23" s="4" customFormat="1" ht="26.65" customHeight="1" thickBot="1">
      <c r="A50" s="12">
        <v>39</v>
      </c>
      <c r="B50" s="488">
        <v>98</v>
      </c>
      <c r="C50" s="11" t="s">
        <v>310</v>
      </c>
      <c r="D50" s="452">
        <v>1226</v>
      </c>
      <c r="E50" s="65">
        <v>100</v>
      </c>
      <c r="F50" s="522"/>
      <c r="G50" s="274">
        <v>1126</v>
      </c>
      <c r="H50" s="274"/>
      <c r="I50" s="274"/>
      <c r="J50" s="518"/>
      <c r="K50" s="449">
        <v>1149</v>
      </c>
      <c r="L50" s="518"/>
      <c r="M50" s="520">
        <v>934</v>
      </c>
      <c r="N50" s="521"/>
      <c r="O50" s="449">
        <v>930</v>
      </c>
      <c r="P50" s="449">
        <v>5667</v>
      </c>
      <c r="Q50" s="449">
        <v>4267</v>
      </c>
      <c r="R50" s="523">
        <v>3148</v>
      </c>
      <c r="S50" s="192">
        <f t="shared" si="1"/>
        <v>75.295570848773593</v>
      </c>
      <c r="T50" s="192">
        <f t="shared" si="2"/>
        <v>73.775486290133585</v>
      </c>
      <c r="U50" s="275">
        <f t="shared" si="3"/>
        <v>81.288076588337688</v>
      </c>
      <c r="V50" s="192">
        <f t="shared" si="4"/>
        <v>80.93994778067885</v>
      </c>
      <c r="W50" s="192">
        <f t="shared" si="5"/>
        <v>93.719412724306679</v>
      </c>
    </row>
    <row r="51" spans="1:23" s="4" customFormat="1" ht="26.65" customHeight="1" thickTop="1">
      <c r="A51" s="12"/>
      <c r="B51" s="15" t="s">
        <v>379</v>
      </c>
      <c r="C51" s="16" t="s">
        <v>907</v>
      </c>
      <c r="D51" s="175">
        <f t="shared" ref="D51:I51" si="6">SUM(D6:D50)</f>
        <v>677512</v>
      </c>
      <c r="E51" s="175">
        <f t="shared" si="6"/>
        <v>144726</v>
      </c>
      <c r="F51" s="175">
        <f t="shared" si="6"/>
        <v>21101</v>
      </c>
      <c r="G51" s="175">
        <f t="shared" si="6"/>
        <v>130215</v>
      </c>
      <c r="H51" s="175">
        <f t="shared" ref="H51:Q51" si="7">SUM(H6:H50)</f>
        <v>2186</v>
      </c>
      <c r="I51" s="175">
        <f t="shared" si="6"/>
        <v>379284</v>
      </c>
      <c r="J51" s="189">
        <f>SUM(J6:J50)</f>
        <v>3313</v>
      </c>
      <c r="K51" s="190">
        <f t="shared" si="7"/>
        <v>661652</v>
      </c>
      <c r="L51" s="189">
        <f>SUM(L6:L50)</f>
        <v>3313</v>
      </c>
      <c r="M51" s="189">
        <f>SUM(M6:M50)</f>
        <v>620911</v>
      </c>
      <c r="N51" s="276">
        <f t="shared" si="7"/>
        <v>3313</v>
      </c>
      <c r="O51" s="190">
        <f t="shared" si="7"/>
        <v>603511</v>
      </c>
      <c r="P51" s="175">
        <f t="shared" si="7"/>
        <v>3176272</v>
      </c>
      <c r="Q51" s="175">
        <f t="shared" si="7"/>
        <v>2039062</v>
      </c>
      <c r="R51" s="175">
        <f>SUM(R6:R50)</f>
        <v>1821821</v>
      </c>
      <c r="S51" s="193">
        <f t="shared" ref="S51" si="8">Q51/P51*100</f>
        <v>64.196706075550196</v>
      </c>
      <c r="T51" s="193">
        <f t="shared" ref="T51" si="9">R51/Q51*100</f>
        <v>89.34603263657506</v>
      </c>
      <c r="U51" s="277">
        <f t="shared" ref="U51" si="10">(L51+M51)/(J51+K51)*100</f>
        <v>93.8732113720271</v>
      </c>
      <c r="V51" s="193">
        <f t="shared" ref="V51" si="11">(N51+O51)/(J51+K51)*100</f>
        <v>91.25653229869242</v>
      </c>
      <c r="W51" s="193">
        <f t="shared" ref="W51" si="12">(J51+K51)/D51*100</f>
        <v>98.148077082029545</v>
      </c>
    </row>
    <row r="52" spans="1:23" s="4" customFormat="1" ht="9" customHeight="1">
      <c r="A52" s="12"/>
      <c r="B52" s="12"/>
      <c r="C52" s="14"/>
      <c r="D52" s="14"/>
      <c r="F52" s="12"/>
      <c r="G52" s="12"/>
      <c r="H52" s="12"/>
      <c r="I52" s="12"/>
      <c r="J52" s="273"/>
      <c r="K52" s="273"/>
      <c r="L52" s="12"/>
      <c r="N52" s="12"/>
      <c r="S52" s="194"/>
      <c r="T52" s="194"/>
      <c r="U52" s="194"/>
      <c r="V52" s="194"/>
      <c r="W52" s="194"/>
    </row>
    <row r="53" spans="1:23" s="4" customFormat="1" ht="18.95" customHeight="1">
      <c r="A53" s="12"/>
      <c r="B53" s="12" t="s">
        <v>589</v>
      </c>
      <c r="C53" s="4" t="s">
        <v>590</v>
      </c>
      <c r="F53" s="12"/>
      <c r="G53" s="12"/>
      <c r="H53" s="12"/>
      <c r="I53" s="12"/>
      <c r="J53" s="273"/>
      <c r="K53" s="273"/>
      <c r="L53" s="12"/>
      <c r="N53" s="12"/>
      <c r="R53" s="447" t="s">
        <v>1406</v>
      </c>
      <c r="S53" s="194">
        <v>65.765211425452421</v>
      </c>
      <c r="T53" s="194">
        <v>88.505367853588623</v>
      </c>
      <c r="U53" s="194">
        <v>94.283704983451926</v>
      </c>
      <c r="V53" s="194">
        <v>91.687308388815708</v>
      </c>
      <c r="W53" s="194">
        <v>97.656259074700031</v>
      </c>
    </row>
    <row r="54" spans="1:23">
      <c r="C54" s="4" t="s">
        <v>591</v>
      </c>
      <c r="D54" s="4"/>
      <c r="E54" s="4"/>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59055118110236227" top="0.98425196850393704" bottom="0.78740157480314965" header="0.51181102362204722" footer="0.51181102362204722"/>
  <pageSetup paperSize="9" scale="62" fitToHeight="2" orientation="landscape" horizontalDpi="300" verticalDpi="300" r:id="rId1"/>
  <headerFooter alignWithMargins="0">
    <oddFooter>&amp;C- &amp;P+10 -</oddFooter>
  </headerFooter>
  <rowBreaks count="1" manualBreakCount="1">
    <brk id="29"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76"/>
  <sheetViews>
    <sheetView topLeftCell="A64" zoomScale="85" zoomScaleNormal="100" workbookViewId="0">
      <selection activeCell="F74" sqref="F74"/>
    </sheetView>
  </sheetViews>
  <sheetFormatPr defaultColWidth="9" defaultRowHeight="23.1" customHeight="1"/>
  <cols>
    <col min="1" max="1" width="5.25" style="206" customWidth="1"/>
    <col min="2" max="2" width="20.875" style="206" customWidth="1"/>
    <col min="3" max="3" width="24.875" style="206" customWidth="1"/>
    <col min="4" max="4" width="9.625" style="237" customWidth="1"/>
    <col min="5" max="5" width="9.625" style="206" customWidth="1"/>
    <col min="6" max="6" width="9.625" style="238" customWidth="1"/>
    <col min="7" max="7" width="20.5" style="206" customWidth="1"/>
    <col min="8" max="16384" width="9" style="206"/>
  </cols>
  <sheetData>
    <row r="1" spans="1:7" ht="23.1" customHeight="1">
      <c r="A1" s="336" t="s">
        <v>921</v>
      </c>
    </row>
    <row r="2" spans="1:7" s="209" customFormat="1" ht="23.1" customHeight="1">
      <c r="A2" s="628" t="s">
        <v>922</v>
      </c>
      <c r="B2" s="628" t="s">
        <v>472</v>
      </c>
      <c r="C2" s="628" t="s">
        <v>923</v>
      </c>
      <c r="D2" s="674" t="s">
        <v>924</v>
      </c>
      <c r="E2" s="675"/>
      <c r="F2" s="628" t="s">
        <v>925</v>
      </c>
      <c r="G2" s="628" t="s">
        <v>926</v>
      </c>
    </row>
    <row r="3" spans="1:7" s="209" customFormat="1" ht="23.1" customHeight="1">
      <c r="A3" s="673"/>
      <c r="B3" s="673"/>
      <c r="C3" s="673"/>
      <c r="D3" s="239" t="s">
        <v>3</v>
      </c>
      <c r="E3" s="240" t="s">
        <v>4</v>
      </c>
      <c r="F3" s="673" t="s">
        <v>478</v>
      </c>
      <c r="G3" s="673" t="s">
        <v>5</v>
      </c>
    </row>
    <row r="4" spans="1:7" ht="22.5" customHeight="1">
      <c r="A4" s="670">
        <v>1</v>
      </c>
      <c r="B4" s="670" t="s">
        <v>525</v>
      </c>
      <c r="C4" s="202" t="s">
        <v>155</v>
      </c>
      <c r="D4" s="244">
        <v>1.4168000000000001</v>
      </c>
      <c r="E4" s="244"/>
      <c r="F4" s="244"/>
      <c r="G4" s="202" t="s">
        <v>181</v>
      </c>
    </row>
    <row r="5" spans="1:7" ht="23.1" customHeight="1">
      <c r="A5" s="670"/>
      <c r="B5" s="670"/>
      <c r="C5" s="202" t="s">
        <v>156</v>
      </c>
      <c r="D5" s="244"/>
      <c r="E5" s="244"/>
      <c r="F5" s="244">
        <v>6.4000000000000001E-2</v>
      </c>
      <c r="G5" s="202"/>
    </row>
    <row r="6" spans="1:7" ht="23.1" customHeight="1">
      <c r="A6" s="670"/>
      <c r="B6" s="670"/>
      <c r="C6" s="202" t="s">
        <v>157</v>
      </c>
      <c r="D6" s="244">
        <v>9.2600000000000002E-2</v>
      </c>
      <c r="E6" s="244"/>
      <c r="F6" s="244"/>
      <c r="G6" s="202"/>
    </row>
    <row r="7" spans="1:7" ht="23.1" customHeight="1">
      <c r="A7" s="670"/>
      <c r="B7" s="670"/>
      <c r="C7" s="202" t="s">
        <v>158</v>
      </c>
      <c r="D7" s="244"/>
      <c r="E7" s="244"/>
      <c r="F7" s="244">
        <v>0.6</v>
      </c>
      <c r="G7" s="202" t="s">
        <v>182</v>
      </c>
    </row>
    <row r="8" spans="1:7" ht="23.1" customHeight="1">
      <c r="A8" s="670"/>
      <c r="B8" s="670"/>
      <c r="C8" s="202" t="s">
        <v>159</v>
      </c>
      <c r="D8" s="244">
        <v>0.5</v>
      </c>
      <c r="E8" s="244"/>
      <c r="F8" s="244"/>
      <c r="G8" s="202" t="s">
        <v>183</v>
      </c>
    </row>
    <row r="9" spans="1:7" ht="23.1" customHeight="1">
      <c r="A9" s="670"/>
      <c r="B9" s="670"/>
      <c r="C9" s="202" t="s">
        <v>160</v>
      </c>
      <c r="D9" s="244"/>
      <c r="E9" s="244"/>
      <c r="F9" s="244">
        <v>0.1</v>
      </c>
      <c r="G9" s="202" t="s">
        <v>183</v>
      </c>
    </row>
    <row r="10" spans="1:7" ht="23.1" customHeight="1">
      <c r="A10" s="347">
        <v>2</v>
      </c>
      <c r="B10" s="347" t="s">
        <v>454</v>
      </c>
      <c r="C10" s="202" t="s">
        <v>133</v>
      </c>
      <c r="D10" s="244">
        <v>0.996</v>
      </c>
      <c r="E10" s="244"/>
      <c r="F10" s="244"/>
      <c r="G10" s="202"/>
    </row>
    <row r="11" spans="1:7" s="336" customFormat="1" ht="23.1" customHeight="1">
      <c r="A11" s="671">
        <v>3</v>
      </c>
      <c r="B11" s="671" t="s">
        <v>426</v>
      </c>
      <c r="C11" s="202" t="s">
        <v>545</v>
      </c>
      <c r="D11" s="244">
        <v>0.32300000000000001</v>
      </c>
      <c r="E11" s="202"/>
      <c r="F11" s="242"/>
      <c r="G11" s="202" t="s">
        <v>168</v>
      </c>
    </row>
    <row r="12" spans="1:7" s="336" customFormat="1" ht="23.1" customHeight="1">
      <c r="A12" s="673"/>
      <c r="B12" s="673"/>
      <c r="C12" s="202" t="s">
        <v>545</v>
      </c>
      <c r="D12" s="244">
        <v>0.221</v>
      </c>
      <c r="E12" s="202"/>
      <c r="F12" s="242"/>
      <c r="G12" s="202"/>
    </row>
    <row r="13" spans="1:7" s="336" customFormat="1" ht="23.1" customHeight="1">
      <c r="A13" s="671">
        <v>4</v>
      </c>
      <c r="B13" s="671" t="s">
        <v>446</v>
      </c>
      <c r="C13" s="202" t="s">
        <v>144</v>
      </c>
      <c r="D13" s="244">
        <v>0.25462899999999999</v>
      </c>
      <c r="E13" s="202"/>
      <c r="F13" s="242"/>
      <c r="G13" s="202" t="s">
        <v>170</v>
      </c>
    </row>
    <row r="14" spans="1:7" s="336" customFormat="1" ht="23.1" customHeight="1">
      <c r="A14" s="672"/>
      <c r="B14" s="672"/>
      <c r="C14" s="202" t="s">
        <v>145</v>
      </c>
      <c r="D14" s="244">
        <v>1.1573999999999999E-2</v>
      </c>
      <c r="E14" s="202"/>
      <c r="F14" s="242"/>
      <c r="G14" s="202" t="s">
        <v>171</v>
      </c>
    </row>
    <row r="15" spans="1:7" s="336" customFormat="1" ht="23.1" customHeight="1">
      <c r="A15" s="673"/>
      <c r="B15" s="673"/>
      <c r="C15" s="202" t="s">
        <v>146</v>
      </c>
      <c r="D15" s="244">
        <v>1.5046E-2</v>
      </c>
      <c r="E15" s="244"/>
      <c r="F15" s="244"/>
      <c r="G15" s="202" t="s">
        <v>172</v>
      </c>
    </row>
    <row r="16" spans="1:7" ht="23.1" customHeight="1">
      <c r="A16" s="670">
        <v>5</v>
      </c>
      <c r="B16" s="671" t="s">
        <v>455</v>
      </c>
      <c r="C16" s="202" t="s">
        <v>7</v>
      </c>
      <c r="D16" s="244">
        <v>0.23148099999999999</v>
      </c>
      <c r="E16" s="244"/>
      <c r="F16" s="244"/>
      <c r="G16" s="202"/>
    </row>
    <row r="17" spans="1:7" ht="23.1" customHeight="1">
      <c r="A17" s="670"/>
      <c r="B17" s="672"/>
      <c r="C17" s="202" t="s">
        <v>133</v>
      </c>
      <c r="D17" s="244">
        <v>0.135995</v>
      </c>
      <c r="E17" s="244"/>
      <c r="F17" s="244"/>
      <c r="G17" s="202"/>
    </row>
    <row r="18" spans="1:7" s="336" customFormat="1" ht="23.1" customHeight="1">
      <c r="A18" s="670"/>
      <c r="B18" s="673"/>
      <c r="C18" s="202" t="s">
        <v>163</v>
      </c>
      <c r="D18" s="244">
        <v>0.289352</v>
      </c>
      <c r="E18" s="202"/>
      <c r="F18" s="242"/>
      <c r="G18" s="202" t="s">
        <v>185</v>
      </c>
    </row>
    <row r="19" spans="1:7" ht="23.1" customHeight="1">
      <c r="A19" s="671">
        <v>7</v>
      </c>
      <c r="B19" s="671" t="s">
        <v>451</v>
      </c>
      <c r="C19" s="202" t="s">
        <v>149</v>
      </c>
      <c r="D19" s="244">
        <v>2.2988000000000001E-2</v>
      </c>
      <c r="E19" s="244"/>
      <c r="F19" s="244"/>
      <c r="G19" s="202"/>
    </row>
    <row r="20" spans="1:7" ht="23.1" customHeight="1">
      <c r="A20" s="672"/>
      <c r="B20" s="672"/>
      <c r="C20" s="202" t="s">
        <v>149</v>
      </c>
      <c r="D20" s="244">
        <v>2.8000000000000001E-2</v>
      </c>
      <c r="E20" s="244"/>
      <c r="F20" s="244"/>
      <c r="G20" s="202"/>
    </row>
    <row r="21" spans="1:7" ht="23.1" customHeight="1">
      <c r="A21" s="673"/>
      <c r="B21" s="673"/>
      <c r="C21" s="202" t="s">
        <v>150</v>
      </c>
      <c r="D21" s="244">
        <v>1.3819E-2</v>
      </c>
      <c r="E21" s="244"/>
      <c r="F21" s="244"/>
      <c r="G21" s="202"/>
    </row>
    <row r="22" spans="1:7" ht="23.1" customHeight="1">
      <c r="A22" s="670">
        <v>8</v>
      </c>
      <c r="B22" s="670" t="s">
        <v>453</v>
      </c>
      <c r="C22" s="202" t="s">
        <v>148</v>
      </c>
      <c r="D22" s="244">
        <v>0.86899999999999999</v>
      </c>
      <c r="E22" s="244"/>
      <c r="F22" s="244"/>
      <c r="G22" s="202" t="s">
        <v>175</v>
      </c>
    </row>
    <row r="23" spans="1:7" ht="23.1" customHeight="1">
      <c r="A23" s="670"/>
      <c r="B23" s="670"/>
      <c r="C23" s="202" t="s">
        <v>148</v>
      </c>
      <c r="D23" s="244">
        <v>0.20799999999999999</v>
      </c>
      <c r="E23" s="244"/>
      <c r="F23" s="244"/>
      <c r="G23" s="202" t="s">
        <v>184</v>
      </c>
    </row>
    <row r="24" spans="1:7" ht="23.1" customHeight="1">
      <c r="A24" s="670"/>
      <c r="B24" s="670"/>
      <c r="C24" s="202" t="s">
        <v>162</v>
      </c>
      <c r="D24" s="244">
        <v>0.16669999999999999</v>
      </c>
      <c r="E24" s="244"/>
      <c r="F24" s="244"/>
      <c r="G24" s="202" t="s">
        <v>184</v>
      </c>
    </row>
    <row r="25" spans="1:7" ht="23.1" customHeight="1">
      <c r="A25" s="670"/>
      <c r="B25" s="670"/>
      <c r="C25" s="202" t="s">
        <v>277</v>
      </c>
      <c r="D25" s="244">
        <v>2.7799999999999998E-2</v>
      </c>
      <c r="E25" s="244"/>
      <c r="F25" s="244"/>
      <c r="G25" s="202" t="s">
        <v>278</v>
      </c>
    </row>
    <row r="26" spans="1:7" ht="23.1" customHeight="1">
      <c r="A26" s="670"/>
      <c r="B26" s="670"/>
      <c r="C26" s="202" t="s">
        <v>162</v>
      </c>
      <c r="D26" s="244">
        <v>9.4999999999999998E-3</v>
      </c>
      <c r="E26" s="244"/>
      <c r="F26" s="244"/>
      <c r="G26" s="202" t="s">
        <v>538</v>
      </c>
    </row>
    <row r="27" spans="1:7" s="336" customFormat="1" ht="23.1" customHeight="1">
      <c r="A27" s="341">
        <v>9</v>
      </c>
      <c r="B27" s="347" t="s">
        <v>424</v>
      </c>
      <c r="C27" s="202" t="s">
        <v>138</v>
      </c>
      <c r="D27" s="244">
        <v>0.60199999999999998</v>
      </c>
      <c r="E27" s="202"/>
      <c r="F27" s="242"/>
      <c r="G27" s="202"/>
    </row>
    <row r="28" spans="1:7" s="336" customFormat="1" ht="23.1" customHeight="1">
      <c r="A28" s="671">
        <v>10</v>
      </c>
      <c r="B28" s="671" t="s">
        <v>441</v>
      </c>
      <c r="C28" s="202" t="s">
        <v>143</v>
      </c>
      <c r="D28" s="244">
        <v>2.1000000000000001E-2</v>
      </c>
      <c r="E28" s="202"/>
      <c r="F28" s="242"/>
      <c r="G28" s="202"/>
    </row>
    <row r="29" spans="1:7" s="402" customFormat="1" ht="23.1" customHeight="1">
      <c r="A29" s="673"/>
      <c r="B29" s="673"/>
      <c r="C29" s="202" t="s">
        <v>142</v>
      </c>
      <c r="D29" s="244">
        <v>7.1520000000000004E-3</v>
      </c>
      <c r="E29" s="202"/>
      <c r="F29" s="242"/>
      <c r="G29" s="202"/>
    </row>
    <row r="30" spans="1:7" s="336" customFormat="1" ht="23.1" customHeight="1">
      <c r="A30" s="671">
        <v>13</v>
      </c>
      <c r="B30" s="671" t="s">
        <v>419</v>
      </c>
      <c r="C30" s="202" t="s">
        <v>133</v>
      </c>
      <c r="D30" s="244">
        <v>0.371</v>
      </c>
      <c r="E30" s="202"/>
      <c r="F30" s="242"/>
      <c r="G30" s="241" t="s">
        <v>164</v>
      </c>
    </row>
    <row r="31" spans="1:7" s="336" customFormat="1" ht="23.1" customHeight="1">
      <c r="A31" s="672"/>
      <c r="B31" s="672"/>
      <c r="C31" s="202" t="s">
        <v>133</v>
      </c>
      <c r="D31" s="244">
        <v>0.21</v>
      </c>
      <c r="E31" s="202"/>
      <c r="F31" s="242"/>
      <c r="G31" s="202" t="s">
        <v>276</v>
      </c>
    </row>
    <row r="32" spans="1:7" s="336" customFormat="1" ht="23.1" customHeight="1">
      <c r="A32" s="672"/>
      <c r="B32" s="672"/>
      <c r="C32" s="202" t="s">
        <v>134</v>
      </c>
      <c r="D32" s="244">
        <v>0.23</v>
      </c>
      <c r="E32" s="202"/>
      <c r="F32" s="242"/>
      <c r="G32" s="202"/>
    </row>
    <row r="33" spans="1:7" s="336" customFormat="1" ht="23.1" customHeight="1">
      <c r="A33" s="673"/>
      <c r="B33" s="672"/>
      <c r="C33" s="202" t="s">
        <v>7</v>
      </c>
      <c r="D33" s="244">
        <v>0.28899999999999998</v>
      </c>
      <c r="E33" s="202"/>
      <c r="F33" s="242"/>
      <c r="G33" s="202"/>
    </row>
    <row r="34" spans="1:7" s="336" customFormat="1" ht="23.1" customHeight="1">
      <c r="A34" s="340">
        <v>14</v>
      </c>
      <c r="B34" s="340" t="s">
        <v>418</v>
      </c>
      <c r="C34" s="202" t="s">
        <v>546</v>
      </c>
      <c r="D34" s="244">
        <v>0.12</v>
      </c>
      <c r="E34" s="202"/>
      <c r="F34" s="242"/>
      <c r="G34" s="202" t="s">
        <v>218</v>
      </c>
    </row>
    <row r="35" spans="1:7" s="336" customFormat="1" ht="23.1" customHeight="1">
      <c r="A35" s="671">
        <v>16</v>
      </c>
      <c r="B35" s="671" t="s">
        <v>422</v>
      </c>
      <c r="C35" s="202" t="s">
        <v>7</v>
      </c>
      <c r="D35" s="244">
        <v>1.4999999999999999E-2</v>
      </c>
      <c r="E35" s="202"/>
      <c r="F35" s="242"/>
      <c r="G35" s="202"/>
    </row>
    <row r="36" spans="1:7" s="336" customFormat="1" ht="23.1" customHeight="1">
      <c r="A36" s="672"/>
      <c r="B36" s="672"/>
      <c r="C36" s="202" t="s">
        <v>7</v>
      </c>
      <c r="D36" s="244">
        <v>2.8000000000000001E-2</v>
      </c>
      <c r="E36" s="202"/>
      <c r="F36" s="242"/>
      <c r="G36" s="202"/>
    </row>
    <row r="37" spans="1:7" s="336" customFormat="1" ht="23.1" customHeight="1">
      <c r="A37" s="672"/>
      <c r="B37" s="672"/>
      <c r="C37" s="202" t="s">
        <v>493</v>
      </c>
      <c r="D37" s="244">
        <v>3.9699999999999999E-2</v>
      </c>
      <c r="E37" s="202"/>
      <c r="F37" s="242"/>
      <c r="G37" s="202" t="s">
        <v>770</v>
      </c>
    </row>
    <row r="38" spans="1:7" s="336" customFormat="1" ht="23.1" customHeight="1">
      <c r="A38" s="672"/>
      <c r="B38" s="672"/>
      <c r="C38" s="202" t="s">
        <v>7</v>
      </c>
      <c r="D38" s="244"/>
      <c r="E38" s="242"/>
      <c r="F38" s="242">
        <v>1.9675999999999999E-2</v>
      </c>
      <c r="G38" s="202"/>
    </row>
    <row r="39" spans="1:7" s="402" customFormat="1" ht="23.1" customHeight="1">
      <c r="A39" s="672"/>
      <c r="B39" s="672"/>
      <c r="C39" s="202" t="s">
        <v>7</v>
      </c>
      <c r="D39" s="244">
        <v>1.0999999999999999E-2</v>
      </c>
      <c r="E39" s="242"/>
      <c r="F39" s="242"/>
      <c r="G39" s="202"/>
    </row>
    <row r="40" spans="1:7" s="402" customFormat="1" ht="23.1" customHeight="1">
      <c r="A40" s="673"/>
      <c r="B40" s="673"/>
      <c r="C40" s="202" t="s">
        <v>7</v>
      </c>
      <c r="D40" s="244">
        <v>6.8999999999999999E-3</v>
      </c>
      <c r="E40" s="242"/>
      <c r="F40" s="242"/>
      <c r="G40" s="202"/>
    </row>
    <row r="41" spans="1:7" s="336" customFormat="1" ht="23.1" customHeight="1">
      <c r="A41" s="347">
        <v>18</v>
      </c>
      <c r="B41" s="347" t="s">
        <v>438</v>
      </c>
      <c r="C41" s="202" t="s">
        <v>142</v>
      </c>
      <c r="D41" s="244">
        <v>5.8000000000000003E-2</v>
      </c>
      <c r="E41" s="202"/>
      <c r="F41" s="242"/>
      <c r="G41" s="202"/>
    </row>
    <row r="42" spans="1:7" s="336" customFormat="1" ht="23.1" customHeight="1">
      <c r="A42" s="347">
        <v>19</v>
      </c>
      <c r="B42" s="347" t="s">
        <v>439</v>
      </c>
      <c r="C42" s="202" t="s">
        <v>142</v>
      </c>
      <c r="D42" s="244">
        <v>0.52400000000000002</v>
      </c>
      <c r="E42" s="202"/>
      <c r="F42" s="242"/>
      <c r="G42" s="202"/>
    </row>
    <row r="43" spans="1:7" s="336" customFormat="1" ht="23.1" customHeight="1">
      <c r="A43" s="671">
        <v>20</v>
      </c>
      <c r="B43" s="671" t="s">
        <v>420</v>
      </c>
      <c r="C43" s="202" t="s">
        <v>135</v>
      </c>
      <c r="D43" s="244"/>
      <c r="E43" s="202"/>
      <c r="F43" s="242">
        <v>0.33500000000000002</v>
      </c>
      <c r="G43" s="202" t="s">
        <v>165</v>
      </c>
    </row>
    <row r="44" spans="1:7" s="336" customFormat="1" ht="23.1" customHeight="1">
      <c r="A44" s="672"/>
      <c r="B44" s="672"/>
      <c r="C44" s="202" t="s">
        <v>136</v>
      </c>
      <c r="D44" s="244"/>
      <c r="E44" s="202"/>
      <c r="F44" s="242">
        <v>3.125E-2</v>
      </c>
      <c r="G44" s="202"/>
    </row>
    <row r="45" spans="1:7" s="336" customFormat="1" ht="23.1" customHeight="1">
      <c r="A45" s="672"/>
      <c r="B45" s="672"/>
      <c r="C45" s="442" t="s">
        <v>137</v>
      </c>
      <c r="D45" s="443"/>
      <c r="E45" s="442"/>
      <c r="F45" s="444">
        <v>0.17399999999999999</v>
      </c>
      <c r="G45" s="442"/>
    </row>
    <row r="46" spans="1:7" s="336" customFormat="1" ht="23.1" customHeight="1">
      <c r="A46" s="404">
        <v>21</v>
      </c>
      <c r="B46" s="445" t="s">
        <v>425</v>
      </c>
      <c r="C46" s="202" t="s">
        <v>1096</v>
      </c>
      <c r="D46" s="244">
        <v>0.46300000000000002</v>
      </c>
      <c r="E46" s="202"/>
      <c r="F46" s="242"/>
      <c r="G46" s="202" t="s">
        <v>167</v>
      </c>
    </row>
    <row r="47" spans="1:7" s="336" customFormat="1" ht="23.1" customHeight="1">
      <c r="A47" s="347">
        <v>25</v>
      </c>
      <c r="B47" s="348" t="s">
        <v>421</v>
      </c>
      <c r="C47" s="202" t="s">
        <v>134</v>
      </c>
      <c r="D47" s="244">
        <v>0.28999999999999998</v>
      </c>
      <c r="E47" s="202"/>
      <c r="F47" s="242"/>
      <c r="G47" s="202" t="s">
        <v>166</v>
      </c>
    </row>
    <row r="48" spans="1:7" s="336" customFormat="1" ht="23.1" customHeight="1">
      <c r="A48" s="341">
        <v>32</v>
      </c>
      <c r="B48" s="347" t="s">
        <v>29</v>
      </c>
      <c r="C48" s="202" t="s">
        <v>141</v>
      </c>
      <c r="D48" s="244">
        <v>7.8700000000000006E-2</v>
      </c>
      <c r="E48" s="202"/>
      <c r="F48" s="242"/>
      <c r="G48" s="202" t="s">
        <v>174</v>
      </c>
    </row>
    <row r="49" spans="1:7" s="336" customFormat="1" ht="23.1" customHeight="1">
      <c r="A49" s="671">
        <v>37</v>
      </c>
      <c r="B49" s="671" t="s">
        <v>431</v>
      </c>
      <c r="C49" s="202" t="s">
        <v>139</v>
      </c>
      <c r="D49" s="244"/>
      <c r="E49" s="202"/>
      <c r="F49" s="242">
        <v>1.8055000000000002E-2</v>
      </c>
      <c r="G49" s="202"/>
    </row>
    <row r="50" spans="1:7" s="336" customFormat="1" ht="23.1" customHeight="1">
      <c r="A50" s="673"/>
      <c r="B50" s="673"/>
      <c r="C50" s="202" t="s">
        <v>140</v>
      </c>
      <c r="D50" s="244"/>
      <c r="E50" s="242">
        <v>4.7000000000000002E-3</v>
      </c>
      <c r="F50" s="242"/>
      <c r="G50" s="202"/>
    </row>
    <row r="51" spans="1:7" s="336" customFormat="1" ht="23.1" customHeight="1">
      <c r="A51" s="676">
        <v>38</v>
      </c>
      <c r="B51" s="671" t="s">
        <v>432</v>
      </c>
      <c r="C51" s="202" t="s">
        <v>544</v>
      </c>
      <c r="D51" s="244">
        <v>8.5087999999999997E-2</v>
      </c>
      <c r="E51" s="202"/>
      <c r="F51" s="242"/>
      <c r="G51" s="202" t="s">
        <v>169</v>
      </c>
    </row>
    <row r="52" spans="1:7" s="336" customFormat="1" ht="23.1" customHeight="1">
      <c r="A52" s="677"/>
      <c r="B52" s="673"/>
      <c r="C52" s="202" t="s">
        <v>1097</v>
      </c>
      <c r="D52" s="244">
        <v>5.8300000000000001E-3</v>
      </c>
      <c r="E52" s="202"/>
      <c r="F52" s="242"/>
      <c r="G52" s="202"/>
    </row>
    <row r="53" spans="1:7" ht="23.1" customHeight="1">
      <c r="A53" s="347">
        <v>45</v>
      </c>
      <c r="B53" s="347" t="s">
        <v>151</v>
      </c>
      <c r="C53" s="202" t="s">
        <v>152</v>
      </c>
      <c r="D53" s="244"/>
      <c r="E53" s="244"/>
      <c r="F53" s="244">
        <v>1.0416999999999999E-2</v>
      </c>
      <c r="G53" s="202" t="s">
        <v>176</v>
      </c>
    </row>
    <row r="54" spans="1:7" ht="23.1" customHeight="1">
      <c r="A54" s="671">
        <v>65</v>
      </c>
      <c r="B54" s="671" t="s">
        <v>1557</v>
      </c>
      <c r="C54" s="202" t="s">
        <v>147</v>
      </c>
      <c r="D54" s="239">
        <v>2.3099999999999999E-2</v>
      </c>
      <c r="E54" s="244"/>
      <c r="F54" s="244"/>
      <c r="G54" s="202" t="s">
        <v>173</v>
      </c>
    </row>
    <row r="55" spans="1:7" ht="23.1" customHeight="1">
      <c r="A55" s="672"/>
      <c r="B55" s="672"/>
      <c r="C55" s="202" t="s">
        <v>1066</v>
      </c>
      <c r="D55" s="239">
        <v>2.7199999999999998E-2</v>
      </c>
      <c r="E55" s="244"/>
      <c r="F55" s="244"/>
      <c r="G55" s="202" t="s">
        <v>771</v>
      </c>
    </row>
    <row r="56" spans="1:7" ht="23.1" customHeight="1">
      <c r="A56" s="672"/>
      <c r="B56" s="672"/>
      <c r="C56" s="202" t="s">
        <v>547</v>
      </c>
      <c r="D56" s="239">
        <v>2.835E-2</v>
      </c>
      <c r="E56" s="244"/>
      <c r="F56" s="244"/>
      <c r="G56" s="202" t="s">
        <v>175</v>
      </c>
    </row>
    <row r="57" spans="1:7" ht="23.1" customHeight="1">
      <c r="A57" s="673"/>
      <c r="B57" s="673"/>
      <c r="C57" s="202" t="s">
        <v>1066</v>
      </c>
      <c r="D57" s="239">
        <v>1.4E-2</v>
      </c>
      <c r="E57" s="538"/>
      <c r="F57" s="538"/>
      <c r="G57" s="538"/>
    </row>
    <row r="58" spans="1:7" ht="23.1" customHeight="1">
      <c r="A58" s="347">
        <v>75</v>
      </c>
      <c r="B58" s="347" t="s">
        <v>548</v>
      </c>
      <c r="C58" s="202" t="s">
        <v>161</v>
      </c>
      <c r="D58" s="244"/>
      <c r="E58" s="244"/>
      <c r="F58" s="244">
        <v>7.7000000000000002E-3</v>
      </c>
      <c r="G58" s="202"/>
    </row>
    <row r="59" spans="1:7" ht="23.1" customHeight="1">
      <c r="A59" s="671">
        <v>97</v>
      </c>
      <c r="B59" s="671" t="s">
        <v>772</v>
      </c>
      <c r="C59" s="202" t="s">
        <v>777</v>
      </c>
      <c r="D59" s="244">
        <v>1.7000000000000001E-2</v>
      </c>
      <c r="E59" s="244"/>
      <c r="F59" s="244"/>
      <c r="G59" s="202" t="s">
        <v>773</v>
      </c>
    </row>
    <row r="60" spans="1:7" ht="23.1" customHeight="1">
      <c r="A60" s="672"/>
      <c r="B60" s="672"/>
      <c r="C60" s="241" t="s">
        <v>778</v>
      </c>
      <c r="D60" s="244">
        <v>2.3E-2</v>
      </c>
      <c r="E60" s="244"/>
      <c r="F60" s="244"/>
      <c r="G60" s="202" t="s">
        <v>774</v>
      </c>
    </row>
    <row r="61" spans="1:7" ht="23.1" customHeight="1">
      <c r="A61" s="672"/>
      <c r="B61" s="672"/>
      <c r="C61" s="202" t="s">
        <v>779</v>
      </c>
      <c r="D61" s="244">
        <v>4.5999999999999999E-2</v>
      </c>
      <c r="E61" s="244"/>
      <c r="F61" s="244"/>
      <c r="G61" s="202" t="s">
        <v>775</v>
      </c>
    </row>
    <row r="62" spans="1:7" ht="23.1" customHeight="1">
      <c r="A62" s="672"/>
      <c r="B62" s="672"/>
      <c r="C62" s="202" t="s">
        <v>780</v>
      </c>
      <c r="D62" s="244">
        <v>1.5049999999999999E-2</v>
      </c>
      <c r="E62" s="244"/>
      <c r="F62" s="244"/>
      <c r="G62" s="202"/>
    </row>
    <row r="63" spans="1:7" ht="23.1" customHeight="1">
      <c r="A63" s="672"/>
      <c r="B63" s="672"/>
      <c r="C63" s="202" t="s">
        <v>781</v>
      </c>
      <c r="D63" s="244">
        <v>1.15E-2</v>
      </c>
      <c r="E63" s="244"/>
      <c r="F63" s="244"/>
      <c r="G63" s="202"/>
    </row>
    <row r="64" spans="1:7" ht="23.1" customHeight="1">
      <c r="A64" s="672"/>
      <c r="B64" s="672"/>
      <c r="C64" s="202" t="s">
        <v>782</v>
      </c>
      <c r="D64" s="244">
        <v>3.2000000000000001E-2</v>
      </c>
      <c r="E64" s="244"/>
      <c r="F64" s="244"/>
      <c r="G64" s="202"/>
    </row>
    <row r="65" spans="1:7" ht="23.1" customHeight="1">
      <c r="A65" s="672"/>
      <c r="B65" s="672"/>
      <c r="C65" s="202" t="s">
        <v>783</v>
      </c>
      <c r="D65" s="244">
        <v>5.7999999999999996E-3</v>
      </c>
      <c r="E65" s="244"/>
      <c r="F65" s="244"/>
      <c r="G65" s="202"/>
    </row>
    <row r="66" spans="1:7" ht="23.1" customHeight="1">
      <c r="A66" s="672"/>
      <c r="B66" s="672"/>
      <c r="C66" s="202" t="s">
        <v>784</v>
      </c>
      <c r="D66" s="244">
        <v>3.3999999999999998E-3</v>
      </c>
      <c r="E66" s="244"/>
      <c r="F66" s="244"/>
      <c r="G66" s="202"/>
    </row>
    <row r="67" spans="1:7" ht="23.1" customHeight="1">
      <c r="A67" s="672"/>
      <c r="B67" s="672"/>
      <c r="C67" s="202" t="s">
        <v>785</v>
      </c>
      <c r="D67" s="244">
        <v>0.158</v>
      </c>
      <c r="E67" s="244"/>
      <c r="F67" s="244"/>
      <c r="G67" s="202" t="s">
        <v>177</v>
      </c>
    </row>
    <row r="68" spans="1:7" ht="22.5" customHeight="1">
      <c r="A68" s="672"/>
      <c r="B68" s="672"/>
      <c r="C68" s="202" t="s">
        <v>786</v>
      </c>
      <c r="D68" s="441"/>
      <c r="E68" s="244"/>
      <c r="F68" s="244">
        <v>6.4299999999999996E-2</v>
      </c>
      <c r="G68" s="202" t="s">
        <v>178</v>
      </c>
    </row>
    <row r="69" spans="1:7" ht="23.1" customHeight="1">
      <c r="A69" s="672"/>
      <c r="B69" s="672"/>
      <c r="C69" s="202" t="s">
        <v>569</v>
      </c>
      <c r="D69" s="441"/>
      <c r="E69" s="244"/>
      <c r="F69" s="244">
        <v>3.9E-2</v>
      </c>
      <c r="G69" s="202" t="s">
        <v>179</v>
      </c>
    </row>
    <row r="70" spans="1:7" ht="22.5" customHeight="1">
      <c r="A70" s="672"/>
      <c r="B70" s="672"/>
      <c r="C70" s="202" t="s">
        <v>1098</v>
      </c>
      <c r="D70" s="244"/>
      <c r="E70" s="244"/>
      <c r="F70" s="244">
        <v>1.7361000000000001E-2</v>
      </c>
      <c r="G70" s="202" t="s">
        <v>1099</v>
      </c>
    </row>
    <row r="71" spans="1:7" ht="23.1" customHeight="1">
      <c r="A71" s="672"/>
      <c r="B71" s="672"/>
      <c r="C71" s="202" t="s">
        <v>1100</v>
      </c>
      <c r="D71" s="244"/>
      <c r="E71" s="244"/>
      <c r="F71" s="244">
        <v>3.1829000000000003E-2</v>
      </c>
      <c r="G71" s="202" t="s">
        <v>180</v>
      </c>
    </row>
    <row r="72" spans="1:7" ht="23.1" customHeight="1">
      <c r="A72" s="672"/>
      <c r="B72" s="672"/>
      <c r="C72" s="202" t="s">
        <v>1101</v>
      </c>
      <c r="D72" s="244"/>
      <c r="E72" s="244"/>
      <c r="F72" s="244">
        <v>1.0995E-2</v>
      </c>
      <c r="G72" s="202" t="s">
        <v>1102</v>
      </c>
    </row>
    <row r="73" spans="1:7" ht="23.1" customHeight="1">
      <c r="A73" s="672"/>
      <c r="B73" s="672"/>
      <c r="C73" s="202" t="s">
        <v>1103</v>
      </c>
      <c r="D73" s="244"/>
      <c r="E73" s="244"/>
      <c r="F73" s="244">
        <v>7.0600000000000003E-3</v>
      </c>
      <c r="G73" s="202"/>
    </row>
    <row r="74" spans="1:7" ht="23.1" customHeight="1">
      <c r="A74" s="672"/>
      <c r="B74" s="672"/>
      <c r="C74" s="202" t="s">
        <v>1104</v>
      </c>
      <c r="D74" s="244"/>
      <c r="E74" s="244"/>
      <c r="F74" s="244">
        <v>7.639E-3</v>
      </c>
      <c r="G74" s="202" t="s">
        <v>930</v>
      </c>
    </row>
    <row r="75" spans="1:7" ht="23.1" customHeight="1">
      <c r="A75" s="672"/>
      <c r="B75" s="672"/>
      <c r="C75" s="202" t="s">
        <v>153</v>
      </c>
      <c r="D75" s="244"/>
      <c r="E75" s="244"/>
      <c r="F75" s="244">
        <v>1.1573999999999999E-2</v>
      </c>
      <c r="G75" s="202"/>
    </row>
    <row r="76" spans="1:7" ht="23.1" customHeight="1">
      <c r="A76" s="673"/>
      <c r="B76" s="673"/>
      <c r="C76" s="202" t="s">
        <v>154</v>
      </c>
      <c r="D76" s="244"/>
      <c r="E76" s="244"/>
      <c r="F76" s="244">
        <v>9.2589999999999999E-3</v>
      </c>
      <c r="G76" s="202"/>
    </row>
  </sheetData>
  <mergeCells count="34">
    <mergeCell ref="A59:A76"/>
    <mergeCell ref="B59:B76"/>
    <mergeCell ref="B22:B26"/>
    <mergeCell ref="A13:A15"/>
    <mergeCell ref="B13:B15"/>
    <mergeCell ref="A54:A57"/>
    <mergeCell ref="B54:B57"/>
    <mergeCell ref="A19:A21"/>
    <mergeCell ref="B19:B21"/>
    <mergeCell ref="A30:A33"/>
    <mergeCell ref="B43:B45"/>
    <mergeCell ref="A28:A29"/>
    <mergeCell ref="B28:B29"/>
    <mergeCell ref="A35:A40"/>
    <mergeCell ref="B35:B40"/>
    <mergeCell ref="A51:A52"/>
    <mergeCell ref="B51:B52"/>
    <mergeCell ref="A49:A50"/>
    <mergeCell ref="A11:A12"/>
    <mergeCell ref="B11:B12"/>
    <mergeCell ref="B49:B50"/>
    <mergeCell ref="B30:B33"/>
    <mergeCell ref="A16:A18"/>
    <mergeCell ref="B16:B18"/>
    <mergeCell ref="A4:A9"/>
    <mergeCell ref="B4:B9"/>
    <mergeCell ref="A43:A45"/>
    <mergeCell ref="A22:A26"/>
    <mergeCell ref="G2:G3"/>
    <mergeCell ref="D2:E2"/>
    <mergeCell ref="A2:A3"/>
    <mergeCell ref="B2:B3"/>
    <mergeCell ref="C2:C3"/>
    <mergeCell ref="F2:F3"/>
  </mergeCells>
  <phoneticPr fontId="2"/>
  <printOptions horizontalCentered="1"/>
  <pageMargins left="0.39370078740157483" right="0.19685039370078741" top="0.78740157480314965" bottom="0.78740157480314965" header="0.51181102362204722" footer="0.51181102362204722"/>
  <pageSetup paperSize="9" scale="84" fitToHeight="2" orientation="portrait" r:id="rId1"/>
  <headerFooter alignWithMargins="0">
    <oddFooter>&amp;C&amp;12- &amp;P+12 -</oddFooter>
  </headerFooter>
  <rowBreaks count="1" manualBreakCount="1">
    <brk id="5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P62" sqref="P62"/>
    </sheetView>
  </sheetViews>
  <sheetFormatPr defaultRowHeight="13.5"/>
  <cols>
    <col min="1" max="1" width="4.875" style="416" customWidth="1"/>
    <col min="2" max="2" width="20.625" style="44" customWidth="1"/>
    <col min="3" max="3" width="9.125" style="44" customWidth="1"/>
    <col min="4" max="8" width="9.875" style="44" customWidth="1"/>
    <col min="9" max="9" width="10.875" style="405" customWidth="1"/>
    <col min="10" max="16384" width="9" style="44"/>
  </cols>
  <sheetData>
    <row r="1" spans="1:12" ht="24" customHeight="1">
      <c r="A1" s="446" t="s">
        <v>1386</v>
      </c>
    </row>
    <row r="2" spans="1:12" ht="15" customHeight="1">
      <c r="A2" s="399"/>
      <c r="D2" s="399"/>
      <c r="E2" s="399"/>
      <c r="F2" s="399"/>
      <c r="G2" s="399"/>
      <c r="H2" s="399"/>
      <c r="I2" s="406" t="s">
        <v>1387</v>
      </c>
      <c r="J2" s="407"/>
      <c r="K2" s="407"/>
      <c r="L2" s="407"/>
    </row>
    <row r="3" spans="1:12" ht="31.5" customHeight="1">
      <c r="A3" s="408" t="s">
        <v>922</v>
      </c>
      <c r="B3" s="411" t="s">
        <v>1388</v>
      </c>
      <c r="C3" s="408" t="s">
        <v>1389</v>
      </c>
      <c r="D3" s="408" t="s">
        <v>1390</v>
      </c>
      <c r="E3" s="408" t="s">
        <v>1391</v>
      </c>
      <c r="F3" s="408" t="s">
        <v>1392</v>
      </c>
      <c r="G3" s="408" t="s">
        <v>1393</v>
      </c>
      <c r="H3" s="408" t="s">
        <v>1394</v>
      </c>
      <c r="I3" s="408" t="s">
        <v>1395</v>
      </c>
      <c r="J3" s="410"/>
      <c r="K3" s="410"/>
      <c r="L3" s="410"/>
    </row>
    <row r="4" spans="1:12">
      <c r="A4" s="411">
        <v>1</v>
      </c>
      <c r="B4" s="409" t="s">
        <v>452</v>
      </c>
      <c r="C4" s="412">
        <v>10</v>
      </c>
      <c r="D4" s="412">
        <v>950</v>
      </c>
      <c r="E4" s="412">
        <v>156</v>
      </c>
      <c r="F4" s="412">
        <v>950</v>
      </c>
      <c r="G4" s="412">
        <v>1733</v>
      </c>
      <c r="H4" s="412">
        <v>2516</v>
      </c>
      <c r="I4" s="413">
        <v>35521</v>
      </c>
    </row>
    <row r="5" spans="1:12">
      <c r="A5" s="411">
        <v>2</v>
      </c>
      <c r="B5" s="409" t="s">
        <v>454</v>
      </c>
      <c r="C5" s="412">
        <v>0</v>
      </c>
      <c r="D5" s="412">
        <v>594</v>
      </c>
      <c r="E5" s="412">
        <v>48</v>
      </c>
      <c r="F5" s="412">
        <v>1080</v>
      </c>
      <c r="G5" s="412">
        <v>1792</v>
      </c>
      <c r="H5" s="412">
        <v>2505</v>
      </c>
      <c r="I5" s="413">
        <v>41791</v>
      </c>
    </row>
    <row r="6" spans="1:12">
      <c r="A6" s="411">
        <v>3</v>
      </c>
      <c r="B6" s="409" t="s">
        <v>426</v>
      </c>
      <c r="C6" s="412">
        <v>10</v>
      </c>
      <c r="D6" s="412">
        <v>572</v>
      </c>
      <c r="E6" s="412">
        <v>86</v>
      </c>
      <c r="F6" s="412">
        <v>572</v>
      </c>
      <c r="G6" s="412">
        <v>1004</v>
      </c>
      <c r="H6" s="412">
        <v>1436</v>
      </c>
      <c r="I6" s="413">
        <v>41730</v>
      </c>
    </row>
    <row r="7" spans="1:12">
      <c r="A7" s="411">
        <v>4</v>
      </c>
      <c r="B7" s="409" t="s">
        <v>446</v>
      </c>
      <c r="C7" s="412">
        <v>0</v>
      </c>
      <c r="D7" s="412">
        <v>691</v>
      </c>
      <c r="E7" s="412">
        <v>64</v>
      </c>
      <c r="F7" s="412">
        <v>1339</v>
      </c>
      <c r="G7" s="412">
        <v>1987</v>
      </c>
      <c r="H7" s="412">
        <v>2635</v>
      </c>
      <c r="I7" s="413">
        <v>41730</v>
      </c>
    </row>
    <row r="8" spans="1:12">
      <c r="A8" s="411">
        <v>5</v>
      </c>
      <c r="B8" s="409" t="s">
        <v>455</v>
      </c>
      <c r="C8" s="412">
        <v>10</v>
      </c>
      <c r="D8" s="412">
        <v>993</v>
      </c>
      <c r="E8" s="412">
        <v>154</v>
      </c>
      <c r="F8" s="412">
        <v>993</v>
      </c>
      <c r="G8" s="412">
        <v>1765</v>
      </c>
      <c r="H8" s="412">
        <v>2538</v>
      </c>
      <c r="I8" s="413">
        <v>35886</v>
      </c>
    </row>
    <row r="9" spans="1:12">
      <c r="A9" s="411">
        <v>7</v>
      </c>
      <c r="B9" s="409" t="s">
        <v>451</v>
      </c>
      <c r="C9" s="412">
        <v>10</v>
      </c>
      <c r="D9" s="412">
        <v>1690</v>
      </c>
      <c r="E9" s="412">
        <v>291</v>
      </c>
      <c r="F9" s="412">
        <v>1760</v>
      </c>
      <c r="G9" s="412">
        <v>3218</v>
      </c>
      <c r="H9" s="412">
        <v>4676</v>
      </c>
      <c r="I9" s="413">
        <v>41730</v>
      </c>
    </row>
    <row r="10" spans="1:12">
      <c r="A10" s="411">
        <v>8</v>
      </c>
      <c r="B10" s="409" t="s">
        <v>453</v>
      </c>
      <c r="C10" s="412">
        <v>10</v>
      </c>
      <c r="D10" s="412">
        <v>750</v>
      </c>
      <c r="E10" s="412">
        <v>135</v>
      </c>
      <c r="F10" s="412">
        <v>750</v>
      </c>
      <c r="G10" s="412">
        <v>1425</v>
      </c>
      <c r="H10" s="412">
        <v>2100</v>
      </c>
      <c r="I10" s="413">
        <v>35582</v>
      </c>
    </row>
    <row r="11" spans="1:12">
      <c r="A11" s="411">
        <v>9</v>
      </c>
      <c r="B11" s="409" t="s">
        <v>424</v>
      </c>
      <c r="C11" s="412">
        <v>5</v>
      </c>
      <c r="D11" s="412">
        <v>939</v>
      </c>
      <c r="E11" s="412">
        <v>10</v>
      </c>
      <c r="F11" s="412">
        <v>993</v>
      </c>
      <c r="G11" s="412">
        <v>1744</v>
      </c>
      <c r="H11" s="412">
        <v>2494</v>
      </c>
      <c r="I11" s="413">
        <v>40878</v>
      </c>
    </row>
    <row r="12" spans="1:12">
      <c r="A12" s="411">
        <v>10</v>
      </c>
      <c r="B12" s="409" t="s">
        <v>441</v>
      </c>
      <c r="C12" s="412">
        <v>10</v>
      </c>
      <c r="D12" s="412">
        <v>1944</v>
      </c>
      <c r="E12" s="412">
        <v>151</v>
      </c>
      <c r="F12" s="412">
        <v>1944</v>
      </c>
      <c r="G12" s="412">
        <v>2699</v>
      </c>
      <c r="H12" s="412">
        <v>3454</v>
      </c>
      <c r="I12" s="413">
        <v>41821</v>
      </c>
    </row>
    <row r="13" spans="1:12">
      <c r="A13" s="411">
        <v>13</v>
      </c>
      <c r="B13" s="409" t="s">
        <v>419</v>
      </c>
      <c r="C13" s="412">
        <v>0</v>
      </c>
      <c r="D13" s="412">
        <v>442</v>
      </c>
      <c r="E13" s="412">
        <v>37</v>
      </c>
      <c r="F13" s="412">
        <v>820</v>
      </c>
      <c r="G13" s="412">
        <v>1549</v>
      </c>
      <c r="H13" s="412">
        <v>2386</v>
      </c>
      <c r="I13" s="413">
        <v>41730</v>
      </c>
    </row>
    <row r="14" spans="1:12">
      <c r="A14" s="411">
        <v>14</v>
      </c>
      <c r="B14" s="409" t="s">
        <v>418</v>
      </c>
      <c r="C14" s="412">
        <v>10</v>
      </c>
      <c r="D14" s="412">
        <v>972</v>
      </c>
      <c r="E14" s="412">
        <v>151</v>
      </c>
      <c r="F14" s="412">
        <v>972</v>
      </c>
      <c r="G14" s="412">
        <v>1728</v>
      </c>
      <c r="H14" s="412">
        <v>2484</v>
      </c>
      <c r="I14" s="413">
        <v>38808</v>
      </c>
    </row>
    <row r="15" spans="1:12">
      <c r="A15" s="411">
        <v>16</v>
      </c>
      <c r="B15" s="409" t="s">
        <v>422</v>
      </c>
      <c r="C15" s="412">
        <v>10</v>
      </c>
      <c r="D15" s="412">
        <v>1350</v>
      </c>
      <c r="E15" s="412">
        <v>162</v>
      </c>
      <c r="F15" s="412">
        <v>1350</v>
      </c>
      <c r="G15" s="412">
        <v>2160</v>
      </c>
      <c r="H15" s="412">
        <v>2970</v>
      </c>
      <c r="I15" s="413">
        <v>40756</v>
      </c>
    </row>
    <row r="16" spans="1:12">
      <c r="A16" s="411">
        <v>18</v>
      </c>
      <c r="B16" s="409" t="s">
        <v>438</v>
      </c>
      <c r="C16" s="412">
        <v>5</v>
      </c>
      <c r="D16" s="412">
        <v>586</v>
      </c>
      <c r="E16" s="412">
        <v>46</v>
      </c>
      <c r="F16" s="412">
        <v>818</v>
      </c>
      <c r="G16" s="412">
        <v>1304</v>
      </c>
      <c r="H16" s="412">
        <v>1790</v>
      </c>
      <c r="I16" s="413">
        <v>41730</v>
      </c>
    </row>
    <row r="17" spans="1:9">
      <c r="A17" s="411">
        <v>19</v>
      </c>
      <c r="B17" s="409" t="s">
        <v>439</v>
      </c>
      <c r="C17" s="412">
        <v>10</v>
      </c>
      <c r="D17" s="412">
        <v>367</v>
      </c>
      <c r="E17" s="412">
        <v>48</v>
      </c>
      <c r="F17" s="412">
        <v>367</v>
      </c>
      <c r="G17" s="412">
        <v>610</v>
      </c>
      <c r="H17" s="412">
        <v>885</v>
      </c>
      <c r="I17" s="413">
        <v>41730</v>
      </c>
    </row>
    <row r="18" spans="1:9">
      <c r="A18" s="411">
        <v>20</v>
      </c>
      <c r="B18" s="409" t="s">
        <v>420</v>
      </c>
      <c r="C18" s="412">
        <v>0</v>
      </c>
      <c r="D18" s="412">
        <v>864</v>
      </c>
      <c r="E18" s="412">
        <v>21</v>
      </c>
      <c r="F18" s="412">
        <v>1080</v>
      </c>
      <c r="G18" s="412">
        <v>1728</v>
      </c>
      <c r="H18" s="412">
        <v>2376</v>
      </c>
      <c r="I18" s="413">
        <v>41244</v>
      </c>
    </row>
    <row r="19" spans="1:9">
      <c r="A19" s="411">
        <v>21</v>
      </c>
      <c r="B19" s="409" t="s">
        <v>425</v>
      </c>
      <c r="C19" s="412">
        <v>5</v>
      </c>
      <c r="D19" s="412">
        <v>912</v>
      </c>
      <c r="E19" s="412">
        <v>35</v>
      </c>
      <c r="F19" s="412">
        <v>1198</v>
      </c>
      <c r="G19" s="412">
        <v>1873</v>
      </c>
      <c r="H19" s="412">
        <v>2548</v>
      </c>
      <c r="I19" s="413">
        <v>38808</v>
      </c>
    </row>
    <row r="20" spans="1:9">
      <c r="A20" s="411">
        <v>22</v>
      </c>
      <c r="B20" s="409" t="s">
        <v>442</v>
      </c>
      <c r="C20" s="412">
        <v>10</v>
      </c>
      <c r="D20" s="412">
        <v>810</v>
      </c>
      <c r="E20" s="412">
        <v>97</v>
      </c>
      <c r="F20" s="412">
        <v>810</v>
      </c>
      <c r="G20" s="412">
        <v>1296</v>
      </c>
      <c r="H20" s="412">
        <v>1782</v>
      </c>
      <c r="I20" s="413">
        <v>41730</v>
      </c>
    </row>
    <row r="21" spans="1:9">
      <c r="A21" s="411">
        <v>23</v>
      </c>
      <c r="B21" s="409" t="s">
        <v>449</v>
      </c>
      <c r="C21" s="412">
        <v>0</v>
      </c>
      <c r="D21" s="412">
        <v>702</v>
      </c>
      <c r="E21" s="412">
        <v>62</v>
      </c>
      <c r="F21" s="412">
        <v>1328</v>
      </c>
      <c r="G21" s="412">
        <v>1933</v>
      </c>
      <c r="H21" s="412">
        <v>2538</v>
      </c>
      <c r="I21" s="413">
        <v>41821</v>
      </c>
    </row>
    <row r="22" spans="1:9">
      <c r="A22" s="411">
        <v>24</v>
      </c>
      <c r="B22" s="409" t="s">
        <v>447</v>
      </c>
      <c r="C22" s="412">
        <v>10</v>
      </c>
      <c r="D22" s="412">
        <v>1695</v>
      </c>
      <c r="E22" s="412">
        <v>194</v>
      </c>
      <c r="F22" s="412">
        <v>1690</v>
      </c>
      <c r="G22" s="412">
        <v>2660</v>
      </c>
      <c r="H22" s="412">
        <v>3630</v>
      </c>
      <c r="I22" s="413">
        <v>41730</v>
      </c>
    </row>
    <row r="23" spans="1:9">
      <c r="A23" s="411">
        <v>25</v>
      </c>
      <c r="B23" s="409" t="s">
        <v>421</v>
      </c>
      <c r="C23" s="412">
        <v>0</v>
      </c>
      <c r="D23" s="412">
        <v>756</v>
      </c>
      <c r="E23" s="412">
        <v>64</v>
      </c>
      <c r="F23" s="412">
        <v>1512</v>
      </c>
      <c r="G23" s="412">
        <v>2322</v>
      </c>
      <c r="H23" s="412">
        <v>3132</v>
      </c>
      <c r="I23" s="413">
        <v>41730</v>
      </c>
    </row>
    <row r="24" spans="1:9">
      <c r="A24" s="411">
        <v>27</v>
      </c>
      <c r="B24" s="409" t="s">
        <v>429</v>
      </c>
      <c r="C24" s="412">
        <v>10</v>
      </c>
      <c r="D24" s="412">
        <v>1998</v>
      </c>
      <c r="E24" s="412">
        <v>151</v>
      </c>
      <c r="F24" s="412">
        <v>1998</v>
      </c>
      <c r="G24" s="412">
        <v>2753</v>
      </c>
      <c r="H24" s="412">
        <v>3508</v>
      </c>
      <c r="I24" s="413">
        <v>40452</v>
      </c>
    </row>
    <row r="25" spans="1:9">
      <c r="A25" s="411">
        <v>32</v>
      </c>
      <c r="B25" s="409" t="s">
        <v>29</v>
      </c>
      <c r="C25" s="412">
        <v>10</v>
      </c>
      <c r="D25" s="412">
        <v>972</v>
      </c>
      <c r="E25" s="412">
        <v>136</v>
      </c>
      <c r="F25" s="412">
        <v>972</v>
      </c>
      <c r="G25" s="412">
        <v>1312</v>
      </c>
      <c r="H25" s="412">
        <v>1652</v>
      </c>
      <c r="I25" s="413">
        <v>41730</v>
      </c>
    </row>
    <row r="26" spans="1:9">
      <c r="A26" s="411">
        <v>36</v>
      </c>
      <c r="B26" s="409" t="s">
        <v>433</v>
      </c>
      <c r="C26" s="412">
        <v>5</v>
      </c>
      <c r="D26" s="412">
        <v>760</v>
      </c>
      <c r="E26" s="412">
        <v>150</v>
      </c>
      <c r="F26" s="412">
        <v>1520</v>
      </c>
      <c r="G26" s="412">
        <v>2430</v>
      </c>
      <c r="H26" s="412">
        <v>3340</v>
      </c>
      <c r="I26" s="413">
        <v>41640</v>
      </c>
    </row>
    <row r="27" spans="1:9">
      <c r="A27" s="411">
        <v>37</v>
      </c>
      <c r="B27" s="409" t="s">
        <v>431</v>
      </c>
      <c r="C27" s="412">
        <v>8</v>
      </c>
      <c r="D27" s="412">
        <v>972</v>
      </c>
      <c r="E27" s="412">
        <v>135</v>
      </c>
      <c r="F27" s="412">
        <v>1242</v>
      </c>
      <c r="G27" s="412">
        <v>1917</v>
      </c>
      <c r="H27" s="412">
        <v>2592</v>
      </c>
      <c r="I27" s="413">
        <v>38443</v>
      </c>
    </row>
    <row r="28" spans="1:9">
      <c r="A28" s="411">
        <v>38</v>
      </c>
      <c r="B28" s="409" t="s">
        <v>432</v>
      </c>
      <c r="C28" s="412">
        <v>10</v>
      </c>
      <c r="D28" s="412">
        <v>1239</v>
      </c>
      <c r="E28" s="412">
        <v>142</v>
      </c>
      <c r="F28" s="412">
        <v>1274</v>
      </c>
      <c r="G28" s="412">
        <v>1987</v>
      </c>
      <c r="H28" s="412">
        <v>2691</v>
      </c>
      <c r="I28" s="413">
        <v>41730</v>
      </c>
    </row>
    <row r="29" spans="1:9">
      <c r="A29" s="411">
        <v>39</v>
      </c>
      <c r="B29" s="409" t="s">
        <v>443</v>
      </c>
      <c r="C29" s="412">
        <v>10</v>
      </c>
      <c r="D29" s="412">
        <v>972</v>
      </c>
      <c r="E29" s="412">
        <v>108</v>
      </c>
      <c r="F29" s="412">
        <v>972</v>
      </c>
      <c r="G29" s="412">
        <v>1512</v>
      </c>
      <c r="H29" s="412">
        <v>2052</v>
      </c>
      <c r="I29" s="413">
        <v>39448</v>
      </c>
    </row>
    <row r="30" spans="1:9">
      <c r="A30" s="411">
        <v>45</v>
      </c>
      <c r="B30" s="409" t="s">
        <v>151</v>
      </c>
      <c r="C30" s="412">
        <v>5</v>
      </c>
      <c r="D30" s="412">
        <v>1368</v>
      </c>
      <c r="E30" s="412">
        <v>182</v>
      </c>
      <c r="F30" s="412">
        <v>2280</v>
      </c>
      <c r="G30" s="412">
        <v>3193</v>
      </c>
      <c r="H30" s="412">
        <v>4106</v>
      </c>
      <c r="I30" s="413">
        <v>41730</v>
      </c>
    </row>
    <row r="31" spans="1:9">
      <c r="A31" s="411">
        <v>56</v>
      </c>
      <c r="B31" s="409" t="s">
        <v>444</v>
      </c>
      <c r="C31" s="412">
        <v>0</v>
      </c>
      <c r="D31" s="412">
        <v>864</v>
      </c>
      <c r="E31" s="412">
        <v>75</v>
      </c>
      <c r="F31" s="412">
        <v>1620</v>
      </c>
      <c r="G31" s="412">
        <v>1998</v>
      </c>
      <c r="H31" s="412">
        <v>2376</v>
      </c>
      <c r="I31" s="413">
        <v>41730</v>
      </c>
    </row>
    <row r="32" spans="1:9">
      <c r="A32" s="411">
        <v>57</v>
      </c>
      <c r="B32" s="409" t="s">
        <v>436</v>
      </c>
      <c r="C32" s="412">
        <v>10</v>
      </c>
      <c r="D32" s="412">
        <v>950</v>
      </c>
      <c r="E32" s="412">
        <v>97</v>
      </c>
      <c r="F32" s="412">
        <v>1000</v>
      </c>
      <c r="G32" s="412">
        <v>1490</v>
      </c>
      <c r="H32" s="412">
        <v>1980</v>
      </c>
      <c r="I32" s="413">
        <v>41730</v>
      </c>
    </row>
    <row r="33" spans="1:9">
      <c r="A33" s="411">
        <v>60</v>
      </c>
      <c r="B33" s="409" t="s">
        <v>435</v>
      </c>
      <c r="C33" s="412">
        <v>7</v>
      </c>
      <c r="D33" s="412">
        <v>750</v>
      </c>
      <c r="E33" s="412">
        <v>140</v>
      </c>
      <c r="F33" s="412">
        <v>1170</v>
      </c>
      <c r="G33" s="412">
        <v>1870</v>
      </c>
      <c r="H33" s="412">
        <v>2580</v>
      </c>
      <c r="I33" s="413">
        <v>41730</v>
      </c>
    </row>
    <row r="34" spans="1:9">
      <c r="A34" s="411">
        <v>65</v>
      </c>
      <c r="B34" s="409" t="s">
        <v>448</v>
      </c>
      <c r="C34" s="412">
        <v>8</v>
      </c>
      <c r="D34" s="412">
        <v>1260</v>
      </c>
      <c r="E34" s="412">
        <v>151</v>
      </c>
      <c r="F34" s="412">
        <v>1560</v>
      </c>
      <c r="G34" s="412">
        <v>2320</v>
      </c>
      <c r="H34" s="412">
        <v>3070</v>
      </c>
      <c r="I34" s="413">
        <v>41730</v>
      </c>
    </row>
    <row r="35" spans="1:9">
      <c r="A35" s="411">
        <v>68</v>
      </c>
      <c r="B35" s="409" t="s">
        <v>430</v>
      </c>
      <c r="C35" s="412">
        <v>10</v>
      </c>
      <c r="D35" s="412">
        <v>2160</v>
      </c>
      <c r="E35" s="412">
        <v>216</v>
      </c>
      <c r="F35" s="412">
        <v>2160</v>
      </c>
      <c r="G35" s="412">
        <v>3240</v>
      </c>
      <c r="H35" s="412">
        <v>4320</v>
      </c>
      <c r="I35" s="413">
        <v>36617</v>
      </c>
    </row>
    <row r="36" spans="1:9">
      <c r="A36" s="411">
        <v>71</v>
      </c>
      <c r="B36" s="409" t="s">
        <v>427</v>
      </c>
      <c r="C36" s="412">
        <v>10</v>
      </c>
      <c r="D36" s="412">
        <v>1080</v>
      </c>
      <c r="E36" s="412">
        <v>167</v>
      </c>
      <c r="F36" s="412">
        <v>1080</v>
      </c>
      <c r="G36" s="412">
        <v>1910</v>
      </c>
      <c r="H36" s="412">
        <v>2750</v>
      </c>
      <c r="I36" s="413">
        <v>35156</v>
      </c>
    </row>
    <row r="37" spans="1:9">
      <c r="A37" s="411">
        <v>75</v>
      </c>
      <c r="B37" s="409" t="s">
        <v>1047</v>
      </c>
      <c r="C37" s="412">
        <v>10</v>
      </c>
      <c r="D37" s="412">
        <v>1188</v>
      </c>
      <c r="E37" s="412">
        <v>172</v>
      </c>
      <c r="F37" s="412">
        <v>1188</v>
      </c>
      <c r="G37" s="412">
        <v>2052</v>
      </c>
      <c r="H37" s="412">
        <v>2916</v>
      </c>
      <c r="I37" s="413">
        <v>35521</v>
      </c>
    </row>
    <row r="38" spans="1:9">
      <c r="A38" s="411">
        <v>78</v>
      </c>
      <c r="B38" s="409" t="s">
        <v>423</v>
      </c>
      <c r="C38" s="412">
        <v>5</v>
      </c>
      <c r="D38" s="412">
        <v>756</v>
      </c>
      <c r="E38" s="412">
        <v>151</v>
      </c>
      <c r="F38" s="412">
        <v>1512</v>
      </c>
      <c r="G38" s="412">
        <v>2322</v>
      </c>
      <c r="H38" s="412">
        <v>3132</v>
      </c>
      <c r="I38" s="413">
        <v>41791</v>
      </c>
    </row>
    <row r="39" spans="1:9">
      <c r="A39" s="411">
        <v>80</v>
      </c>
      <c r="B39" s="409" t="s">
        <v>434</v>
      </c>
      <c r="C39" s="412">
        <v>10</v>
      </c>
      <c r="D39" s="412">
        <v>2160</v>
      </c>
      <c r="E39" s="412">
        <v>162</v>
      </c>
      <c r="F39" s="412">
        <v>2160</v>
      </c>
      <c r="G39" s="412">
        <v>2970</v>
      </c>
      <c r="H39" s="412">
        <v>3780</v>
      </c>
      <c r="I39" s="413">
        <v>35521</v>
      </c>
    </row>
    <row r="40" spans="1:9">
      <c r="A40" s="411">
        <v>85</v>
      </c>
      <c r="B40" s="409" t="s">
        <v>450</v>
      </c>
      <c r="C40" s="412">
        <v>10</v>
      </c>
      <c r="D40" s="412">
        <v>1720</v>
      </c>
      <c r="E40" s="412">
        <v>172</v>
      </c>
      <c r="F40" s="412">
        <v>1720</v>
      </c>
      <c r="G40" s="412">
        <v>2580</v>
      </c>
      <c r="H40" s="412">
        <v>3440</v>
      </c>
      <c r="I40" s="413">
        <v>41730</v>
      </c>
    </row>
    <row r="41" spans="1:9">
      <c r="A41" s="411">
        <v>86</v>
      </c>
      <c r="B41" s="409" t="s">
        <v>428</v>
      </c>
      <c r="C41" s="412">
        <v>0</v>
      </c>
      <c r="D41" s="412">
        <v>430</v>
      </c>
      <c r="E41" s="412">
        <v>108</v>
      </c>
      <c r="F41" s="412">
        <v>1510</v>
      </c>
      <c r="G41" s="412">
        <v>2100</v>
      </c>
      <c r="H41" s="412">
        <v>2700</v>
      </c>
      <c r="I41" s="413">
        <v>41730</v>
      </c>
    </row>
    <row r="42" spans="1:9">
      <c r="A42" s="411">
        <v>88</v>
      </c>
      <c r="B42" s="409" t="s">
        <v>440</v>
      </c>
      <c r="C42" s="412">
        <v>10</v>
      </c>
      <c r="D42" s="412">
        <v>367</v>
      </c>
      <c r="E42" s="412">
        <v>48</v>
      </c>
      <c r="F42" s="412">
        <v>367</v>
      </c>
      <c r="G42" s="412">
        <v>610</v>
      </c>
      <c r="H42" s="412">
        <v>885</v>
      </c>
      <c r="I42" s="413">
        <v>41730</v>
      </c>
    </row>
    <row r="43" spans="1:9">
      <c r="A43" s="411">
        <v>90</v>
      </c>
      <c r="B43" s="409" t="s">
        <v>1048</v>
      </c>
      <c r="C43" s="412">
        <v>5</v>
      </c>
      <c r="D43" s="412">
        <v>1368</v>
      </c>
      <c r="E43" s="412">
        <v>182</v>
      </c>
      <c r="F43" s="412">
        <v>2280</v>
      </c>
      <c r="G43" s="412">
        <v>3193</v>
      </c>
      <c r="H43" s="412">
        <v>4106</v>
      </c>
      <c r="I43" s="413">
        <v>41730</v>
      </c>
    </row>
    <row r="44" spans="1:9">
      <c r="A44" s="411">
        <v>91</v>
      </c>
      <c r="B44" s="409" t="s">
        <v>232</v>
      </c>
      <c r="C44" s="412">
        <v>10</v>
      </c>
      <c r="D44" s="412">
        <v>2160</v>
      </c>
      <c r="E44" s="412">
        <v>124</v>
      </c>
      <c r="F44" s="412">
        <v>2160</v>
      </c>
      <c r="G44" s="412">
        <v>2780</v>
      </c>
      <c r="H44" s="412">
        <v>3402</v>
      </c>
      <c r="I44" s="413">
        <v>41730</v>
      </c>
    </row>
    <row r="45" spans="1:9">
      <c r="A45" s="411">
        <v>94</v>
      </c>
      <c r="B45" s="409" t="s">
        <v>445</v>
      </c>
      <c r="C45" s="412">
        <v>0</v>
      </c>
      <c r="D45" s="412">
        <v>756</v>
      </c>
      <c r="E45" s="412">
        <v>151</v>
      </c>
      <c r="F45" s="412">
        <v>2268</v>
      </c>
      <c r="G45" s="412">
        <v>3024</v>
      </c>
      <c r="H45" s="412">
        <v>3780</v>
      </c>
      <c r="I45" s="413">
        <v>41730</v>
      </c>
    </row>
    <row r="46" spans="1:9">
      <c r="A46" s="411">
        <v>95</v>
      </c>
      <c r="B46" s="409" t="s">
        <v>437</v>
      </c>
      <c r="C46" s="412">
        <v>10</v>
      </c>
      <c r="D46" s="412">
        <v>1900</v>
      </c>
      <c r="E46" s="412">
        <v>230</v>
      </c>
      <c r="F46" s="412">
        <v>2000</v>
      </c>
      <c r="G46" s="412">
        <v>3150</v>
      </c>
      <c r="H46" s="412">
        <v>4300</v>
      </c>
      <c r="I46" s="413">
        <v>38663</v>
      </c>
    </row>
    <row r="47" spans="1:9">
      <c r="A47" s="411">
        <v>97</v>
      </c>
      <c r="B47" s="409" t="s">
        <v>1049</v>
      </c>
      <c r="C47" s="412">
        <v>0</v>
      </c>
      <c r="D47" s="412">
        <v>1188</v>
      </c>
      <c r="E47" s="412">
        <v>108</v>
      </c>
      <c r="F47" s="412">
        <v>2268</v>
      </c>
      <c r="G47" s="412">
        <v>3348</v>
      </c>
      <c r="H47" s="412">
        <v>4428</v>
      </c>
      <c r="I47" s="413">
        <v>41730</v>
      </c>
    </row>
    <row r="48" spans="1:9">
      <c r="A48" s="411">
        <v>98</v>
      </c>
      <c r="B48" s="409" t="s">
        <v>1050</v>
      </c>
      <c r="C48" s="412">
        <v>5</v>
      </c>
      <c r="D48" s="412">
        <v>1368</v>
      </c>
      <c r="E48" s="412">
        <v>182</v>
      </c>
      <c r="F48" s="412">
        <v>2280</v>
      </c>
      <c r="G48" s="412">
        <v>3193</v>
      </c>
      <c r="H48" s="412">
        <v>4106</v>
      </c>
      <c r="I48" s="413">
        <v>41730</v>
      </c>
    </row>
    <row r="49" spans="1:8">
      <c r="C49" s="414" t="s">
        <v>1396</v>
      </c>
      <c r="D49" s="415">
        <f>MAX(D4:D48)</f>
        <v>2160</v>
      </c>
      <c r="E49" s="415">
        <f t="shared" ref="E49:H49" si="0">MAX(E4:E48)</f>
        <v>291</v>
      </c>
      <c r="F49" s="415">
        <f t="shared" si="0"/>
        <v>2280</v>
      </c>
      <c r="G49" s="415">
        <f t="shared" si="0"/>
        <v>3348</v>
      </c>
      <c r="H49" s="415">
        <f t="shared" si="0"/>
        <v>4676</v>
      </c>
    </row>
    <row r="50" spans="1:8">
      <c r="C50" s="414" t="s">
        <v>1397</v>
      </c>
      <c r="D50" s="415">
        <f>MIN(D4:D48)</f>
        <v>367</v>
      </c>
      <c r="E50" s="415">
        <f t="shared" ref="E50:H50" si="1">MIN(E4:E48)</f>
        <v>10</v>
      </c>
      <c r="F50" s="415">
        <f t="shared" si="1"/>
        <v>367</v>
      </c>
      <c r="G50" s="415">
        <f t="shared" si="1"/>
        <v>610</v>
      </c>
      <c r="H50" s="415">
        <f t="shared" si="1"/>
        <v>885</v>
      </c>
    </row>
    <row r="51" spans="1:8">
      <c r="C51" s="414" t="s">
        <v>1398</v>
      </c>
      <c r="D51" s="415">
        <f>AVERAGE(D4:D48)</f>
        <v>1095.2222222222222</v>
      </c>
      <c r="E51" s="415">
        <f t="shared" ref="E51:H51" si="2">AVERAGE(E4:E48)</f>
        <v>125.6</v>
      </c>
      <c r="F51" s="415">
        <f t="shared" si="2"/>
        <v>1397.4888888888888</v>
      </c>
      <c r="G51" s="415">
        <f t="shared" si="2"/>
        <v>2128.5333333333333</v>
      </c>
      <c r="H51" s="415">
        <f t="shared" si="2"/>
        <v>2863.7111111111112</v>
      </c>
    </row>
    <row r="53" spans="1:8">
      <c r="A53" s="419" t="s">
        <v>1399</v>
      </c>
      <c r="B53" s="44" t="s">
        <v>1403</v>
      </c>
    </row>
    <row r="54" spans="1:8">
      <c r="A54" s="417"/>
      <c r="B54" s="44" t="s">
        <v>1400</v>
      </c>
    </row>
    <row r="55" spans="1:8">
      <c r="A55" s="171">
        <v>2</v>
      </c>
      <c r="B55" s="44" t="s">
        <v>1402</v>
      </c>
    </row>
    <row r="56" spans="1:8">
      <c r="A56" s="171">
        <v>3</v>
      </c>
      <c r="B56" s="44" t="s">
        <v>1401</v>
      </c>
    </row>
    <row r="57" spans="1:8">
      <c r="A57" s="418"/>
    </row>
  </sheetData>
  <phoneticPr fontId="2"/>
  <pageMargins left="0.51181102362204722" right="0.31496062992125984" top="0.74803149606299213" bottom="0.74803149606299213" header="0.31496062992125984" footer="0.31496062992125984"/>
  <pageSetup paperSize="9" orientation="portrait" r:id="rId1"/>
  <headerFooter>
    <oddFooter>&amp;C- 15 -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15"/>
  <sheetViews>
    <sheetView showZeros="0" zoomScale="80" zoomScaleNormal="100" workbookViewId="0">
      <pane xSplit="2" ySplit="4" topLeftCell="C5"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3.5"/>
  <cols>
    <col min="1" max="1" width="8.375" style="206" customWidth="1"/>
    <col min="2" max="2" width="16.75" style="206" customWidth="1"/>
    <col min="3" max="3" width="16.125" style="206" customWidth="1"/>
    <col min="4" max="6" width="9" style="206"/>
    <col min="7" max="7" width="11" style="206" customWidth="1"/>
    <col min="8" max="8" width="9.25" style="206" bestFit="1" customWidth="1"/>
    <col min="9" max="9" width="11" style="206" customWidth="1"/>
    <col min="10" max="10" width="7.75" style="206" customWidth="1"/>
    <col min="11" max="12" width="9.125" style="206" bestFit="1" customWidth="1"/>
    <col min="13" max="13" width="10.5" style="206" bestFit="1" customWidth="1"/>
    <col min="14" max="14" width="11.25" style="206" customWidth="1"/>
    <col min="15" max="15" width="11.625" style="206" customWidth="1"/>
    <col min="16" max="16384" width="9" style="206"/>
  </cols>
  <sheetData>
    <row r="1" spans="1:15" ht="21" customHeight="1">
      <c r="A1" s="336" t="s">
        <v>33</v>
      </c>
    </row>
    <row r="2" spans="1:15" s="209" customFormat="1" ht="16.5" customHeight="1">
      <c r="A2" s="357" t="s">
        <v>480</v>
      </c>
      <c r="B2" s="357"/>
      <c r="C2" s="357"/>
      <c r="D2" s="628" t="s">
        <v>1108</v>
      </c>
      <c r="E2" s="628" t="s">
        <v>1109</v>
      </c>
      <c r="F2" s="628" t="s">
        <v>1110</v>
      </c>
      <c r="G2" s="680" t="s">
        <v>211</v>
      </c>
      <c r="H2" s="675"/>
      <c r="I2" s="628" t="s">
        <v>1111</v>
      </c>
      <c r="J2" s="628" t="s">
        <v>1112</v>
      </c>
      <c r="K2" s="358" t="s">
        <v>464</v>
      </c>
      <c r="L2" s="359" t="s">
        <v>571</v>
      </c>
      <c r="M2" s="358" t="s">
        <v>572</v>
      </c>
      <c r="N2" s="358" t="s">
        <v>470</v>
      </c>
      <c r="O2" s="358" t="s">
        <v>573</v>
      </c>
    </row>
    <row r="3" spans="1:15" s="209" customFormat="1" ht="15.75" customHeight="1">
      <c r="A3" s="360" t="s">
        <v>36</v>
      </c>
      <c r="B3" s="361" t="s">
        <v>37</v>
      </c>
      <c r="C3" s="361" t="s">
        <v>38</v>
      </c>
      <c r="D3" s="672"/>
      <c r="E3" s="672"/>
      <c r="F3" s="678"/>
      <c r="G3" s="370" t="s">
        <v>215</v>
      </c>
      <c r="H3" s="368" t="s">
        <v>216</v>
      </c>
      <c r="I3" s="678"/>
      <c r="J3" s="678"/>
      <c r="K3" s="199" t="s">
        <v>477</v>
      </c>
      <c r="L3" s="362" t="s">
        <v>579</v>
      </c>
      <c r="M3" s="199" t="s">
        <v>580</v>
      </c>
      <c r="N3" s="199" t="s">
        <v>581</v>
      </c>
      <c r="O3" s="199" t="s">
        <v>581</v>
      </c>
    </row>
    <row r="4" spans="1:15" ht="15.75" customHeight="1">
      <c r="A4" s="363" t="s">
        <v>217</v>
      </c>
      <c r="B4" s="363"/>
      <c r="C4" s="363"/>
      <c r="D4" s="673"/>
      <c r="E4" s="673"/>
      <c r="F4" s="679"/>
      <c r="G4" s="370" t="s">
        <v>1113</v>
      </c>
      <c r="H4" s="370" t="s">
        <v>1114</v>
      </c>
      <c r="I4" s="679"/>
      <c r="J4" s="679"/>
      <c r="K4" s="199" t="s">
        <v>483</v>
      </c>
      <c r="L4" s="199" t="s">
        <v>483</v>
      </c>
      <c r="M4" s="199" t="s">
        <v>484</v>
      </c>
      <c r="N4" s="199" t="s">
        <v>484</v>
      </c>
      <c r="O4" s="199" t="s">
        <v>484</v>
      </c>
    </row>
    <row r="5" spans="1:15" s="336" customFormat="1" ht="49.5" customHeight="1">
      <c r="A5" s="347">
        <v>501</v>
      </c>
      <c r="B5" s="347" t="s">
        <v>39</v>
      </c>
      <c r="C5" s="369">
        <v>42080</v>
      </c>
      <c r="D5" s="347" t="s">
        <v>40</v>
      </c>
      <c r="E5" s="347" t="s">
        <v>41</v>
      </c>
      <c r="F5" s="356" t="s">
        <v>889</v>
      </c>
      <c r="G5" s="364">
        <v>17857165</v>
      </c>
      <c r="H5" s="364">
        <f xml:space="preserve"> G5/L5</f>
        <v>65.567454139556745</v>
      </c>
      <c r="I5" s="364">
        <v>4139466</v>
      </c>
      <c r="J5" s="364">
        <v>243</v>
      </c>
      <c r="K5" s="364">
        <v>273288</v>
      </c>
      <c r="L5" s="364">
        <v>272348</v>
      </c>
      <c r="M5" s="364">
        <v>1289900</v>
      </c>
      <c r="N5" s="364">
        <v>882500</v>
      </c>
      <c r="O5" s="364">
        <v>836000</v>
      </c>
    </row>
    <row r="6" spans="1:15" s="336" customFormat="1" ht="49.5" customHeight="1">
      <c r="A6" s="347">
        <v>502</v>
      </c>
      <c r="B6" s="347" t="s">
        <v>435</v>
      </c>
      <c r="C6" s="369">
        <v>27911</v>
      </c>
      <c r="D6" s="347" t="s">
        <v>42</v>
      </c>
      <c r="E6" s="347" t="s">
        <v>43</v>
      </c>
      <c r="F6" s="347" t="s">
        <v>44</v>
      </c>
      <c r="G6" s="364">
        <v>161874</v>
      </c>
      <c r="H6" s="364">
        <f xml:space="preserve"> G6/L6</f>
        <v>99.126760563380287</v>
      </c>
      <c r="I6" s="364">
        <v>54762</v>
      </c>
      <c r="J6" s="364">
        <v>2</v>
      </c>
      <c r="K6" s="364">
        <v>1633</v>
      </c>
      <c r="L6" s="364">
        <v>1633</v>
      </c>
      <c r="M6" s="364">
        <v>6000</v>
      </c>
      <c r="N6" s="364">
        <v>5100</v>
      </c>
      <c r="O6" s="364">
        <v>5017</v>
      </c>
    </row>
    <row r="7" spans="1:15" s="336" customFormat="1" ht="49.5" customHeight="1">
      <c r="A7" s="347">
        <v>506</v>
      </c>
      <c r="B7" s="347" t="s">
        <v>363</v>
      </c>
      <c r="C7" s="369">
        <v>38363</v>
      </c>
      <c r="D7" s="356" t="s">
        <v>1095</v>
      </c>
      <c r="E7" s="347" t="s">
        <v>41</v>
      </c>
      <c r="F7" s="356" t="s">
        <v>889</v>
      </c>
      <c r="G7" s="364">
        <v>13727064</v>
      </c>
      <c r="H7" s="364">
        <f xml:space="preserve"> G7/L7</f>
        <v>133.04125839560376</v>
      </c>
      <c r="I7" s="364">
        <v>1004638</v>
      </c>
      <c r="J7" s="364">
        <v>78</v>
      </c>
      <c r="K7" s="364">
        <v>103179</v>
      </c>
      <c r="L7" s="364">
        <v>103179</v>
      </c>
      <c r="M7" s="364">
        <v>431370</v>
      </c>
      <c r="N7" s="364">
        <v>750700</v>
      </c>
      <c r="O7" s="364">
        <v>308732</v>
      </c>
    </row>
    <row r="8" spans="1:15" s="336" customFormat="1" ht="49.5" customHeight="1">
      <c r="A8" s="347">
        <v>507</v>
      </c>
      <c r="B8" s="356" t="s">
        <v>890</v>
      </c>
      <c r="C8" s="369">
        <v>30363</v>
      </c>
      <c r="D8" s="356" t="s">
        <v>891</v>
      </c>
      <c r="E8" s="347" t="s">
        <v>41</v>
      </c>
      <c r="F8" s="347" t="s">
        <v>44</v>
      </c>
      <c r="G8" s="246"/>
      <c r="H8" s="364"/>
      <c r="I8" s="364">
        <v>22900</v>
      </c>
      <c r="J8" s="364">
        <v>0</v>
      </c>
      <c r="K8" s="246">
        <v>0</v>
      </c>
      <c r="L8" s="364">
        <v>0</v>
      </c>
      <c r="M8" s="364">
        <v>0</v>
      </c>
      <c r="N8" s="364">
        <v>19000</v>
      </c>
      <c r="O8" s="364">
        <v>0</v>
      </c>
    </row>
    <row r="9" spans="1:15" s="336" customFormat="1" ht="49.5" customHeight="1">
      <c r="A9" s="347" t="s">
        <v>45</v>
      </c>
      <c r="B9" s="347" t="s">
        <v>892</v>
      </c>
      <c r="C9" s="202"/>
      <c r="D9" s="202"/>
      <c r="E9" s="202"/>
      <c r="F9" s="202"/>
      <c r="G9" s="364">
        <f>SUM(G5:G8)</f>
        <v>31746103</v>
      </c>
      <c r="H9" s="364">
        <f xml:space="preserve"> G9/L9</f>
        <v>84.171447131191002</v>
      </c>
      <c r="I9" s="364">
        <f t="shared" ref="I9:O9" si="0">SUM(I5:I8)</f>
        <v>5221766</v>
      </c>
      <c r="J9" s="364">
        <f t="shared" si="0"/>
        <v>323</v>
      </c>
      <c r="K9" s="364">
        <f t="shared" si="0"/>
        <v>378100</v>
      </c>
      <c r="L9" s="364">
        <f t="shared" si="0"/>
        <v>377160</v>
      </c>
      <c r="M9" s="364">
        <f t="shared" si="0"/>
        <v>1727270</v>
      </c>
      <c r="N9" s="364">
        <f>SUM(N5:N8)</f>
        <v>1657300</v>
      </c>
      <c r="O9" s="364">
        <f t="shared" si="0"/>
        <v>1149749</v>
      </c>
    </row>
    <row r="11" spans="1:15">
      <c r="C11" s="365"/>
    </row>
    <row r="12" spans="1:15">
      <c r="C12" s="365"/>
    </row>
    <row r="13" spans="1:15">
      <c r="C13" s="365"/>
    </row>
    <row r="14" spans="1:15">
      <c r="C14" s="365"/>
    </row>
    <row r="15" spans="1:15">
      <c r="C15" s="365"/>
    </row>
  </sheetData>
  <mergeCells count="6">
    <mergeCell ref="D2:D4"/>
    <mergeCell ref="E2:E4"/>
    <mergeCell ref="F2:F4"/>
    <mergeCell ref="I2:I4"/>
    <mergeCell ref="J2:J4"/>
    <mergeCell ref="G2:H2"/>
  </mergeCells>
  <phoneticPr fontId="2"/>
  <printOptions horizontalCentered="1"/>
  <pageMargins left="0.78740157480314965" right="0.59055118110236227" top="0.98425196850393704" bottom="0.98425196850393704" header="0.51181102362204722" footer="0.51181102362204722"/>
  <pageSetup paperSize="9" scale="84" orientation="landscape" r:id="rId1"/>
  <headerFooter alignWithMargins="0">
    <oddFooter>&amp;C- 16 -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26"/>
  <sheetViews>
    <sheetView showZeros="0" view="pageBreakPreview" zoomScale="80" zoomScaleNormal="100" workbookViewId="0">
      <pane xSplit="2" ySplit="6" topLeftCell="C7"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3.5"/>
  <cols>
    <col min="1" max="1" width="8.375" style="102" customWidth="1"/>
    <col min="2" max="2" width="9.125" style="102" customWidth="1"/>
    <col min="3" max="3" width="4.625" style="105" customWidth="1"/>
    <col min="4" max="4" width="4.625" style="3" customWidth="1"/>
    <col min="5" max="8" width="8.625" style="3" customWidth="1"/>
    <col min="9" max="24" width="4.25" style="102" customWidth="1"/>
    <col min="25" max="28" width="10.625" style="3" customWidth="1"/>
    <col min="29" max="16384" width="9" style="3"/>
  </cols>
  <sheetData>
    <row r="1" spans="1:28" s="20" customFormat="1" ht="18" customHeight="1">
      <c r="A1" s="73" t="s">
        <v>46</v>
      </c>
      <c r="B1" s="73"/>
      <c r="C1" s="74"/>
      <c r="I1" s="75"/>
      <c r="J1" s="75"/>
      <c r="K1" s="75"/>
      <c r="L1" s="75"/>
      <c r="M1" s="75"/>
      <c r="N1" s="75"/>
      <c r="O1" s="75"/>
      <c r="P1" s="75"/>
      <c r="Q1" s="75"/>
      <c r="R1" s="75"/>
      <c r="S1" s="75"/>
      <c r="T1" s="75"/>
      <c r="U1" s="75"/>
      <c r="V1" s="75"/>
      <c r="W1" s="75"/>
      <c r="X1" s="75"/>
    </row>
    <row r="2" spans="1:28" s="20" customFormat="1" ht="18" customHeight="1">
      <c r="A2" s="76"/>
      <c r="B2" s="76"/>
      <c r="C2" s="77" t="s">
        <v>208</v>
      </c>
      <c r="D2" s="78"/>
      <c r="E2" s="79"/>
      <c r="F2" s="80"/>
      <c r="G2" s="80"/>
      <c r="H2" s="80"/>
      <c r="I2" s="613" t="s">
        <v>209</v>
      </c>
      <c r="J2" s="682"/>
      <c r="K2" s="682"/>
      <c r="L2" s="682"/>
      <c r="M2" s="682"/>
      <c r="N2" s="682"/>
      <c r="O2" s="683"/>
      <c r="P2" s="613" t="s">
        <v>210</v>
      </c>
      <c r="Q2" s="682"/>
      <c r="R2" s="682"/>
      <c r="S2" s="682"/>
      <c r="T2" s="682"/>
      <c r="U2" s="613" t="s">
        <v>211</v>
      </c>
      <c r="V2" s="682"/>
      <c r="W2" s="682"/>
      <c r="X2" s="682"/>
      <c r="Y2" s="330"/>
      <c r="Z2" s="330"/>
      <c r="AA2" s="330"/>
      <c r="AB2" s="330"/>
    </row>
    <row r="3" spans="1:28" s="20" customFormat="1" ht="18" customHeight="1">
      <c r="A3" s="352" t="s">
        <v>479</v>
      </c>
      <c r="B3" s="352" t="s">
        <v>597</v>
      </c>
      <c r="C3" s="684" t="s">
        <v>212</v>
      </c>
      <c r="D3" s="685"/>
      <c r="E3" s="81" t="s">
        <v>395</v>
      </c>
      <c r="F3" s="72" t="s">
        <v>47</v>
      </c>
      <c r="G3" s="72" t="s">
        <v>396</v>
      </c>
      <c r="H3" s="72" t="s">
        <v>48</v>
      </c>
      <c r="I3" s="330" t="s">
        <v>397</v>
      </c>
      <c r="J3" s="330" t="s">
        <v>725</v>
      </c>
      <c r="K3" s="330" t="s">
        <v>398</v>
      </c>
      <c r="L3" s="70" t="s">
        <v>727</v>
      </c>
      <c r="M3" s="70" t="s">
        <v>727</v>
      </c>
      <c r="N3" s="330" t="s">
        <v>400</v>
      </c>
      <c r="O3" s="330" t="s">
        <v>401</v>
      </c>
      <c r="P3" s="72" t="s">
        <v>49</v>
      </c>
      <c r="Q3" s="72" t="s">
        <v>402</v>
      </c>
      <c r="R3" s="72" t="s">
        <v>403</v>
      </c>
      <c r="S3" s="330" t="s">
        <v>50</v>
      </c>
      <c r="T3" s="330" t="s">
        <v>219</v>
      </c>
      <c r="U3" s="330" t="s">
        <v>51</v>
      </c>
      <c r="V3" s="72" t="s">
        <v>52</v>
      </c>
      <c r="W3" s="72" t="s">
        <v>53</v>
      </c>
      <c r="X3" s="72" t="s">
        <v>54</v>
      </c>
      <c r="Y3" s="72" t="s">
        <v>55</v>
      </c>
      <c r="Z3" s="72" t="s">
        <v>55</v>
      </c>
      <c r="AA3" s="72" t="s">
        <v>404</v>
      </c>
      <c r="AB3" s="72" t="s">
        <v>405</v>
      </c>
    </row>
    <row r="4" spans="1:28" s="20" customFormat="1" ht="18" customHeight="1">
      <c r="A4" s="352"/>
      <c r="B4" s="72" t="s">
        <v>599</v>
      </c>
      <c r="C4" s="82"/>
      <c r="D4" s="81"/>
      <c r="E4" s="81" t="s">
        <v>406</v>
      </c>
      <c r="F4" s="72" t="s">
        <v>56</v>
      </c>
      <c r="G4" s="72" t="s">
        <v>406</v>
      </c>
      <c r="H4" s="72" t="s">
        <v>213</v>
      </c>
      <c r="I4" s="72" t="s">
        <v>407</v>
      </c>
      <c r="J4" s="72"/>
      <c r="K4" s="72" t="s">
        <v>407</v>
      </c>
      <c r="L4" s="71" t="s">
        <v>728</v>
      </c>
      <c r="M4" s="71" t="s">
        <v>728</v>
      </c>
      <c r="N4" s="72" t="s">
        <v>409</v>
      </c>
      <c r="O4" s="72" t="s">
        <v>410</v>
      </c>
      <c r="P4" s="72" t="s">
        <v>58</v>
      </c>
      <c r="Q4" s="72" t="s">
        <v>411</v>
      </c>
      <c r="R4" s="72" t="s">
        <v>411</v>
      </c>
      <c r="S4" s="72" t="s">
        <v>415</v>
      </c>
      <c r="T4" s="72" t="s">
        <v>116</v>
      </c>
      <c r="U4" s="72" t="s">
        <v>59</v>
      </c>
      <c r="V4" s="72" t="s">
        <v>60</v>
      </c>
      <c r="W4" s="72" t="s">
        <v>61</v>
      </c>
      <c r="X4" s="72" t="s">
        <v>62</v>
      </c>
      <c r="Y4" s="72" t="s">
        <v>416</v>
      </c>
      <c r="Z4" s="72" t="s">
        <v>63</v>
      </c>
      <c r="AA4" s="72" t="s">
        <v>213</v>
      </c>
      <c r="AB4" s="72" t="s">
        <v>412</v>
      </c>
    </row>
    <row r="5" spans="1:28" s="20" customFormat="1" ht="18" customHeight="1">
      <c r="A5" s="352"/>
      <c r="B5" s="352"/>
      <c r="C5" s="83" t="s">
        <v>214</v>
      </c>
      <c r="D5" s="84" t="s">
        <v>214</v>
      </c>
      <c r="E5" s="85"/>
      <c r="F5" s="85"/>
      <c r="G5" s="85"/>
      <c r="H5" s="72" t="s">
        <v>64</v>
      </c>
      <c r="I5" s="72" t="s">
        <v>409</v>
      </c>
      <c r="J5" s="72" t="s">
        <v>726</v>
      </c>
      <c r="K5" s="72" t="s">
        <v>409</v>
      </c>
      <c r="L5" s="71" t="s">
        <v>726</v>
      </c>
      <c r="M5" s="71" t="s">
        <v>726</v>
      </c>
      <c r="N5" s="72" t="s">
        <v>413</v>
      </c>
      <c r="O5" s="72" t="s">
        <v>414</v>
      </c>
      <c r="P5" s="72" t="s">
        <v>410</v>
      </c>
      <c r="Q5" s="72" t="s">
        <v>415</v>
      </c>
      <c r="R5" s="72" t="s">
        <v>415</v>
      </c>
      <c r="S5" s="72" t="s">
        <v>417</v>
      </c>
      <c r="T5" s="72" t="s">
        <v>220</v>
      </c>
      <c r="U5" s="72" t="s">
        <v>65</v>
      </c>
      <c r="V5" s="72" t="s">
        <v>65</v>
      </c>
      <c r="W5" s="72" t="s">
        <v>66</v>
      </c>
      <c r="X5" s="72" t="s">
        <v>66</v>
      </c>
      <c r="Y5" s="72"/>
      <c r="Z5" s="72"/>
      <c r="AA5" s="72" t="s">
        <v>64</v>
      </c>
      <c r="AB5" s="72" t="s">
        <v>416</v>
      </c>
    </row>
    <row r="6" spans="1:28" s="20" customFormat="1" ht="18" customHeight="1">
      <c r="A6" s="86" t="s">
        <v>190</v>
      </c>
      <c r="B6" s="86" t="s">
        <v>190</v>
      </c>
      <c r="C6" s="87" t="s">
        <v>190</v>
      </c>
      <c r="D6" s="88" t="s">
        <v>190</v>
      </c>
      <c r="E6" s="71" t="s">
        <v>481</v>
      </c>
      <c r="F6" s="71" t="s">
        <v>481</v>
      </c>
      <c r="G6" s="71" t="s">
        <v>481</v>
      </c>
      <c r="H6" s="71" t="s">
        <v>205</v>
      </c>
      <c r="I6" s="199" t="s">
        <v>1121</v>
      </c>
      <c r="J6" s="72"/>
      <c r="K6" s="72"/>
      <c r="L6" s="71" t="s">
        <v>729</v>
      </c>
      <c r="M6" s="172" t="s">
        <v>730</v>
      </c>
      <c r="N6" s="72" t="s">
        <v>409</v>
      </c>
      <c r="O6" s="72"/>
      <c r="P6" s="72" t="s">
        <v>67</v>
      </c>
      <c r="Q6" s="72" t="s">
        <v>417</v>
      </c>
      <c r="R6" s="72" t="s">
        <v>417</v>
      </c>
      <c r="S6" s="72"/>
      <c r="T6" s="72"/>
      <c r="U6" s="72"/>
      <c r="V6" s="72"/>
      <c r="W6" s="72"/>
      <c r="X6" s="72"/>
      <c r="Y6" s="71" t="s">
        <v>205</v>
      </c>
      <c r="Z6" s="71" t="s">
        <v>205</v>
      </c>
      <c r="AA6" s="71" t="s">
        <v>205</v>
      </c>
      <c r="AB6" s="71" t="s">
        <v>207</v>
      </c>
    </row>
    <row r="7" spans="1:28" s="20" customFormat="1" ht="25.5" customHeight="1">
      <c r="A7" s="21" t="s">
        <v>601</v>
      </c>
      <c r="B7" s="21" t="s">
        <v>815</v>
      </c>
      <c r="C7" s="89"/>
      <c r="D7" s="90"/>
      <c r="E7" s="13"/>
      <c r="F7" s="13"/>
      <c r="G7" s="13"/>
      <c r="H7" s="13"/>
      <c r="I7" s="173"/>
      <c r="J7" s="173"/>
      <c r="K7" s="173"/>
      <c r="L7" s="173"/>
      <c r="M7" s="173"/>
      <c r="N7" s="173"/>
      <c r="O7" s="173"/>
      <c r="P7" s="173"/>
      <c r="Q7" s="173"/>
      <c r="R7" s="173"/>
      <c r="S7" s="173"/>
      <c r="T7" s="173"/>
      <c r="U7" s="173"/>
      <c r="V7" s="173"/>
      <c r="W7" s="173"/>
      <c r="X7" s="173"/>
      <c r="Y7" s="13"/>
      <c r="Z7" s="13"/>
      <c r="AA7" s="13"/>
      <c r="AB7" s="13"/>
    </row>
    <row r="8" spans="1:28" s="20" customFormat="1" ht="25.5" customHeight="1">
      <c r="A8" s="598" t="s">
        <v>512</v>
      </c>
      <c r="B8" s="21" t="s">
        <v>514</v>
      </c>
      <c r="C8" s="89"/>
      <c r="D8" s="90"/>
      <c r="E8" s="13"/>
      <c r="F8" s="13"/>
      <c r="G8" s="13"/>
      <c r="H8" s="13"/>
      <c r="I8" s="173"/>
      <c r="J8" s="173"/>
      <c r="K8" s="173"/>
      <c r="L8" s="173"/>
      <c r="M8" s="173"/>
      <c r="N8" s="173"/>
      <c r="O8" s="173"/>
      <c r="P8" s="173"/>
      <c r="Q8" s="173"/>
      <c r="R8" s="173"/>
      <c r="S8" s="173"/>
      <c r="T8" s="173"/>
      <c r="U8" s="173"/>
      <c r="V8" s="173"/>
      <c r="W8" s="173"/>
      <c r="X8" s="173"/>
      <c r="Y8" s="13"/>
      <c r="Z8" s="13"/>
      <c r="AA8" s="13"/>
      <c r="AB8" s="13"/>
    </row>
    <row r="9" spans="1:28" s="20" customFormat="1" ht="25.5" customHeight="1">
      <c r="A9" s="681"/>
      <c r="B9" s="21" t="s">
        <v>513</v>
      </c>
      <c r="C9" s="89"/>
      <c r="D9" s="90"/>
      <c r="E9" s="13"/>
      <c r="F9" s="13"/>
      <c r="G9" s="13"/>
      <c r="H9" s="13"/>
      <c r="I9" s="173"/>
      <c r="J9" s="173"/>
      <c r="K9" s="173"/>
      <c r="L9" s="173"/>
      <c r="M9" s="173"/>
      <c r="N9" s="173"/>
      <c r="O9" s="173"/>
      <c r="P9" s="173"/>
      <c r="Q9" s="173"/>
      <c r="R9" s="173"/>
      <c r="S9" s="173"/>
      <c r="T9" s="173"/>
      <c r="U9" s="173"/>
      <c r="V9" s="173"/>
      <c r="W9" s="173"/>
      <c r="X9" s="173"/>
      <c r="Y9" s="13"/>
      <c r="Z9" s="13"/>
      <c r="AA9" s="13"/>
      <c r="AB9" s="13"/>
    </row>
    <row r="10" spans="1:28" s="20" customFormat="1" ht="25.5" customHeight="1">
      <c r="A10" s="598" t="s">
        <v>515</v>
      </c>
      <c r="B10" s="21" t="s">
        <v>517</v>
      </c>
      <c r="C10" s="89">
        <v>3</v>
      </c>
      <c r="D10" s="90">
        <v>3</v>
      </c>
      <c r="E10" s="13">
        <f>SUM('18-20'!K7:K9)</f>
        <v>0</v>
      </c>
      <c r="F10" s="13">
        <f>SUM('18-20'!L7:L9)</f>
        <v>0</v>
      </c>
      <c r="G10" s="13">
        <f>SUM('18-20'!M7:M9)</f>
        <v>2694</v>
      </c>
      <c r="H10" s="13">
        <f>SUM('18-20'!N7:N9)</f>
        <v>0</v>
      </c>
      <c r="I10" s="173">
        <f>SUM('18-20'!O7:O9)</f>
        <v>0</v>
      </c>
      <c r="J10" s="173">
        <f>SUM('18-20'!P7:P9)</f>
        <v>0</v>
      </c>
      <c r="K10" s="173">
        <f>SUM('18-20'!Q7:Q9)</f>
        <v>0</v>
      </c>
      <c r="L10" s="173">
        <f>SUM('18-20'!R7:R9)</f>
        <v>2</v>
      </c>
      <c r="M10" s="173">
        <f>SUM('18-20'!S7:S9)</f>
        <v>1</v>
      </c>
      <c r="N10" s="173">
        <f>SUM('18-20'!T7:T9)</f>
        <v>0</v>
      </c>
      <c r="O10" s="173">
        <f>SUM('18-20'!U7:U9)</f>
        <v>0</v>
      </c>
      <c r="P10" s="173">
        <f>SUM('18-20'!V7:V9)</f>
        <v>3</v>
      </c>
      <c r="Q10" s="173">
        <f>SUM('18-20'!W7:W9)</f>
        <v>0</v>
      </c>
      <c r="R10" s="173">
        <f>SUM('18-20'!X7:X9)</f>
        <v>0</v>
      </c>
      <c r="S10" s="173">
        <f>SUM('18-20'!Y7:Y9)</f>
        <v>0</v>
      </c>
      <c r="T10" s="173">
        <f>SUM('18-20'!Z7:Z9)</f>
        <v>0</v>
      </c>
      <c r="U10" s="173"/>
      <c r="V10" s="173"/>
      <c r="W10" s="173">
        <v>2</v>
      </c>
      <c r="X10" s="173">
        <v>1</v>
      </c>
      <c r="Y10" s="13">
        <f>SUM('18-20'!AD7:AD9)</f>
        <v>258186</v>
      </c>
      <c r="Z10" s="13">
        <f>SUM('18-20'!AE7:AE9)</f>
        <v>212935</v>
      </c>
      <c r="AA10" s="13">
        <f>SUM('18-20'!AF7:AF9)</f>
        <v>808</v>
      </c>
      <c r="AB10" s="13">
        <f>AA10*1000/G10</f>
        <v>299.92576095025981</v>
      </c>
    </row>
    <row r="11" spans="1:28" s="20" customFormat="1" ht="25.5" customHeight="1">
      <c r="A11" s="681"/>
      <c r="B11" s="21" t="s">
        <v>516</v>
      </c>
      <c r="C11" s="89"/>
      <c r="D11" s="90"/>
      <c r="E11" s="13"/>
      <c r="F11" s="13"/>
      <c r="G11" s="13"/>
      <c r="H11" s="13"/>
      <c r="I11" s="173"/>
      <c r="J11" s="173"/>
      <c r="K11" s="173"/>
      <c r="L11" s="173"/>
      <c r="M11" s="173"/>
      <c r="N11" s="173"/>
      <c r="O11" s="173"/>
      <c r="P11" s="173"/>
      <c r="Q11" s="173"/>
      <c r="R11" s="173"/>
      <c r="S11" s="173"/>
      <c r="T11" s="173"/>
      <c r="U11" s="173"/>
      <c r="V11" s="173"/>
      <c r="W11" s="173"/>
      <c r="X11" s="173"/>
      <c r="Y11" s="13"/>
      <c r="Z11" s="13"/>
      <c r="AA11" s="13"/>
      <c r="AB11" s="13"/>
    </row>
    <row r="12" spans="1:28" s="20" customFormat="1" ht="25.5" customHeight="1">
      <c r="A12" s="21" t="s">
        <v>518</v>
      </c>
      <c r="B12" s="21" t="s">
        <v>322</v>
      </c>
      <c r="C12" s="89">
        <v>1</v>
      </c>
      <c r="D12" s="90">
        <v>6</v>
      </c>
      <c r="E12" s="13">
        <f>SUM('18-20'!K10:K15)</f>
        <v>14060</v>
      </c>
      <c r="F12" s="13">
        <f>SUM('18-20'!L10:L15)</f>
        <v>11636</v>
      </c>
      <c r="G12" s="13">
        <f>SUM('18-20'!M10:M15)</f>
        <v>13312</v>
      </c>
      <c r="H12" s="13">
        <f>SUM('18-20'!N10:N15)</f>
        <v>5398</v>
      </c>
      <c r="I12" s="173">
        <f>SUM('18-20'!O10:O15)</f>
        <v>1</v>
      </c>
      <c r="J12" s="173">
        <f>SUM('18-20'!P10:P15)</f>
        <v>0</v>
      </c>
      <c r="K12" s="173">
        <f>SUM('18-20'!Q10:Q15)</f>
        <v>0</v>
      </c>
      <c r="L12" s="173">
        <f>SUM('18-20'!R10:R15)</f>
        <v>10</v>
      </c>
      <c r="M12" s="173">
        <f>SUM('18-20'!S10:S15)</f>
        <v>0</v>
      </c>
      <c r="N12" s="173">
        <f>SUM('18-20'!T10:T15)</f>
        <v>0</v>
      </c>
      <c r="O12" s="173">
        <f>SUM('18-20'!U10:U15)</f>
        <v>0</v>
      </c>
      <c r="P12" s="173">
        <f>SUM('18-20'!V10:V15)</f>
        <v>0</v>
      </c>
      <c r="Q12" s="173">
        <f>SUM('18-20'!W10:W15)</f>
        <v>2</v>
      </c>
      <c r="R12" s="173">
        <f>SUM('18-20'!X10:X15)</f>
        <v>4</v>
      </c>
      <c r="S12" s="173">
        <f>SUM('18-20'!Y10:Y15)</f>
        <v>3</v>
      </c>
      <c r="T12" s="173">
        <f>SUM('18-20'!Z10:Z15)</f>
        <v>0</v>
      </c>
      <c r="U12" s="173"/>
      <c r="V12" s="173">
        <v>6</v>
      </c>
      <c r="W12" s="173"/>
      <c r="X12" s="173"/>
      <c r="Y12" s="13">
        <f>SUM('18-20'!AD10:AD15)</f>
        <v>1332429</v>
      </c>
      <c r="Z12" s="13">
        <f>SUM('18-20'!AE10:AE15)</f>
        <v>1163381</v>
      </c>
      <c r="AA12" s="13">
        <f>SUM('18-20'!AF10:AF15)</f>
        <v>4573</v>
      </c>
      <c r="AB12" s="13">
        <f>AA12*1000/G12</f>
        <v>343.52463942307691</v>
      </c>
    </row>
    <row r="13" spans="1:28" s="20" customFormat="1" ht="25.5" customHeight="1">
      <c r="A13" s="21" t="s">
        <v>519</v>
      </c>
      <c r="B13" s="21" t="s">
        <v>519</v>
      </c>
      <c r="C13" s="89"/>
      <c r="D13" s="90">
        <v>6</v>
      </c>
      <c r="E13" s="13">
        <f>SUM('18-20'!K16:K21)</f>
        <v>8184</v>
      </c>
      <c r="F13" s="13">
        <f>SUM('18-20'!L16:L21)</f>
        <v>6081</v>
      </c>
      <c r="G13" s="13">
        <f>SUM('18-20'!M16:M21)</f>
        <v>6053</v>
      </c>
      <c r="H13" s="13">
        <f>SUM('18-20'!N16:N21)</f>
        <v>3017</v>
      </c>
      <c r="I13" s="173">
        <f>SUM('18-20'!O16:O21)</f>
        <v>10</v>
      </c>
      <c r="J13" s="173">
        <f>SUM('18-20'!P16:P21)</f>
        <v>0</v>
      </c>
      <c r="K13" s="173">
        <f>SUM('18-20'!Q16:Q21)</f>
        <v>0</v>
      </c>
      <c r="L13" s="173">
        <f>SUM('18-20'!R16:R21)</f>
        <v>4</v>
      </c>
      <c r="M13" s="173">
        <f>SUM('18-20'!S16:S21)</f>
        <v>0</v>
      </c>
      <c r="N13" s="173">
        <f>SUM('18-20'!T16:T21)</f>
        <v>0</v>
      </c>
      <c r="O13" s="173">
        <f>SUM('18-20'!U16:U21)</f>
        <v>0</v>
      </c>
      <c r="P13" s="173">
        <f>SUM('18-20'!V16:V21)</f>
        <v>0</v>
      </c>
      <c r="Q13" s="173">
        <f>SUM('18-20'!W16:W21)</f>
        <v>3</v>
      </c>
      <c r="R13" s="173">
        <f>SUM('18-20'!X16:X21)</f>
        <v>3</v>
      </c>
      <c r="S13" s="173">
        <f>SUM('18-20'!Y16:Y21)</f>
        <v>3</v>
      </c>
      <c r="T13" s="173">
        <f>SUM('18-20'!Z16:Z21)</f>
        <v>0</v>
      </c>
      <c r="U13" s="173"/>
      <c r="V13" s="173"/>
      <c r="W13" s="173">
        <v>6</v>
      </c>
      <c r="X13" s="173"/>
      <c r="Y13" s="13">
        <f>SUM('18-20'!AD16:AD21)</f>
        <v>833334</v>
      </c>
      <c r="Z13" s="13">
        <f>SUM('18-20'!AE16:AE21)</f>
        <v>537443</v>
      </c>
      <c r="AA13" s="13">
        <f>SUM('18-20'!AF16:AF21)</f>
        <v>2843</v>
      </c>
      <c r="AB13" s="13">
        <f>AA13*1000/G13</f>
        <v>469.68445398975717</v>
      </c>
    </row>
    <row r="14" spans="1:28" s="20" customFormat="1" ht="25.5" customHeight="1">
      <c r="A14" s="598" t="s">
        <v>520</v>
      </c>
      <c r="B14" s="21" t="s">
        <v>522</v>
      </c>
      <c r="C14" s="89">
        <v>1</v>
      </c>
      <c r="D14" s="90">
        <v>7</v>
      </c>
      <c r="E14" s="13">
        <f>SUM('18-20'!K22:K28)</f>
        <v>16811</v>
      </c>
      <c r="F14" s="13">
        <f>SUM('18-20'!L22:L28)</f>
        <v>13349</v>
      </c>
      <c r="G14" s="13">
        <f>SUM('18-20'!M22:M28)</f>
        <v>13620</v>
      </c>
      <c r="H14" s="13">
        <f>SUM('18-20'!N22:N28)</f>
        <v>7887</v>
      </c>
      <c r="I14" s="173">
        <f>SUM('18-20'!O22:O28)</f>
        <v>0</v>
      </c>
      <c r="J14" s="173">
        <f>SUM('18-20'!P22:P28)</f>
        <v>0</v>
      </c>
      <c r="K14" s="173">
        <f>SUM('18-20'!Q22:Q28)</f>
        <v>8</v>
      </c>
      <c r="L14" s="173">
        <f>SUM('18-20'!R22:R28)</f>
        <v>4</v>
      </c>
      <c r="M14" s="173">
        <f>SUM('18-20'!S22:S28)</f>
        <v>0</v>
      </c>
      <c r="N14" s="173">
        <f>SUM('18-20'!T22:T28)</f>
        <v>0</v>
      </c>
      <c r="O14" s="173">
        <f>SUM('18-20'!U22:U28)</f>
        <v>0</v>
      </c>
      <c r="P14" s="173">
        <f>SUM('18-20'!V22:V28)</f>
        <v>1</v>
      </c>
      <c r="Q14" s="173">
        <f>SUM('18-20'!W22:W28)</f>
        <v>2</v>
      </c>
      <c r="R14" s="173">
        <f>SUM('18-20'!X22:X28)</f>
        <v>5</v>
      </c>
      <c r="S14" s="173">
        <f>SUM('18-20'!Y22:Y28)</f>
        <v>4</v>
      </c>
      <c r="T14" s="173">
        <f>SUM('18-20'!Z22:Z28)</f>
        <v>0</v>
      </c>
      <c r="U14" s="173"/>
      <c r="V14" s="173">
        <v>7</v>
      </c>
      <c r="W14" s="173"/>
      <c r="X14" s="173"/>
      <c r="Y14" s="13">
        <f>SUM('18-20'!AD22:AD28)</f>
        <v>2067525</v>
      </c>
      <c r="Z14" s="13">
        <f>SUM('18-20'!AE22:AE28)</f>
        <v>1749163</v>
      </c>
      <c r="AA14" s="13">
        <f>SUM('18-20'!AF22:AF28)</f>
        <v>7524</v>
      </c>
      <c r="AB14" s="13">
        <f>AA14*1000/G14</f>
        <v>552.42290748898677</v>
      </c>
    </row>
    <row r="15" spans="1:28" s="20" customFormat="1" ht="25.5" customHeight="1">
      <c r="A15" s="681"/>
      <c r="B15" s="21" t="s">
        <v>521</v>
      </c>
      <c r="C15" s="89"/>
      <c r="D15" s="90"/>
      <c r="E15" s="13"/>
      <c r="F15" s="13"/>
      <c r="G15" s="13"/>
      <c r="H15" s="13"/>
      <c r="I15" s="173"/>
      <c r="J15" s="173"/>
      <c r="K15" s="173"/>
      <c r="L15" s="173"/>
      <c r="M15" s="173"/>
      <c r="N15" s="173"/>
      <c r="O15" s="173"/>
      <c r="P15" s="173"/>
      <c r="Q15" s="173"/>
      <c r="R15" s="173"/>
      <c r="S15" s="173"/>
      <c r="T15" s="173"/>
      <c r="U15" s="173"/>
      <c r="V15" s="173"/>
      <c r="W15" s="173"/>
      <c r="X15" s="173"/>
      <c r="Y15" s="13"/>
      <c r="Z15" s="13"/>
      <c r="AA15" s="13"/>
      <c r="AB15" s="13"/>
    </row>
    <row r="16" spans="1:28" s="20" customFormat="1" ht="25.5" customHeight="1">
      <c r="A16" s="598" t="s">
        <v>816</v>
      </c>
      <c r="B16" s="21" t="s">
        <v>524</v>
      </c>
      <c r="C16" s="89">
        <v>32</v>
      </c>
      <c r="D16" s="90">
        <v>44</v>
      </c>
      <c r="E16" s="13">
        <f>SUM('18-20'!K29:K72)</f>
        <v>11385</v>
      </c>
      <c r="F16" s="13">
        <f>SUM('18-20'!L29:L72)</f>
        <v>7464</v>
      </c>
      <c r="G16" s="13">
        <f>SUM('18-20'!M29:M72)</f>
        <v>33812</v>
      </c>
      <c r="H16" s="13">
        <f>SUM('18-20'!N29:N72)</f>
        <v>5659</v>
      </c>
      <c r="I16" s="173">
        <f>SUM('18-20'!O29:O72)</f>
        <v>14</v>
      </c>
      <c r="J16" s="173">
        <f>SUM('18-20'!P29:P72)</f>
        <v>7</v>
      </c>
      <c r="K16" s="173">
        <f>SUM('18-20'!Q29:Q72)</f>
        <v>17</v>
      </c>
      <c r="L16" s="173">
        <f>SUM('18-20'!R29:R72)</f>
        <v>17</v>
      </c>
      <c r="M16" s="173">
        <f>SUM('18-20'!S29:S72)</f>
        <v>9</v>
      </c>
      <c r="N16" s="173">
        <f>SUM('18-20'!T29:T72)</f>
        <v>1</v>
      </c>
      <c r="O16" s="173">
        <f>SUM('18-20'!U29:U72)</f>
        <v>0</v>
      </c>
      <c r="P16" s="173">
        <f>SUM('18-20'!V29:V72)</f>
        <v>31</v>
      </c>
      <c r="Q16" s="173">
        <f>SUM('18-20'!W29:W72)</f>
        <v>4</v>
      </c>
      <c r="R16" s="173">
        <f>SUM('18-20'!X29:X72)</f>
        <v>19</v>
      </c>
      <c r="S16" s="173">
        <f>SUM('18-20'!Y29:Y72)</f>
        <v>4</v>
      </c>
      <c r="T16" s="173">
        <f>SUM('18-20'!Z29:Z72)</f>
        <v>0</v>
      </c>
      <c r="U16" s="173"/>
      <c r="V16" s="173">
        <v>44</v>
      </c>
      <c r="W16" s="173"/>
      <c r="X16" s="173"/>
      <c r="Y16" s="13">
        <f>SUM('18-20'!AD29:AD72)</f>
        <v>5047125</v>
      </c>
      <c r="Z16" s="13">
        <f>SUM('18-20'!AE29:AE72)</f>
        <v>4049589</v>
      </c>
      <c r="AA16" s="13">
        <f>SUM('18-20'!AF29:AF72)</f>
        <v>21827.5</v>
      </c>
      <c r="AB16" s="13">
        <f>AA16*1000/G16</f>
        <v>645.55483260380925</v>
      </c>
    </row>
    <row r="17" spans="1:28" s="20" customFormat="1" ht="25.5" customHeight="1">
      <c r="A17" s="681"/>
      <c r="B17" s="21" t="s">
        <v>321</v>
      </c>
      <c r="C17" s="89">
        <v>1</v>
      </c>
      <c r="D17" s="90">
        <v>24</v>
      </c>
      <c r="E17" s="13">
        <f>SUM('18-20'!K73:K96)</f>
        <v>23832</v>
      </c>
      <c r="F17" s="13">
        <f>SUM('18-20'!L73:L96)</f>
        <v>17160</v>
      </c>
      <c r="G17" s="13">
        <f>SUM('18-20'!M73:M96)</f>
        <v>17608</v>
      </c>
      <c r="H17" s="13">
        <f>SUM('18-20'!N73:N96)</f>
        <v>11043</v>
      </c>
      <c r="I17" s="173">
        <f>SUM('18-20'!O73:O96)</f>
        <v>10</v>
      </c>
      <c r="J17" s="173">
        <f>SUM('18-20'!P73:P96)</f>
        <v>2</v>
      </c>
      <c r="K17" s="173">
        <f>SUM('18-20'!Q73:Q96)</f>
        <v>0</v>
      </c>
      <c r="L17" s="173">
        <f>SUM('18-20'!R73:R96)</f>
        <v>15</v>
      </c>
      <c r="M17" s="173">
        <f>SUM('18-20'!S73:S96)</f>
        <v>1</v>
      </c>
      <c r="N17" s="173">
        <f>SUM('18-20'!T73:T96)</f>
        <v>0</v>
      </c>
      <c r="O17" s="173">
        <f>SUM('18-20'!U73:U96)</f>
        <v>0</v>
      </c>
      <c r="P17" s="173">
        <f>SUM('18-20'!V73:V96)</f>
        <v>5</v>
      </c>
      <c r="Q17" s="173">
        <f>SUM('18-20'!W73:W96)</f>
        <v>8</v>
      </c>
      <c r="R17" s="173">
        <f>SUM('18-20'!X73:X96)</f>
        <v>7</v>
      </c>
      <c r="S17" s="173">
        <f>SUM('18-20'!Y73:Y96)</f>
        <v>7</v>
      </c>
      <c r="T17" s="173">
        <f>SUM('18-20'!Z73:Z96)</f>
        <v>0</v>
      </c>
      <c r="U17" s="173"/>
      <c r="V17" s="173">
        <v>24</v>
      </c>
      <c r="W17" s="173"/>
      <c r="X17" s="173"/>
      <c r="Y17" s="13">
        <f>SUM('18-20'!AD73:AD96)</f>
        <v>2493962</v>
      </c>
      <c r="Z17" s="13">
        <f>SUM('18-20'!AE73:AE96)</f>
        <v>1945116</v>
      </c>
      <c r="AA17" s="13">
        <f>SUM('18-20'!AF73:AF96)</f>
        <v>11119</v>
      </c>
      <c r="AB17" s="13">
        <f>AA17*1000/G17</f>
        <v>631.4743298500681</v>
      </c>
    </row>
    <row r="18" spans="1:28" s="20" customFormat="1" ht="25.5" customHeight="1">
      <c r="A18" s="21" t="s">
        <v>817</v>
      </c>
      <c r="B18" s="21" t="s">
        <v>565</v>
      </c>
      <c r="C18" s="89"/>
      <c r="D18" s="90">
        <v>5</v>
      </c>
      <c r="E18" s="13">
        <f>SUM('18-20'!K97:K101)</f>
        <v>13100</v>
      </c>
      <c r="F18" s="13">
        <f>SUM('18-20'!L97:L101)</f>
        <v>9118</v>
      </c>
      <c r="G18" s="13">
        <f>SUM('18-20'!M97:M101)</f>
        <v>9118</v>
      </c>
      <c r="H18" s="13">
        <f>SUM('18-20'!N97:N101)</f>
        <v>5049</v>
      </c>
      <c r="I18" s="173">
        <f>SUM('18-20'!O97:O101)</f>
        <v>4</v>
      </c>
      <c r="J18" s="173">
        <f>SUM('18-20'!P97:P101)</f>
        <v>0</v>
      </c>
      <c r="K18" s="173">
        <f>SUM('18-20'!Q97:Q101)</f>
        <v>1</v>
      </c>
      <c r="L18" s="173">
        <f>SUM('18-20'!R97:R101)</f>
        <v>7</v>
      </c>
      <c r="M18" s="173">
        <f>SUM('18-20'!S97:S101)</f>
        <v>0</v>
      </c>
      <c r="N18" s="173">
        <f>SUM('18-20'!T97:T101)</f>
        <v>1</v>
      </c>
      <c r="O18" s="173">
        <f>SUM('18-20'!U97:U101)</f>
        <v>0</v>
      </c>
      <c r="P18" s="173">
        <f>SUM('18-20'!V97:V101)</f>
        <v>0</v>
      </c>
      <c r="Q18" s="173">
        <f>SUM('18-20'!W97:W101)</f>
        <v>1</v>
      </c>
      <c r="R18" s="173">
        <f>SUM('18-20'!X97:X101)</f>
        <v>4</v>
      </c>
      <c r="S18" s="173">
        <f>SUM('18-20'!Y97:Y101)</f>
        <v>3</v>
      </c>
      <c r="T18" s="173">
        <f>SUM('18-20'!Z97:Z101)</f>
        <v>0</v>
      </c>
      <c r="U18" s="173"/>
      <c r="V18" s="173">
        <v>5</v>
      </c>
      <c r="W18" s="173"/>
      <c r="X18" s="173"/>
      <c r="Y18" s="13">
        <f>SUM('18-20'!AD97:AD101)</f>
        <v>946769</v>
      </c>
      <c r="Z18" s="13">
        <f>SUM('18-20'!AE97:AE101)</f>
        <v>943149</v>
      </c>
      <c r="AA18" s="13">
        <f>SUM('18-20'!AF97:AF101)</f>
        <v>4173</v>
      </c>
      <c r="AB18" s="13">
        <f>AA18*1000/G18</f>
        <v>457.66615485852162</v>
      </c>
    </row>
    <row r="19" spans="1:28" s="20" customFormat="1" ht="25.5" customHeight="1">
      <c r="A19" s="21" t="s">
        <v>818</v>
      </c>
      <c r="B19" s="330" t="s">
        <v>566</v>
      </c>
      <c r="C19" s="89"/>
      <c r="D19" s="90"/>
      <c r="E19" s="13"/>
      <c r="F19" s="13"/>
      <c r="G19" s="13"/>
      <c r="H19" s="13"/>
      <c r="I19" s="173"/>
      <c r="J19" s="173"/>
      <c r="K19" s="173"/>
      <c r="L19" s="173"/>
      <c r="M19" s="173"/>
      <c r="N19" s="173"/>
      <c r="O19" s="173"/>
      <c r="P19" s="173"/>
      <c r="Q19" s="173"/>
      <c r="R19" s="173"/>
      <c r="S19" s="173"/>
      <c r="T19" s="173"/>
      <c r="U19" s="173"/>
      <c r="V19" s="173"/>
      <c r="W19" s="173"/>
      <c r="X19" s="173"/>
      <c r="Y19" s="13"/>
      <c r="Z19" s="13"/>
      <c r="AA19" s="13"/>
      <c r="AB19" s="13"/>
    </row>
    <row r="20" spans="1:28" s="20" customFormat="1" ht="25.5" customHeight="1">
      <c r="A20" s="72" t="s">
        <v>204</v>
      </c>
      <c r="B20" s="21" t="s">
        <v>797</v>
      </c>
      <c r="C20" s="89">
        <v>8</v>
      </c>
      <c r="D20" s="90">
        <v>8</v>
      </c>
      <c r="E20" s="13">
        <f>SUM('18-20'!K102:K109)</f>
        <v>0</v>
      </c>
      <c r="F20" s="13">
        <f>SUM('18-20'!L102:L109)</f>
        <v>0</v>
      </c>
      <c r="G20" s="13">
        <f>SUM('18-20'!M102:M109)</f>
        <v>1896</v>
      </c>
      <c r="H20" s="13">
        <f>SUM('18-20'!N102:N109)</f>
        <v>0</v>
      </c>
      <c r="I20" s="173">
        <f>SUM('18-20'!O102:O109)</f>
        <v>0</v>
      </c>
      <c r="J20" s="173">
        <f>SUM('18-20'!P102:P109)</f>
        <v>0</v>
      </c>
      <c r="K20" s="173">
        <f>SUM('18-20'!Q102:Q109)</f>
        <v>0</v>
      </c>
      <c r="L20" s="173">
        <f>SUM('18-20'!R102:R109)</f>
        <v>0</v>
      </c>
      <c r="M20" s="173">
        <f>SUM('18-20'!S102:S109)</f>
        <v>11</v>
      </c>
      <c r="N20" s="173">
        <f>SUM('18-20'!T102:T109)</f>
        <v>0</v>
      </c>
      <c r="O20" s="173">
        <f>SUM('18-20'!U102:U109)</f>
        <v>0</v>
      </c>
      <c r="P20" s="173">
        <f>SUM('18-20'!V102:V109)</f>
        <v>10</v>
      </c>
      <c r="Q20" s="173">
        <f>SUM('18-20'!W102:W109)</f>
        <v>0</v>
      </c>
      <c r="R20" s="173">
        <f>SUM('18-20'!X102:X109)</f>
        <v>0</v>
      </c>
      <c r="S20" s="173">
        <f>SUM('18-20'!Y102:Y109)</f>
        <v>0</v>
      </c>
      <c r="T20" s="173">
        <f>SUM('18-20'!Z102:Z109)</f>
        <v>0</v>
      </c>
      <c r="U20" s="173"/>
      <c r="V20" s="173"/>
      <c r="W20" s="173">
        <v>8</v>
      </c>
      <c r="X20" s="173"/>
      <c r="Y20" s="13">
        <f>SUM('18-20'!AD102:AD109)</f>
        <v>356054</v>
      </c>
      <c r="Z20" s="13">
        <f>SUM('18-20'!AE102:AE109)</f>
        <v>356034</v>
      </c>
      <c r="AA20" s="13">
        <f>SUM('18-20'!AF102:AF109)</f>
        <v>1324.4</v>
      </c>
      <c r="AB20" s="13">
        <f>AA20*1000/G20</f>
        <v>698.52320675105489</v>
      </c>
    </row>
    <row r="21" spans="1:28" s="20" customFormat="1" ht="25.5" customHeight="1">
      <c r="A21" s="72" t="s">
        <v>192</v>
      </c>
      <c r="B21" s="21" t="s">
        <v>798</v>
      </c>
      <c r="C21" s="89"/>
      <c r="D21" s="90"/>
      <c r="E21" s="13"/>
      <c r="F21" s="13"/>
      <c r="G21" s="13"/>
      <c r="H21" s="13"/>
      <c r="I21" s="173"/>
      <c r="J21" s="173"/>
      <c r="K21" s="173"/>
      <c r="L21" s="173"/>
      <c r="M21" s="173"/>
      <c r="N21" s="173"/>
      <c r="O21" s="173"/>
      <c r="P21" s="173"/>
      <c r="Q21" s="173"/>
      <c r="R21" s="173"/>
      <c r="S21" s="173"/>
      <c r="T21" s="173"/>
      <c r="U21" s="173"/>
      <c r="V21" s="173"/>
      <c r="W21" s="173"/>
      <c r="X21" s="173"/>
      <c r="Y21" s="13"/>
      <c r="Z21" s="13"/>
      <c r="AA21" s="13"/>
      <c r="AB21" s="13"/>
    </row>
    <row r="22" spans="1:28" s="20" customFormat="1" ht="25.5" customHeight="1">
      <c r="A22" s="72" t="s">
        <v>193</v>
      </c>
      <c r="B22" s="21" t="s">
        <v>799</v>
      </c>
      <c r="C22" s="89"/>
      <c r="D22" s="90"/>
      <c r="E22" s="13"/>
      <c r="F22" s="13"/>
      <c r="G22" s="13"/>
      <c r="H22" s="13"/>
      <c r="I22" s="173"/>
      <c r="J22" s="173"/>
      <c r="K22" s="173"/>
      <c r="L22" s="173"/>
      <c r="M22" s="173"/>
      <c r="N22" s="173"/>
      <c r="O22" s="173"/>
      <c r="P22" s="173"/>
      <c r="Q22" s="173"/>
      <c r="R22" s="173"/>
      <c r="S22" s="173"/>
      <c r="T22" s="173"/>
      <c r="U22" s="173"/>
      <c r="V22" s="173"/>
      <c r="W22" s="173"/>
      <c r="X22" s="173"/>
      <c r="Y22" s="13"/>
      <c r="Z22" s="13"/>
      <c r="AA22" s="13"/>
      <c r="AB22" s="13"/>
    </row>
    <row r="23" spans="1:28" s="20" customFormat="1" ht="25.5" customHeight="1" thickBot="1">
      <c r="A23" s="91" t="s">
        <v>194</v>
      </c>
      <c r="B23" s="92" t="s">
        <v>800</v>
      </c>
      <c r="C23" s="93"/>
      <c r="D23" s="94"/>
      <c r="E23" s="95"/>
      <c r="F23" s="95"/>
      <c r="G23" s="95"/>
      <c r="H23" s="95"/>
      <c r="I23" s="174"/>
      <c r="J23" s="174"/>
      <c r="K23" s="174"/>
      <c r="L23" s="174"/>
      <c r="M23" s="174"/>
      <c r="N23" s="174"/>
      <c r="O23" s="174"/>
      <c r="P23" s="174"/>
      <c r="Q23" s="174"/>
      <c r="R23" s="174"/>
      <c r="S23" s="174"/>
      <c r="T23" s="174"/>
      <c r="U23" s="174"/>
      <c r="V23" s="174"/>
      <c r="W23" s="174"/>
      <c r="X23" s="174"/>
      <c r="Y23" s="95"/>
      <c r="Z23" s="95"/>
      <c r="AA23" s="95"/>
      <c r="AB23" s="95"/>
    </row>
    <row r="24" spans="1:28" s="20" customFormat="1" ht="25.5" customHeight="1" thickTop="1">
      <c r="A24" s="96"/>
      <c r="B24" s="349" t="s">
        <v>801</v>
      </c>
      <c r="C24" s="87">
        <f t="shared" ref="C24:AA24" si="0">SUM(C7:C23)</f>
        <v>46</v>
      </c>
      <c r="D24" s="97">
        <f>SUM(D7:D23)</f>
        <v>103</v>
      </c>
      <c r="E24" s="98">
        <f>SUM(E7:E23)</f>
        <v>87372</v>
      </c>
      <c r="F24" s="98">
        <f t="shared" si="0"/>
        <v>64808</v>
      </c>
      <c r="G24" s="98">
        <f t="shared" si="0"/>
        <v>98113</v>
      </c>
      <c r="H24" s="98">
        <f t="shared" si="0"/>
        <v>38053</v>
      </c>
      <c r="I24" s="99">
        <f t="shared" si="0"/>
        <v>39</v>
      </c>
      <c r="J24" s="99">
        <f t="shared" ref="J24:P24" si="1">SUM(J7:J23)</f>
        <v>9</v>
      </c>
      <c r="K24" s="99">
        <f t="shared" si="1"/>
        <v>26</v>
      </c>
      <c r="L24" s="99">
        <f t="shared" si="1"/>
        <v>59</v>
      </c>
      <c r="M24" s="99">
        <f t="shared" si="1"/>
        <v>22</v>
      </c>
      <c r="N24" s="99">
        <f t="shared" si="1"/>
        <v>2</v>
      </c>
      <c r="O24" s="99">
        <f t="shared" si="1"/>
        <v>0</v>
      </c>
      <c r="P24" s="99">
        <f t="shared" si="1"/>
        <v>50</v>
      </c>
      <c r="Q24" s="99">
        <f t="shared" si="0"/>
        <v>20</v>
      </c>
      <c r="R24" s="99">
        <f t="shared" si="0"/>
        <v>42</v>
      </c>
      <c r="S24" s="99">
        <f t="shared" si="0"/>
        <v>24</v>
      </c>
      <c r="T24" s="99">
        <f t="shared" si="0"/>
        <v>0</v>
      </c>
      <c r="U24" s="99">
        <f t="shared" si="0"/>
        <v>0</v>
      </c>
      <c r="V24" s="99">
        <f t="shared" si="0"/>
        <v>86</v>
      </c>
      <c r="W24" s="99">
        <f>SUM(W7:W23)</f>
        <v>16</v>
      </c>
      <c r="X24" s="99">
        <f t="shared" si="0"/>
        <v>1</v>
      </c>
      <c r="Y24" s="98">
        <f>SUM(Y7:Y23)</f>
        <v>13335384</v>
      </c>
      <c r="Z24" s="98">
        <f t="shared" si="0"/>
        <v>10956810</v>
      </c>
      <c r="AA24" s="98">
        <f t="shared" si="0"/>
        <v>54191.9</v>
      </c>
      <c r="AB24" s="98">
        <f>AA24*1000/G24</f>
        <v>552.34168764587776</v>
      </c>
    </row>
    <row r="25" spans="1:28" s="20" customFormat="1" ht="18" customHeight="1">
      <c r="A25" s="100" t="s">
        <v>821</v>
      </c>
      <c r="B25" s="100"/>
      <c r="C25" s="101"/>
      <c r="D25" s="79"/>
      <c r="I25" s="75"/>
      <c r="J25" s="75"/>
      <c r="K25" s="75"/>
      <c r="L25" s="75"/>
      <c r="M25" s="75"/>
      <c r="N25" s="75"/>
      <c r="O25" s="75"/>
      <c r="P25" s="75"/>
      <c r="Q25" s="75"/>
      <c r="R25" s="75"/>
      <c r="S25" s="75"/>
      <c r="T25" s="75"/>
      <c r="U25" s="75"/>
      <c r="V25" s="75"/>
      <c r="W25" s="75"/>
      <c r="X25" s="75"/>
    </row>
    <row r="26" spans="1:28">
      <c r="C26" s="103"/>
      <c r="D26" s="104"/>
    </row>
  </sheetData>
  <mergeCells count="8">
    <mergeCell ref="A16:A17"/>
    <mergeCell ref="I2:O2"/>
    <mergeCell ref="P2:T2"/>
    <mergeCell ref="U2:X2"/>
    <mergeCell ref="C3:D3"/>
    <mergeCell ref="A8:A9"/>
    <mergeCell ref="A10:A11"/>
    <mergeCell ref="A14:A15"/>
  </mergeCells>
  <phoneticPr fontId="2"/>
  <printOptions horizontalCentered="1"/>
  <pageMargins left="0.78740157480314965" right="0.78740157480314965" top="0.98425196850393704" bottom="0.98425196850393704" header="0.51181102362204722" footer="0.51181102362204722"/>
  <pageSetup paperSize="9" scale="76" orientation="landscape" r:id="rId1"/>
  <headerFooter alignWithMargins="0">
    <oddFooter>&amp;C- 17 -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J111"/>
  <sheetViews>
    <sheetView showZeros="0" view="pageBreakPreview" zoomScale="75" zoomScaleNormal="100" zoomScaleSheetLayoutView="75" workbookViewId="0">
      <pane xSplit="3" ySplit="6" topLeftCell="D7" activePane="bottomRight" state="frozen"/>
      <selection activeCell="P62" sqref="P62"/>
      <selection pane="topRight" activeCell="P62" sqref="P62"/>
      <selection pane="bottomLeft" activeCell="P62" sqref="P62"/>
      <selection pane="bottomRight" activeCell="P62" sqref="P62"/>
    </sheetView>
  </sheetViews>
  <sheetFormatPr defaultColWidth="9" defaultRowHeight="13.5"/>
  <cols>
    <col min="1" max="1" width="9.875" style="486" hidden="1" customWidth="1"/>
    <col min="2" max="2" width="9" style="486" hidden="1" customWidth="1"/>
    <col min="3" max="3" width="4.5" style="264" customWidth="1"/>
    <col min="4" max="4" width="8.75" style="243" customWidth="1"/>
    <col min="5" max="5" width="13.125" style="243" customWidth="1"/>
    <col min="6" max="6" width="5.25" style="243" customWidth="1"/>
    <col min="7" max="7" width="4.625" style="263" customWidth="1"/>
    <col min="8" max="10" width="3.625" style="263" customWidth="1"/>
    <col min="11" max="14" width="8.125" style="486" customWidth="1"/>
    <col min="15" max="27" width="4.375" style="486" customWidth="1"/>
    <col min="28" max="28" width="8.375" style="486" customWidth="1"/>
    <col min="29" max="29" width="7.875" style="486" customWidth="1"/>
    <col min="30" max="31" width="10.75" style="486" customWidth="1"/>
    <col min="32" max="32" width="9.75" style="486" customWidth="1"/>
    <col min="33" max="33" width="9.125" style="486" customWidth="1"/>
    <col min="34" max="37" width="9.625" style="486" customWidth="1"/>
    <col min="38" max="16384" width="9" style="486"/>
  </cols>
  <sheetData>
    <row r="1" spans="1:36" s="247" customFormat="1">
      <c r="C1" s="195" t="s">
        <v>76</v>
      </c>
      <c r="D1" s="248"/>
      <c r="E1" s="248"/>
      <c r="F1" s="248"/>
      <c r="G1" s="249"/>
      <c r="H1" s="249"/>
      <c r="I1" s="249"/>
      <c r="J1" s="249"/>
      <c r="K1" s="250"/>
      <c r="L1" s="250"/>
      <c r="M1" s="250"/>
      <c r="N1" s="250"/>
      <c r="O1" s="250"/>
      <c r="P1" s="250"/>
      <c r="Q1" s="250"/>
      <c r="R1" s="250"/>
      <c r="S1" s="250"/>
      <c r="T1" s="250"/>
      <c r="U1" s="250"/>
      <c r="V1" s="250"/>
      <c r="W1" s="250"/>
      <c r="X1" s="250"/>
      <c r="Y1" s="250"/>
      <c r="Z1" s="250"/>
      <c r="AA1" s="250"/>
      <c r="AB1" s="251"/>
      <c r="AC1" s="251"/>
      <c r="AD1" s="196"/>
      <c r="AE1" s="196"/>
      <c r="AF1" s="339"/>
      <c r="AG1" s="250"/>
      <c r="AH1" s="252"/>
      <c r="AI1" s="252"/>
      <c r="AJ1" s="252"/>
    </row>
    <row r="2" spans="1:36" s="247" customFormat="1">
      <c r="C2" s="253"/>
      <c r="D2" s="265"/>
      <c r="E2" s="254"/>
      <c r="F2" s="197"/>
      <c r="G2" s="372"/>
      <c r="H2" s="373"/>
      <c r="I2" s="373"/>
      <c r="J2" s="374"/>
      <c r="K2" s="255"/>
      <c r="L2" s="255"/>
      <c r="M2" s="255"/>
      <c r="N2" s="255"/>
      <c r="O2" s="690" t="s">
        <v>77</v>
      </c>
      <c r="P2" s="689"/>
      <c r="Q2" s="689"/>
      <c r="R2" s="689"/>
      <c r="S2" s="689"/>
      <c r="T2" s="689"/>
      <c r="U2" s="689"/>
      <c r="V2" s="691" t="s">
        <v>78</v>
      </c>
      <c r="W2" s="692"/>
      <c r="X2" s="692"/>
      <c r="Y2" s="692"/>
      <c r="Z2" s="692"/>
      <c r="AA2" s="655"/>
      <c r="AB2" s="689" t="s">
        <v>724</v>
      </c>
      <c r="AC2" s="689"/>
      <c r="AD2" s="198"/>
      <c r="AE2" s="198"/>
      <c r="AF2" s="198"/>
      <c r="AG2" s="198"/>
      <c r="AH2" s="256"/>
      <c r="AI2" s="256"/>
      <c r="AJ2" s="256"/>
    </row>
    <row r="3" spans="1:36" s="247" customFormat="1">
      <c r="C3" s="198" t="s">
        <v>79</v>
      </c>
      <c r="D3" s="693" t="s">
        <v>68</v>
      </c>
      <c r="E3" s="694"/>
      <c r="F3" s="198" t="s">
        <v>69</v>
      </c>
      <c r="G3" s="695" t="s">
        <v>1128</v>
      </c>
      <c r="H3" s="696"/>
      <c r="I3" s="696"/>
      <c r="J3" s="697"/>
      <c r="K3" s="198" t="s">
        <v>395</v>
      </c>
      <c r="L3" s="198" t="s">
        <v>1129</v>
      </c>
      <c r="M3" s="198" t="s">
        <v>396</v>
      </c>
      <c r="N3" s="198" t="s">
        <v>48</v>
      </c>
      <c r="O3" s="197" t="s">
        <v>397</v>
      </c>
      <c r="P3" s="197" t="s">
        <v>725</v>
      </c>
      <c r="Q3" s="197" t="s">
        <v>398</v>
      </c>
      <c r="R3" s="197" t="s">
        <v>727</v>
      </c>
      <c r="S3" s="197" t="s">
        <v>727</v>
      </c>
      <c r="T3" s="197" t="s">
        <v>400</v>
      </c>
      <c r="U3" s="197" t="s">
        <v>401</v>
      </c>
      <c r="V3" s="198" t="s">
        <v>49</v>
      </c>
      <c r="W3" s="198" t="s">
        <v>402</v>
      </c>
      <c r="X3" s="198" t="s">
        <v>403</v>
      </c>
      <c r="Y3" s="197" t="s">
        <v>50</v>
      </c>
      <c r="Z3" s="197" t="s">
        <v>219</v>
      </c>
      <c r="AA3" s="197" t="s">
        <v>1032</v>
      </c>
      <c r="AB3" s="197" t="s">
        <v>31</v>
      </c>
      <c r="AC3" s="197" t="s">
        <v>30</v>
      </c>
      <c r="AD3" s="198" t="s">
        <v>55</v>
      </c>
      <c r="AE3" s="198" t="s">
        <v>55</v>
      </c>
      <c r="AF3" s="198" t="s">
        <v>404</v>
      </c>
      <c r="AG3" s="198" t="s">
        <v>405</v>
      </c>
      <c r="AH3" s="256"/>
      <c r="AI3" s="256"/>
      <c r="AJ3" s="256"/>
    </row>
    <row r="4" spans="1:36" s="247" customFormat="1" ht="14.25" customHeight="1">
      <c r="C4" s="198"/>
      <c r="D4" s="493"/>
      <c r="E4" s="494"/>
      <c r="F4" s="198"/>
      <c r="G4" s="375"/>
      <c r="H4" s="376"/>
      <c r="I4" s="376"/>
      <c r="J4" s="377"/>
      <c r="K4" s="198" t="s">
        <v>406</v>
      </c>
      <c r="L4" s="198" t="s">
        <v>56</v>
      </c>
      <c r="M4" s="198" t="s">
        <v>406</v>
      </c>
      <c r="N4" s="199" t="s">
        <v>57</v>
      </c>
      <c r="O4" s="198" t="s">
        <v>407</v>
      </c>
      <c r="P4" s="198"/>
      <c r="Q4" s="198" t="s">
        <v>407</v>
      </c>
      <c r="R4" s="198" t="s">
        <v>728</v>
      </c>
      <c r="S4" s="198" t="s">
        <v>728</v>
      </c>
      <c r="T4" s="198" t="s">
        <v>409</v>
      </c>
      <c r="U4" s="198" t="s">
        <v>410</v>
      </c>
      <c r="V4" s="198" t="s">
        <v>58</v>
      </c>
      <c r="W4" s="198" t="s">
        <v>411</v>
      </c>
      <c r="X4" s="198" t="s">
        <v>411</v>
      </c>
      <c r="Y4" s="198" t="s">
        <v>415</v>
      </c>
      <c r="Z4" s="198" t="s">
        <v>116</v>
      </c>
      <c r="AA4" s="198" t="s">
        <v>1031</v>
      </c>
      <c r="AB4" s="198"/>
      <c r="AC4" s="198" t="s">
        <v>70</v>
      </c>
      <c r="AD4" s="198" t="s">
        <v>416</v>
      </c>
      <c r="AE4" s="198" t="s">
        <v>63</v>
      </c>
      <c r="AF4" s="199" t="s">
        <v>57</v>
      </c>
      <c r="AG4" s="198" t="s">
        <v>412</v>
      </c>
      <c r="AH4" s="256"/>
      <c r="AI4" s="256"/>
      <c r="AJ4" s="256"/>
    </row>
    <row r="5" spans="1:36" s="247" customFormat="1">
      <c r="C5" s="198" t="s">
        <v>480</v>
      </c>
      <c r="D5" s="493"/>
      <c r="E5" s="494"/>
      <c r="F5" s="198" t="s">
        <v>71</v>
      </c>
      <c r="G5" s="375"/>
      <c r="H5" s="376" t="s">
        <v>1125</v>
      </c>
      <c r="I5" s="376" t="s">
        <v>1126</v>
      </c>
      <c r="J5" s="377" t="s">
        <v>1127</v>
      </c>
      <c r="K5" s="198" t="s">
        <v>193</v>
      </c>
      <c r="L5" s="198"/>
      <c r="M5" s="198"/>
      <c r="N5" s="199" t="s">
        <v>64</v>
      </c>
      <c r="O5" s="198" t="s">
        <v>409</v>
      </c>
      <c r="P5" s="198" t="s">
        <v>726</v>
      </c>
      <c r="Q5" s="198" t="s">
        <v>409</v>
      </c>
      <c r="R5" s="198" t="s">
        <v>726</v>
      </c>
      <c r="S5" s="198" t="s">
        <v>726</v>
      </c>
      <c r="T5" s="198" t="s">
        <v>413</v>
      </c>
      <c r="U5" s="198" t="s">
        <v>414</v>
      </c>
      <c r="V5" s="198" t="s">
        <v>410</v>
      </c>
      <c r="W5" s="198" t="s">
        <v>415</v>
      </c>
      <c r="X5" s="198" t="s">
        <v>415</v>
      </c>
      <c r="Y5" s="198" t="s">
        <v>417</v>
      </c>
      <c r="Z5" s="198" t="s">
        <v>220</v>
      </c>
      <c r="AA5" s="198" t="s">
        <v>476</v>
      </c>
      <c r="AB5" s="198" t="s">
        <v>72</v>
      </c>
      <c r="AC5" s="198" t="s">
        <v>73</v>
      </c>
      <c r="AD5" s="198" t="s">
        <v>190</v>
      </c>
      <c r="AE5" s="198" t="s">
        <v>190</v>
      </c>
      <c r="AF5" s="199" t="s">
        <v>64</v>
      </c>
      <c r="AG5" s="198" t="s">
        <v>416</v>
      </c>
      <c r="AH5" s="256"/>
      <c r="AI5" s="256"/>
      <c r="AJ5" s="256"/>
    </row>
    <row r="6" spans="1:36" s="247" customFormat="1">
      <c r="A6" s="247" t="s">
        <v>479</v>
      </c>
      <c r="B6" s="247" t="s">
        <v>74</v>
      </c>
      <c r="C6" s="257"/>
      <c r="D6" s="492"/>
      <c r="E6" s="258"/>
      <c r="F6" s="198"/>
      <c r="G6" s="375"/>
      <c r="H6" s="376"/>
      <c r="I6" s="376"/>
      <c r="J6" s="377"/>
      <c r="K6" s="198" t="s">
        <v>481</v>
      </c>
      <c r="L6" s="198" t="s">
        <v>481</v>
      </c>
      <c r="M6" s="198" t="s">
        <v>481</v>
      </c>
      <c r="N6" s="198" t="s">
        <v>205</v>
      </c>
      <c r="O6" s="198" t="s">
        <v>1121</v>
      </c>
      <c r="P6" s="198"/>
      <c r="Q6" s="198"/>
      <c r="R6" s="198" t="s">
        <v>729</v>
      </c>
      <c r="S6" s="200" t="s">
        <v>730</v>
      </c>
      <c r="T6" s="198" t="s">
        <v>409</v>
      </c>
      <c r="U6" s="198"/>
      <c r="V6" s="198" t="s">
        <v>67</v>
      </c>
      <c r="W6" s="198" t="s">
        <v>417</v>
      </c>
      <c r="X6" s="198" t="s">
        <v>417</v>
      </c>
      <c r="Y6" s="198"/>
      <c r="Z6" s="198"/>
      <c r="AA6" s="198"/>
      <c r="AB6" s="198"/>
      <c r="AC6" s="198" t="s">
        <v>206</v>
      </c>
      <c r="AD6" s="198" t="s">
        <v>205</v>
      </c>
      <c r="AE6" s="198" t="s">
        <v>205</v>
      </c>
      <c r="AF6" s="198" t="s">
        <v>205</v>
      </c>
      <c r="AG6" s="198" t="s">
        <v>207</v>
      </c>
    </row>
    <row r="7" spans="1:36" s="247" customFormat="1" ht="18.600000000000001" customHeight="1">
      <c r="A7" s="201" t="s">
        <v>515</v>
      </c>
      <c r="B7" s="202" t="s">
        <v>517</v>
      </c>
      <c r="C7" s="202">
        <v>1</v>
      </c>
      <c r="D7" s="524" t="s">
        <v>425</v>
      </c>
      <c r="E7" s="491" t="s">
        <v>956</v>
      </c>
      <c r="F7" s="491" t="s">
        <v>941</v>
      </c>
      <c r="G7" s="525" t="s">
        <v>1122</v>
      </c>
      <c r="H7" s="526">
        <v>48</v>
      </c>
      <c r="I7" s="526">
        <v>3</v>
      </c>
      <c r="J7" s="527">
        <v>31</v>
      </c>
      <c r="K7" s="528">
        <v>0</v>
      </c>
      <c r="L7" s="528">
        <v>0</v>
      </c>
      <c r="M7" s="528">
        <v>565</v>
      </c>
      <c r="N7" s="528">
        <v>0</v>
      </c>
      <c r="O7" s="203">
        <v>0</v>
      </c>
      <c r="P7" s="203">
        <v>0</v>
      </c>
      <c r="Q7" s="203">
        <v>0</v>
      </c>
      <c r="R7" s="203">
        <v>1</v>
      </c>
      <c r="S7" s="203">
        <v>0</v>
      </c>
      <c r="T7" s="203">
        <v>0</v>
      </c>
      <c r="U7" s="203">
        <v>0</v>
      </c>
      <c r="V7" s="203">
        <v>1</v>
      </c>
      <c r="W7" s="203">
        <v>0</v>
      </c>
      <c r="X7" s="203">
        <v>0</v>
      </c>
      <c r="Y7" s="203">
        <v>0</v>
      </c>
      <c r="Z7" s="203">
        <v>0</v>
      </c>
      <c r="AA7" s="203">
        <v>0</v>
      </c>
      <c r="AB7" s="491" t="s">
        <v>1120</v>
      </c>
      <c r="AC7" s="528">
        <v>1000</v>
      </c>
      <c r="AD7" s="528">
        <v>61765</v>
      </c>
      <c r="AE7" s="528">
        <v>58301</v>
      </c>
      <c r="AF7" s="528">
        <v>170</v>
      </c>
      <c r="AG7" s="201">
        <f>AF7*1000/M7</f>
        <v>300.88495575221236</v>
      </c>
    </row>
    <row r="8" spans="1:36" s="247" customFormat="1" ht="18.600000000000001" customHeight="1">
      <c r="A8" s="201" t="s">
        <v>515</v>
      </c>
      <c r="B8" s="202" t="s">
        <v>517</v>
      </c>
      <c r="C8" s="202">
        <v>2</v>
      </c>
      <c r="D8" s="524" t="s">
        <v>425</v>
      </c>
      <c r="E8" s="491" t="s">
        <v>957</v>
      </c>
      <c r="F8" s="491" t="s">
        <v>941</v>
      </c>
      <c r="G8" s="525" t="s">
        <v>1122</v>
      </c>
      <c r="H8" s="526">
        <v>48</v>
      </c>
      <c r="I8" s="526">
        <v>8</v>
      </c>
      <c r="J8" s="527">
        <v>31</v>
      </c>
      <c r="K8" s="528">
        <v>0</v>
      </c>
      <c r="L8" s="528">
        <v>0</v>
      </c>
      <c r="M8" s="528">
        <v>1401</v>
      </c>
      <c r="N8" s="528">
        <v>0</v>
      </c>
      <c r="O8" s="203">
        <v>0</v>
      </c>
      <c r="P8" s="203">
        <v>0</v>
      </c>
      <c r="Q8" s="203">
        <v>0</v>
      </c>
      <c r="R8" s="203">
        <v>1</v>
      </c>
      <c r="S8" s="203">
        <v>0</v>
      </c>
      <c r="T8" s="203">
        <v>0</v>
      </c>
      <c r="U8" s="203">
        <v>0</v>
      </c>
      <c r="V8" s="203">
        <v>1</v>
      </c>
      <c r="W8" s="203">
        <v>0</v>
      </c>
      <c r="X8" s="203">
        <v>0</v>
      </c>
      <c r="Y8" s="203">
        <v>0</v>
      </c>
      <c r="Z8" s="203">
        <v>0</v>
      </c>
      <c r="AA8" s="203">
        <v>0</v>
      </c>
      <c r="AB8" s="491" t="s">
        <v>1118</v>
      </c>
      <c r="AC8" s="528">
        <v>1100</v>
      </c>
      <c r="AD8" s="528">
        <v>145739</v>
      </c>
      <c r="AE8" s="528">
        <v>109304</v>
      </c>
      <c r="AF8" s="528">
        <v>420</v>
      </c>
      <c r="AG8" s="201">
        <f t="shared" ref="AG8:AG58" si="0">AF8*1000/M8</f>
        <v>299.78586723768734</v>
      </c>
    </row>
    <row r="9" spans="1:36" s="247" customFormat="1" ht="18.600000000000001" customHeight="1">
      <c r="A9" s="201" t="s">
        <v>515</v>
      </c>
      <c r="B9" s="202" t="s">
        <v>517</v>
      </c>
      <c r="C9" s="202">
        <v>3</v>
      </c>
      <c r="D9" s="524" t="s">
        <v>425</v>
      </c>
      <c r="E9" s="491" t="s">
        <v>958</v>
      </c>
      <c r="F9" s="491" t="s">
        <v>932</v>
      </c>
      <c r="G9" s="525" t="s">
        <v>1122</v>
      </c>
      <c r="H9" s="526">
        <v>48</v>
      </c>
      <c r="I9" s="526">
        <v>3</v>
      </c>
      <c r="J9" s="527">
        <v>31</v>
      </c>
      <c r="K9" s="528">
        <v>0</v>
      </c>
      <c r="L9" s="528">
        <v>0</v>
      </c>
      <c r="M9" s="528">
        <v>728</v>
      </c>
      <c r="N9" s="528">
        <v>0</v>
      </c>
      <c r="O9" s="203">
        <v>0</v>
      </c>
      <c r="P9" s="203">
        <v>0</v>
      </c>
      <c r="Q9" s="203">
        <v>0</v>
      </c>
      <c r="R9" s="203">
        <v>0</v>
      </c>
      <c r="S9" s="203">
        <v>1</v>
      </c>
      <c r="T9" s="203">
        <v>0</v>
      </c>
      <c r="U9" s="203">
        <v>0</v>
      </c>
      <c r="V9" s="203">
        <v>1</v>
      </c>
      <c r="W9" s="203">
        <v>0</v>
      </c>
      <c r="X9" s="203">
        <v>0</v>
      </c>
      <c r="Y9" s="203">
        <v>0</v>
      </c>
      <c r="Z9" s="203">
        <v>0</v>
      </c>
      <c r="AA9" s="203">
        <v>0</v>
      </c>
      <c r="AB9" s="491" t="s">
        <v>1120</v>
      </c>
      <c r="AC9" s="528">
        <v>700</v>
      </c>
      <c r="AD9" s="528">
        <v>50682</v>
      </c>
      <c r="AE9" s="528">
        <v>45330</v>
      </c>
      <c r="AF9" s="528">
        <v>218</v>
      </c>
      <c r="AG9" s="201">
        <f t="shared" si="0"/>
        <v>299.45054945054943</v>
      </c>
    </row>
    <row r="10" spans="1:36" s="247" customFormat="1" ht="18.600000000000001" customHeight="1">
      <c r="A10" s="201" t="s">
        <v>518</v>
      </c>
      <c r="B10" s="202" t="s">
        <v>322</v>
      </c>
      <c r="C10" s="202">
        <v>4</v>
      </c>
      <c r="D10" s="524" t="s">
        <v>230</v>
      </c>
      <c r="E10" s="491" t="s">
        <v>959</v>
      </c>
      <c r="F10" s="491" t="s">
        <v>941</v>
      </c>
      <c r="G10" s="525" t="s">
        <v>1122</v>
      </c>
      <c r="H10" s="526">
        <v>55</v>
      </c>
      <c r="I10" s="526">
        <v>2</v>
      </c>
      <c r="J10" s="527">
        <v>4</v>
      </c>
      <c r="K10" s="528">
        <v>0</v>
      </c>
      <c r="L10" s="528">
        <v>0</v>
      </c>
      <c r="M10" s="528">
        <v>1872</v>
      </c>
      <c r="N10" s="528">
        <v>0</v>
      </c>
      <c r="O10" s="203">
        <v>0</v>
      </c>
      <c r="P10" s="203"/>
      <c r="Q10" s="203"/>
      <c r="R10" s="203">
        <v>2</v>
      </c>
      <c r="S10" s="203"/>
      <c r="T10" s="203"/>
      <c r="U10" s="203">
        <v>0</v>
      </c>
      <c r="V10" s="203"/>
      <c r="W10" s="203"/>
      <c r="X10" s="203">
        <v>1</v>
      </c>
      <c r="Y10" s="203"/>
      <c r="Z10" s="203"/>
      <c r="AA10" s="203">
        <v>0</v>
      </c>
      <c r="AB10" s="491" t="s">
        <v>1119</v>
      </c>
      <c r="AC10" s="528">
        <v>1998</v>
      </c>
      <c r="AD10" s="528">
        <v>194624</v>
      </c>
      <c r="AE10" s="528">
        <v>185423</v>
      </c>
      <c r="AF10" s="528">
        <v>702</v>
      </c>
      <c r="AG10" s="201">
        <f t="shared" si="0"/>
        <v>375</v>
      </c>
    </row>
    <row r="11" spans="1:36" s="247" customFormat="1" ht="18.600000000000001" customHeight="1">
      <c r="A11" s="201" t="s">
        <v>518</v>
      </c>
      <c r="B11" s="202" t="s">
        <v>322</v>
      </c>
      <c r="C11" s="202">
        <v>5</v>
      </c>
      <c r="D11" s="524" t="s">
        <v>434</v>
      </c>
      <c r="E11" s="491" t="s">
        <v>991</v>
      </c>
      <c r="F11" s="491" t="s">
        <v>992</v>
      </c>
      <c r="G11" s="525" t="s">
        <v>1124</v>
      </c>
      <c r="H11" s="526">
        <v>14</v>
      </c>
      <c r="I11" s="526">
        <v>3</v>
      </c>
      <c r="J11" s="527">
        <v>29</v>
      </c>
      <c r="K11" s="528">
        <v>3600</v>
      </c>
      <c r="L11" s="528">
        <v>2877</v>
      </c>
      <c r="M11" s="528">
        <v>2822</v>
      </c>
      <c r="N11" s="528">
        <v>1480</v>
      </c>
      <c r="O11" s="203">
        <v>0</v>
      </c>
      <c r="P11" s="203"/>
      <c r="Q11" s="203"/>
      <c r="R11" s="203">
        <v>3</v>
      </c>
      <c r="S11" s="203"/>
      <c r="T11" s="203"/>
      <c r="U11" s="203"/>
      <c r="V11" s="203"/>
      <c r="W11" s="203">
        <v>1</v>
      </c>
      <c r="X11" s="203"/>
      <c r="Y11" s="203">
        <v>2</v>
      </c>
      <c r="Z11" s="203"/>
      <c r="AA11" s="203"/>
      <c r="AB11" s="491" t="s">
        <v>1119</v>
      </c>
      <c r="AC11" s="528">
        <v>2160</v>
      </c>
      <c r="AD11" s="528">
        <v>286105</v>
      </c>
      <c r="AE11" s="528">
        <v>231817</v>
      </c>
      <c r="AF11" s="528">
        <v>968</v>
      </c>
      <c r="AG11" s="201">
        <f t="shared" si="0"/>
        <v>343.01913536498938</v>
      </c>
    </row>
    <row r="12" spans="1:36" s="247" customFormat="1" ht="18.600000000000001" customHeight="1">
      <c r="A12" s="201" t="s">
        <v>518</v>
      </c>
      <c r="B12" s="202" t="s">
        <v>322</v>
      </c>
      <c r="C12" s="202">
        <v>6</v>
      </c>
      <c r="D12" s="524" t="s">
        <v>434</v>
      </c>
      <c r="E12" s="491" t="s">
        <v>993</v>
      </c>
      <c r="F12" s="491" t="s">
        <v>992</v>
      </c>
      <c r="G12" s="525" t="s">
        <v>1124</v>
      </c>
      <c r="H12" s="526">
        <v>14</v>
      </c>
      <c r="I12" s="526">
        <v>3</v>
      </c>
      <c r="J12" s="527">
        <v>29</v>
      </c>
      <c r="K12" s="528">
        <v>3900</v>
      </c>
      <c r="L12" s="528">
        <v>3289</v>
      </c>
      <c r="M12" s="528">
        <v>3226</v>
      </c>
      <c r="N12" s="528">
        <v>1670</v>
      </c>
      <c r="O12" s="203">
        <v>0</v>
      </c>
      <c r="P12" s="203"/>
      <c r="Q12" s="203"/>
      <c r="R12" s="203">
        <v>1</v>
      </c>
      <c r="S12" s="203"/>
      <c r="T12" s="203"/>
      <c r="U12" s="203"/>
      <c r="V12" s="203"/>
      <c r="W12" s="203"/>
      <c r="X12" s="203"/>
      <c r="Y12" s="203">
        <v>1</v>
      </c>
      <c r="Z12" s="203"/>
      <c r="AA12" s="203"/>
      <c r="AB12" s="491" t="s">
        <v>1119</v>
      </c>
      <c r="AC12" s="528">
        <v>2160</v>
      </c>
      <c r="AD12" s="528">
        <v>343378</v>
      </c>
      <c r="AE12" s="528">
        <v>292038</v>
      </c>
      <c r="AF12" s="528">
        <v>1207</v>
      </c>
      <c r="AG12" s="201">
        <f t="shared" si="0"/>
        <v>374.14755114693116</v>
      </c>
    </row>
    <row r="13" spans="1:36" s="247" customFormat="1" ht="18.600000000000001" customHeight="1">
      <c r="A13" s="201" t="s">
        <v>518</v>
      </c>
      <c r="B13" s="202" t="s">
        <v>322</v>
      </c>
      <c r="C13" s="202">
        <v>7</v>
      </c>
      <c r="D13" s="524" t="s">
        <v>434</v>
      </c>
      <c r="E13" s="491" t="s">
        <v>994</v>
      </c>
      <c r="F13" s="491" t="s">
        <v>992</v>
      </c>
      <c r="G13" s="525" t="s">
        <v>1122</v>
      </c>
      <c r="H13" s="526">
        <v>53</v>
      </c>
      <c r="I13" s="526">
        <v>5</v>
      </c>
      <c r="J13" s="527">
        <v>30</v>
      </c>
      <c r="K13" s="528">
        <v>180</v>
      </c>
      <c r="L13" s="528">
        <v>101</v>
      </c>
      <c r="M13" s="528">
        <v>99</v>
      </c>
      <c r="N13" s="528">
        <v>36</v>
      </c>
      <c r="O13" s="203">
        <v>1</v>
      </c>
      <c r="P13" s="203"/>
      <c r="Q13" s="203"/>
      <c r="R13" s="203"/>
      <c r="S13" s="203"/>
      <c r="T13" s="203"/>
      <c r="U13" s="203"/>
      <c r="V13" s="203"/>
      <c r="W13" s="203">
        <v>1</v>
      </c>
      <c r="X13" s="203"/>
      <c r="Y13" s="203"/>
      <c r="Z13" s="203"/>
      <c r="AA13" s="203"/>
      <c r="AB13" s="491" t="s">
        <v>1119</v>
      </c>
      <c r="AC13" s="528">
        <v>2160</v>
      </c>
      <c r="AD13" s="528">
        <v>8230</v>
      </c>
      <c r="AE13" s="528">
        <v>6874</v>
      </c>
      <c r="AF13" s="528">
        <v>36</v>
      </c>
      <c r="AG13" s="201">
        <f t="shared" si="0"/>
        <v>363.63636363636363</v>
      </c>
    </row>
    <row r="14" spans="1:36" s="247" customFormat="1" ht="18.600000000000001" customHeight="1">
      <c r="A14" s="201" t="s">
        <v>518</v>
      </c>
      <c r="B14" s="202" t="s">
        <v>322</v>
      </c>
      <c r="C14" s="202">
        <v>8</v>
      </c>
      <c r="D14" s="524" t="s">
        <v>434</v>
      </c>
      <c r="E14" s="491" t="s">
        <v>995</v>
      </c>
      <c r="F14" s="491" t="s">
        <v>992</v>
      </c>
      <c r="G14" s="525" t="s">
        <v>1124</v>
      </c>
      <c r="H14" s="526">
        <v>10</v>
      </c>
      <c r="I14" s="526">
        <v>3</v>
      </c>
      <c r="J14" s="527">
        <v>31</v>
      </c>
      <c r="K14" s="528">
        <v>4900</v>
      </c>
      <c r="L14" s="528">
        <v>4092</v>
      </c>
      <c r="M14" s="528">
        <v>4034</v>
      </c>
      <c r="N14" s="528">
        <v>1900</v>
      </c>
      <c r="O14" s="203">
        <v>0</v>
      </c>
      <c r="P14" s="203"/>
      <c r="Q14" s="203"/>
      <c r="R14" s="203">
        <v>3</v>
      </c>
      <c r="S14" s="203"/>
      <c r="T14" s="203"/>
      <c r="U14" s="203"/>
      <c r="V14" s="203"/>
      <c r="W14" s="203"/>
      <c r="X14" s="203">
        <v>2</v>
      </c>
      <c r="Y14" s="203"/>
      <c r="Z14" s="203"/>
      <c r="AA14" s="203"/>
      <c r="AB14" s="491" t="s">
        <v>1119</v>
      </c>
      <c r="AC14" s="528">
        <v>2160</v>
      </c>
      <c r="AD14" s="528">
        <v>385565</v>
      </c>
      <c r="AE14" s="528">
        <v>347802</v>
      </c>
      <c r="AF14" s="528">
        <v>1348</v>
      </c>
      <c r="AG14" s="201">
        <f t="shared" si="0"/>
        <v>334.15964303420924</v>
      </c>
    </row>
    <row r="15" spans="1:36" s="247" customFormat="1" ht="18.600000000000001" customHeight="1">
      <c r="A15" s="201" t="s">
        <v>518</v>
      </c>
      <c r="B15" s="202" t="s">
        <v>322</v>
      </c>
      <c r="C15" s="202">
        <v>9</v>
      </c>
      <c r="D15" s="524" t="s">
        <v>434</v>
      </c>
      <c r="E15" s="491" t="s">
        <v>996</v>
      </c>
      <c r="F15" s="491" t="s">
        <v>992</v>
      </c>
      <c r="G15" s="525" t="s">
        <v>1122</v>
      </c>
      <c r="H15" s="526">
        <v>61</v>
      </c>
      <c r="I15" s="526">
        <v>5</v>
      </c>
      <c r="J15" s="527">
        <v>26</v>
      </c>
      <c r="K15" s="528">
        <v>1480</v>
      </c>
      <c r="L15" s="528">
        <v>1277</v>
      </c>
      <c r="M15" s="528">
        <v>1259</v>
      </c>
      <c r="N15" s="528">
        <v>312</v>
      </c>
      <c r="O15" s="203">
        <v>0</v>
      </c>
      <c r="P15" s="203"/>
      <c r="Q15" s="203"/>
      <c r="R15" s="203">
        <v>1</v>
      </c>
      <c r="S15" s="203"/>
      <c r="T15" s="203"/>
      <c r="U15" s="203"/>
      <c r="V15" s="203"/>
      <c r="W15" s="203"/>
      <c r="X15" s="203">
        <v>1</v>
      </c>
      <c r="Y15" s="203"/>
      <c r="Z15" s="203"/>
      <c r="AA15" s="203"/>
      <c r="AB15" s="491" t="s">
        <v>1119</v>
      </c>
      <c r="AC15" s="528">
        <v>2160</v>
      </c>
      <c r="AD15" s="528">
        <v>114527</v>
      </c>
      <c r="AE15" s="528">
        <v>99427</v>
      </c>
      <c r="AF15" s="528">
        <v>312</v>
      </c>
      <c r="AG15" s="201">
        <f t="shared" si="0"/>
        <v>247.81572676727561</v>
      </c>
    </row>
    <row r="16" spans="1:36" s="247" customFormat="1" ht="18.600000000000001" customHeight="1">
      <c r="A16" s="201" t="s">
        <v>519</v>
      </c>
      <c r="B16" s="202" t="s">
        <v>269</v>
      </c>
      <c r="C16" s="202">
        <v>10</v>
      </c>
      <c r="D16" s="524" t="s">
        <v>437</v>
      </c>
      <c r="E16" s="491" t="s">
        <v>997</v>
      </c>
      <c r="F16" s="491" t="s">
        <v>992</v>
      </c>
      <c r="G16" s="525" t="s">
        <v>1124</v>
      </c>
      <c r="H16" s="526">
        <v>1</v>
      </c>
      <c r="I16" s="526">
        <v>6</v>
      </c>
      <c r="J16" s="527">
        <v>21</v>
      </c>
      <c r="K16" s="528">
        <v>1248</v>
      </c>
      <c r="L16" s="528">
        <v>742</v>
      </c>
      <c r="M16" s="528">
        <v>739</v>
      </c>
      <c r="N16" s="528">
        <v>347</v>
      </c>
      <c r="O16" s="203">
        <v>1</v>
      </c>
      <c r="P16" s="203">
        <v>0</v>
      </c>
      <c r="Q16" s="203">
        <v>0</v>
      </c>
      <c r="R16" s="203">
        <v>1</v>
      </c>
      <c r="S16" s="203">
        <v>0</v>
      </c>
      <c r="T16" s="203">
        <v>0</v>
      </c>
      <c r="U16" s="203">
        <v>0</v>
      </c>
      <c r="V16" s="203">
        <v>0</v>
      </c>
      <c r="W16" s="203">
        <v>0</v>
      </c>
      <c r="X16" s="203">
        <v>1</v>
      </c>
      <c r="Y16" s="203">
        <v>0</v>
      </c>
      <c r="Z16" s="203">
        <v>0</v>
      </c>
      <c r="AA16" s="203">
        <v>0</v>
      </c>
      <c r="AB16" s="491" t="s">
        <v>1120</v>
      </c>
      <c r="AC16" s="528">
        <v>2000</v>
      </c>
      <c r="AD16" s="528">
        <v>80160</v>
      </c>
      <c r="AE16" s="528">
        <v>55357</v>
      </c>
      <c r="AF16" s="528">
        <v>333</v>
      </c>
      <c r="AG16" s="201">
        <f t="shared" si="0"/>
        <v>450.6089309878214</v>
      </c>
    </row>
    <row r="17" spans="1:33" s="247" customFormat="1" ht="18.600000000000001" customHeight="1">
      <c r="A17" s="201" t="s">
        <v>519</v>
      </c>
      <c r="B17" s="202" t="s">
        <v>269</v>
      </c>
      <c r="C17" s="202">
        <v>11</v>
      </c>
      <c r="D17" s="524" t="s">
        <v>437</v>
      </c>
      <c r="E17" s="491" t="s">
        <v>998</v>
      </c>
      <c r="F17" s="491" t="s">
        <v>992</v>
      </c>
      <c r="G17" s="525" t="s">
        <v>1124</v>
      </c>
      <c r="H17" s="526">
        <v>15</v>
      </c>
      <c r="I17" s="526">
        <v>3</v>
      </c>
      <c r="J17" s="527">
        <v>31</v>
      </c>
      <c r="K17" s="528">
        <v>755</v>
      </c>
      <c r="L17" s="528">
        <v>583</v>
      </c>
      <c r="M17" s="528">
        <v>580</v>
      </c>
      <c r="N17" s="528">
        <v>227</v>
      </c>
      <c r="O17" s="203">
        <v>1</v>
      </c>
      <c r="P17" s="203">
        <v>0</v>
      </c>
      <c r="Q17" s="203">
        <v>0</v>
      </c>
      <c r="R17" s="203">
        <v>1</v>
      </c>
      <c r="S17" s="203">
        <v>0</v>
      </c>
      <c r="T17" s="203">
        <v>0</v>
      </c>
      <c r="U17" s="203">
        <v>0</v>
      </c>
      <c r="V17" s="203">
        <v>0</v>
      </c>
      <c r="W17" s="203">
        <v>0</v>
      </c>
      <c r="X17" s="203">
        <v>0</v>
      </c>
      <c r="Y17" s="203">
        <v>1</v>
      </c>
      <c r="Z17" s="203">
        <v>0</v>
      </c>
      <c r="AA17" s="203">
        <v>0</v>
      </c>
      <c r="AB17" s="491" t="s">
        <v>1120</v>
      </c>
      <c r="AC17" s="528">
        <v>2000</v>
      </c>
      <c r="AD17" s="528">
        <v>50259</v>
      </c>
      <c r="AE17" s="528">
        <v>43517</v>
      </c>
      <c r="AF17" s="528">
        <v>163</v>
      </c>
      <c r="AG17" s="201">
        <f t="shared" si="0"/>
        <v>281.0344827586207</v>
      </c>
    </row>
    <row r="18" spans="1:33" s="247" customFormat="1" ht="18.600000000000001" customHeight="1">
      <c r="A18" s="201" t="s">
        <v>519</v>
      </c>
      <c r="B18" s="202" t="s">
        <v>269</v>
      </c>
      <c r="C18" s="202">
        <v>12</v>
      </c>
      <c r="D18" s="524" t="s">
        <v>437</v>
      </c>
      <c r="E18" s="491" t="s">
        <v>999</v>
      </c>
      <c r="F18" s="491" t="s">
        <v>992</v>
      </c>
      <c r="G18" s="525" t="s">
        <v>1122</v>
      </c>
      <c r="H18" s="526">
        <v>56</v>
      </c>
      <c r="I18" s="526">
        <v>6</v>
      </c>
      <c r="J18" s="527">
        <v>17</v>
      </c>
      <c r="K18" s="528">
        <v>590</v>
      </c>
      <c r="L18" s="528">
        <v>392</v>
      </c>
      <c r="M18" s="528">
        <v>390</v>
      </c>
      <c r="N18" s="528">
        <v>118</v>
      </c>
      <c r="O18" s="203">
        <v>1</v>
      </c>
      <c r="P18" s="203">
        <v>0</v>
      </c>
      <c r="Q18" s="203">
        <v>0</v>
      </c>
      <c r="R18" s="203">
        <v>0</v>
      </c>
      <c r="S18" s="203">
        <v>0</v>
      </c>
      <c r="T18" s="203">
        <v>0</v>
      </c>
      <c r="U18" s="203">
        <v>0</v>
      </c>
      <c r="V18" s="203">
        <v>0</v>
      </c>
      <c r="W18" s="203">
        <v>0</v>
      </c>
      <c r="X18" s="203">
        <v>1</v>
      </c>
      <c r="Y18" s="203">
        <v>0</v>
      </c>
      <c r="Z18" s="203">
        <v>0</v>
      </c>
      <c r="AA18" s="203">
        <v>0</v>
      </c>
      <c r="AB18" s="491" t="s">
        <v>1120</v>
      </c>
      <c r="AC18" s="528">
        <v>2000</v>
      </c>
      <c r="AD18" s="528">
        <v>35483</v>
      </c>
      <c r="AE18" s="528">
        <v>31521</v>
      </c>
      <c r="AF18" s="528">
        <v>110</v>
      </c>
      <c r="AG18" s="201">
        <f t="shared" si="0"/>
        <v>282.05128205128204</v>
      </c>
    </row>
    <row r="19" spans="1:33" s="247" customFormat="1" ht="18.600000000000001" customHeight="1">
      <c r="A19" s="201" t="s">
        <v>519</v>
      </c>
      <c r="B19" s="202" t="s">
        <v>269</v>
      </c>
      <c r="C19" s="202">
        <v>13</v>
      </c>
      <c r="D19" s="524" t="s">
        <v>437</v>
      </c>
      <c r="E19" s="491" t="s">
        <v>1000</v>
      </c>
      <c r="F19" s="491" t="s">
        <v>992</v>
      </c>
      <c r="G19" s="525" t="s">
        <v>1124</v>
      </c>
      <c r="H19" s="526">
        <v>12</v>
      </c>
      <c r="I19" s="526">
        <v>3</v>
      </c>
      <c r="J19" s="527">
        <v>31</v>
      </c>
      <c r="K19" s="528">
        <v>4215</v>
      </c>
      <c r="L19" s="528">
        <v>3439</v>
      </c>
      <c r="M19" s="528">
        <v>3423</v>
      </c>
      <c r="N19" s="528">
        <v>1845</v>
      </c>
      <c r="O19" s="203">
        <v>3</v>
      </c>
      <c r="P19" s="203">
        <v>0</v>
      </c>
      <c r="Q19" s="203">
        <v>0</v>
      </c>
      <c r="R19" s="203">
        <v>2</v>
      </c>
      <c r="S19" s="203">
        <v>0</v>
      </c>
      <c r="T19" s="203">
        <v>0</v>
      </c>
      <c r="U19" s="203">
        <v>0</v>
      </c>
      <c r="V19" s="203">
        <v>0</v>
      </c>
      <c r="W19" s="203">
        <v>1</v>
      </c>
      <c r="X19" s="203">
        <v>0</v>
      </c>
      <c r="Y19" s="203">
        <v>2</v>
      </c>
      <c r="Z19" s="203">
        <v>0</v>
      </c>
      <c r="AA19" s="203">
        <v>0</v>
      </c>
      <c r="AB19" s="491" t="s">
        <v>1120</v>
      </c>
      <c r="AC19" s="528">
        <v>2000</v>
      </c>
      <c r="AD19" s="528">
        <v>552104</v>
      </c>
      <c r="AE19" s="528">
        <v>326770</v>
      </c>
      <c r="AF19" s="528">
        <v>1772</v>
      </c>
      <c r="AG19" s="201">
        <f t="shared" si="0"/>
        <v>517.67455448437045</v>
      </c>
    </row>
    <row r="20" spans="1:33" s="247" customFormat="1" ht="18.600000000000001" customHeight="1">
      <c r="A20" s="201" t="s">
        <v>519</v>
      </c>
      <c r="B20" s="202" t="s">
        <v>269</v>
      </c>
      <c r="C20" s="202">
        <v>14</v>
      </c>
      <c r="D20" s="524" t="s">
        <v>437</v>
      </c>
      <c r="E20" s="491" t="s">
        <v>1001</v>
      </c>
      <c r="F20" s="491" t="s">
        <v>992</v>
      </c>
      <c r="G20" s="525" t="s">
        <v>1124</v>
      </c>
      <c r="H20" s="526">
        <v>5</v>
      </c>
      <c r="I20" s="526">
        <v>6</v>
      </c>
      <c r="J20" s="527">
        <v>21</v>
      </c>
      <c r="K20" s="528">
        <v>1072</v>
      </c>
      <c r="L20" s="528">
        <v>731</v>
      </c>
      <c r="M20" s="528">
        <v>728</v>
      </c>
      <c r="N20" s="528">
        <v>360</v>
      </c>
      <c r="O20" s="203">
        <v>3</v>
      </c>
      <c r="P20" s="203">
        <v>0</v>
      </c>
      <c r="Q20" s="203">
        <v>0</v>
      </c>
      <c r="R20" s="203">
        <v>0</v>
      </c>
      <c r="S20" s="203">
        <v>0</v>
      </c>
      <c r="T20" s="203">
        <v>0</v>
      </c>
      <c r="U20" s="203">
        <v>0</v>
      </c>
      <c r="V20" s="203">
        <v>0</v>
      </c>
      <c r="W20" s="203">
        <v>2</v>
      </c>
      <c r="X20" s="203">
        <v>0</v>
      </c>
      <c r="Y20" s="203">
        <v>0</v>
      </c>
      <c r="Z20" s="203">
        <v>0</v>
      </c>
      <c r="AA20" s="203">
        <v>0</v>
      </c>
      <c r="AB20" s="491" t="s">
        <v>1120</v>
      </c>
      <c r="AC20" s="528">
        <v>2000</v>
      </c>
      <c r="AD20" s="528">
        <v>80669</v>
      </c>
      <c r="AE20" s="528">
        <v>64385</v>
      </c>
      <c r="AF20" s="528">
        <v>351</v>
      </c>
      <c r="AG20" s="201">
        <f t="shared" si="0"/>
        <v>482.14285714285717</v>
      </c>
    </row>
    <row r="21" spans="1:33" s="247" customFormat="1" ht="18.600000000000001" customHeight="1">
      <c r="A21" s="201" t="s">
        <v>519</v>
      </c>
      <c r="B21" s="202" t="s">
        <v>269</v>
      </c>
      <c r="C21" s="202">
        <v>15</v>
      </c>
      <c r="D21" s="524" t="s">
        <v>437</v>
      </c>
      <c r="E21" s="491" t="s">
        <v>1002</v>
      </c>
      <c r="F21" s="491" t="s">
        <v>992</v>
      </c>
      <c r="G21" s="525" t="s">
        <v>1124</v>
      </c>
      <c r="H21" s="526">
        <v>12</v>
      </c>
      <c r="I21" s="526">
        <v>3</v>
      </c>
      <c r="J21" s="527">
        <v>31</v>
      </c>
      <c r="K21" s="528">
        <v>304</v>
      </c>
      <c r="L21" s="528">
        <v>194</v>
      </c>
      <c r="M21" s="528">
        <v>193</v>
      </c>
      <c r="N21" s="528">
        <v>120</v>
      </c>
      <c r="O21" s="203">
        <v>1</v>
      </c>
      <c r="P21" s="203">
        <v>0</v>
      </c>
      <c r="Q21" s="203">
        <v>0</v>
      </c>
      <c r="R21" s="203">
        <v>0</v>
      </c>
      <c r="S21" s="203">
        <v>0</v>
      </c>
      <c r="T21" s="203">
        <v>0</v>
      </c>
      <c r="U21" s="203">
        <v>0</v>
      </c>
      <c r="V21" s="203">
        <v>0</v>
      </c>
      <c r="W21" s="203">
        <v>0</v>
      </c>
      <c r="X21" s="203">
        <v>1</v>
      </c>
      <c r="Y21" s="203">
        <v>0</v>
      </c>
      <c r="Z21" s="203">
        <v>0</v>
      </c>
      <c r="AA21" s="203">
        <v>0</v>
      </c>
      <c r="AB21" s="491" t="s">
        <v>1120</v>
      </c>
      <c r="AC21" s="528">
        <v>2000</v>
      </c>
      <c r="AD21" s="528">
        <v>34659</v>
      </c>
      <c r="AE21" s="528">
        <v>15893</v>
      </c>
      <c r="AF21" s="528">
        <v>114</v>
      </c>
      <c r="AG21" s="201">
        <f t="shared" si="0"/>
        <v>590.67357512953367</v>
      </c>
    </row>
    <row r="22" spans="1:33" s="247" customFormat="1" ht="18.600000000000001" customHeight="1">
      <c r="A22" s="201" t="s">
        <v>520</v>
      </c>
      <c r="B22" s="202" t="s">
        <v>522</v>
      </c>
      <c r="C22" s="202">
        <v>17</v>
      </c>
      <c r="D22" s="524" t="s">
        <v>441</v>
      </c>
      <c r="E22" s="491" t="s">
        <v>990</v>
      </c>
      <c r="F22" s="491" t="s">
        <v>941</v>
      </c>
      <c r="G22" s="525" t="s">
        <v>1124</v>
      </c>
      <c r="H22" s="526">
        <v>3</v>
      </c>
      <c r="I22" s="526">
        <v>1</v>
      </c>
      <c r="J22" s="527">
        <v>14</v>
      </c>
      <c r="K22" s="528">
        <v>0</v>
      </c>
      <c r="L22" s="528">
        <v>0</v>
      </c>
      <c r="M22" s="528">
        <v>277</v>
      </c>
      <c r="N22" s="528">
        <v>0</v>
      </c>
      <c r="O22" s="203">
        <v>0</v>
      </c>
      <c r="P22" s="203">
        <v>0</v>
      </c>
      <c r="Q22" s="203">
        <v>0</v>
      </c>
      <c r="R22" s="203">
        <v>1</v>
      </c>
      <c r="S22" s="203">
        <v>0</v>
      </c>
      <c r="T22" s="203">
        <v>0</v>
      </c>
      <c r="U22" s="203">
        <v>0</v>
      </c>
      <c r="V22" s="203">
        <v>1</v>
      </c>
      <c r="W22" s="203">
        <v>0</v>
      </c>
      <c r="X22" s="203">
        <v>0</v>
      </c>
      <c r="Y22" s="203">
        <v>0</v>
      </c>
      <c r="Z22" s="203">
        <v>0</v>
      </c>
      <c r="AA22" s="203">
        <v>0</v>
      </c>
      <c r="AB22" s="491" t="s">
        <v>1119</v>
      </c>
      <c r="AC22" s="528">
        <v>1000</v>
      </c>
      <c r="AD22" s="528">
        <v>26658</v>
      </c>
      <c r="AE22" s="528">
        <v>25333</v>
      </c>
      <c r="AF22" s="528">
        <v>80</v>
      </c>
      <c r="AG22" s="201">
        <f t="shared" si="0"/>
        <v>288.80866425992781</v>
      </c>
    </row>
    <row r="23" spans="1:33" s="247" customFormat="1" ht="18.600000000000001" customHeight="1">
      <c r="A23" s="201" t="s">
        <v>520</v>
      </c>
      <c r="B23" s="202" t="s">
        <v>522</v>
      </c>
      <c r="C23" s="202">
        <v>29</v>
      </c>
      <c r="D23" s="524" t="s">
        <v>232</v>
      </c>
      <c r="E23" s="491" t="s">
        <v>1003</v>
      </c>
      <c r="F23" s="491" t="s">
        <v>992</v>
      </c>
      <c r="G23" s="525" t="s">
        <v>1124</v>
      </c>
      <c r="H23" s="526">
        <v>26</v>
      </c>
      <c r="I23" s="526">
        <v>3</v>
      </c>
      <c r="J23" s="527">
        <v>31</v>
      </c>
      <c r="K23" s="528">
        <v>4049</v>
      </c>
      <c r="L23" s="528">
        <v>3978</v>
      </c>
      <c r="M23" s="528">
        <v>3978</v>
      </c>
      <c r="N23" s="528">
        <v>1950</v>
      </c>
      <c r="O23" s="203">
        <v>0</v>
      </c>
      <c r="P23" s="203">
        <v>0</v>
      </c>
      <c r="Q23" s="203">
        <v>3</v>
      </c>
      <c r="R23" s="203">
        <v>0</v>
      </c>
      <c r="S23" s="203">
        <v>0</v>
      </c>
      <c r="T23" s="203">
        <v>0</v>
      </c>
      <c r="U23" s="203">
        <v>0</v>
      </c>
      <c r="V23" s="203">
        <v>0</v>
      </c>
      <c r="W23" s="203">
        <v>2</v>
      </c>
      <c r="X23" s="203">
        <v>0</v>
      </c>
      <c r="Y23" s="203">
        <v>1</v>
      </c>
      <c r="Z23" s="203">
        <v>0</v>
      </c>
      <c r="AA23" s="203">
        <v>0</v>
      </c>
      <c r="AB23" s="491" t="s">
        <v>1119</v>
      </c>
      <c r="AC23" s="528">
        <v>2160</v>
      </c>
      <c r="AD23" s="528">
        <v>574943</v>
      </c>
      <c r="AE23" s="528">
        <v>494624</v>
      </c>
      <c r="AF23" s="528">
        <v>1880</v>
      </c>
      <c r="AG23" s="201">
        <f t="shared" si="0"/>
        <v>472.59929612870792</v>
      </c>
    </row>
    <row r="24" spans="1:33" s="247" customFormat="1" ht="18.600000000000001" customHeight="1">
      <c r="A24" s="201" t="s">
        <v>520</v>
      </c>
      <c r="B24" s="202" t="s">
        <v>522</v>
      </c>
      <c r="C24" s="202">
        <v>30</v>
      </c>
      <c r="D24" s="524" t="s">
        <v>232</v>
      </c>
      <c r="E24" s="491" t="s">
        <v>980</v>
      </c>
      <c r="F24" s="491" t="s">
        <v>992</v>
      </c>
      <c r="G24" s="525" t="s">
        <v>1124</v>
      </c>
      <c r="H24" s="526">
        <v>3</v>
      </c>
      <c r="I24" s="526">
        <v>6</v>
      </c>
      <c r="J24" s="527">
        <v>11</v>
      </c>
      <c r="K24" s="528">
        <v>4559</v>
      </c>
      <c r="L24" s="528">
        <v>2995</v>
      </c>
      <c r="M24" s="528">
        <v>2989</v>
      </c>
      <c r="N24" s="528">
        <v>1167</v>
      </c>
      <c r="O24" s="203">
        <v>0</v>
      </c>
      <c r="P24" s="203">
        <v>0</v>
      </c>
      <c r="Q24" s="203">
        <v>3</v>
      </c>
      <c r="R24" s="203">
        <v>0</v>
      </c>
      <c r="S24" s="203">
        <v>0</v>
      </c>
      <c r="T24" s="203">
        <v>0</v>
      </c>
      <c r="U24" s="203">
        <v>0</v>
      </c>
      <c r="V24" s="203">
        <v>0</v>
      </c>
      <c r="W24" s="203">
        <v>0</v>
      </c>
      <c r="X24" s="203">
        <v>3</v>
      </c>
      <c r="Y24" s="203">
        <v>0</v>
      </c>
      <c r="Z24" s="203">
        <v>0</v>
      </c>
      <c r="AA24" s="203">
        <v>0</v>
      </c>
      <c r="AB24" s="491" t="s">
        <v>1119</v>
      </c>
      <c r="AC24" s="528">
        <v>2160</v>
      </c>
      <c r="AD24" s="528">
        <v>367812</v>
      </c>
      <c r="AE24" s="528">
        <v>330706</v>
      </c>
      <c r="AF24" s="528">
        <v>1116</v>
      </c>
      <c r="AG24" s="201">
        <f t="shared" si="0"/>
        <v>373.36901973904315</v>
      </c>
    </row>
    <row r="25" spans="1:33" s="247" customFormat="1" ht="18.600000000000001" customHeight="1">
      <c r="A25" s="201" t="s">
        <v>520</v>
      </c>
      <c r="B25" s="202" t="s">
        <v>522</v>
      </c>
      <c r="C25" s="202">
        <v>31</v>
      </c>
      <c r="D25" s="524" t="s">
        <v>232</v>
      </c>
      <c r="E25" s="491" t="s">
        <v>1004</v>
      </c>
      <c r="F25" s="491" t="s">
        <v>992</v>
      </c>
      <c r="G25" s="525" t="s">
        <v>1124</v>
      </c>
      <c r="H25" s="526">
        <v>16</v>
      </c>
      <c r="I25" s="526">
        <v>3</v>
      </c>
      <c r="J25" s="527">
        <v>31</v>
      </c>
      <c r="K25" s="528">
        <v>136</v>
      </c>
      <c r="L25" s="528">
        <v>85</v>
      </c>
      <c r="M25" s="528">
        <v>85</v>
      </c>
      <c r="N25" s="528">
        <v>66</v>
      </c>
      <c r="O25" s="203">
        <v>0</v>
      </c>
      <c r="P25" s="203">
        <v>0</v>
      </c>
      <c r="Q25" s="203">
        <v>0</v>
      </c>
      <c r="R25" s="203">
        <v>1</v>
      </c>
      <c r="S25" s="203">
        <v>0</v>
      </c>
      <c r="T25" s="203">
        <v>0</v>
      </c>
      <c r="U25" s="203">
        <v>0</v>
      </c>
      <c r="V25" s="203">
        <v>0</v>
      </c>
      <c r="W25" s="203">
        <v>0</v>
      </c>
      <c r="X25" s="203">
        <v>0</v>
      </c>
      <c r="Y25" s="203">
        <v>1</v>
      </c>
      <c r="Z25" s="203">
        <v>0</v>
      </c>
      <c r="AA25" s="203">
        <v>0</v>
      </c>
      <c r="AB25" s="491" t="s">
        <v>1119</v>
      </c>
      <c r="AC25" s="528">
        <v>2160</v>
      </c>
      <c r="AD25" s="528">
        <v>8437</v>
      </c>
      <c r="AE25" s="528">
        <v>7522</v>
      </c>
      <c r="AF25" s="528">
        <v>49</v>
      </c>
      <c r="AG25" s="201">
        <f t="shared" si="0"/>
        <v>576.47058823529414</v>
      </c>
    </row>
    <row r="26" spans="1:33" s="247" customFormat="1" ht="18.600000000000001" customHeight="1">
      <c r="A26" s="201" t="s">
        <v>520</v>
      </c>
      <c r="B26" s="202" t="s">
        <v>522</v>
      </c>
      <c r="C26" s="202">
        <v>32</v>
      </c>
      <c r="D26" s="524" t="s">
        <v>232</v>
      </c>
      <c r="E26" s="491" t="s">
        <v>955</v>
      </c>
      <c r="F26" s="491" t="s">
        <v>992</v>
      </c>
      <c r="G26" s="525" t="s">
        <v>1124</v>
      </c>
      <c r="H26" s="526">
        <v>11</v>
      </c>
      <c r="I26" s="526">
        <v>1</v>
      </c>
      <c r="J26" s="527">
        <v>28</v>
      </c>
      <c r="K26" s="528">
        <v>3156</v>
      </c>
      <c r="L26" s="528">
        <v>2490</v>
      </c>
      <c r="M26" s="528">
        <v>2490</v>
      </c>
      <c r="N26" s="528">
        <v>2276</v>
      </c>
      <c r="O26" s="203">
        <v>0</v>
      </c>
      <c r="P26" s="203">
        <v>0</v>
      </c>
      <c r="Q26" s="203">
        <v>1</v>
      </c>
      <c r="R26" s="203">
        <v>0</v>
      </c>
      <c r="S26" s="203">
        <v>0</v>
      </c>
      <c r="T26" s="203">
        <v>0</v>
      </c>
      <c r="U26" s="203">
        <v>0</v>
      </c>
      <c r="V26" s="203">
        <v>0</v>
      </c>
      <c r="W26" s="203">
        <v>0</v>
      </c>
      <c r="X26" s="203">
        <v>1</v>
      </c>
      <c r="Y26" s="203">
        <v>0</v>
      </c>
      <c r="Z26" s="203">
        <v>0</v>
      </c>
      <c r="AA26" s="203">
        <v>0</v>
      </c>
      <c r="AB26" s="491" t="s">
        <v>1119</v>
      </c>
      <c r="AC26" s="528">
        <v>2160</v>
      </c>
      <c r="AD26" s="528">
        <v>528694</v>
      </c>
      <c r="AE26" s="528">
        <v>431628</v>
      </c>
      <c r="AF26" s="528">
        <v>2104</v>
      </c>
      <c r="AG26" s="201">
        <f t="shared" si="0"/>
        <v>844.97991967871485</v>
      </c>
    </row>
    <row r="27" spans="1:33" s="247" customFormat="1" ht="18.600000000000001" customHeight="1">
      <c r="A27" s="201" t="s">
        <v>520</v>
      </c>
      <c r="B27" s="202" t="s">
        <v>522</v>
      </c>
      <c r="C27" s="202">
        <v>33</v>
      </c>
      <c r="D27" s="524" t="s">
        <v>232</v>
      </c>
      <c r="E27" s="491" t="s">
        <v>989</v>
      </c>
      <c r="F27" s="491" t="s">
        <v>992</v>
      </c>
      <c r="G27" s="525" t="s">
        <v>1124</v>
      </c>
      <c r="H27" s="526">
        <v>16</v>
      </c>
      <c r="I27" s="526">
        <v>3</v>
      </c>
      <c r="J27" s="527">
        <v>31</v>
      </c>
      <c r="K27" s="528">
        <v>1455</v>
      </c>
      <c r="L27" s="528">
        <v>1075</v>
      </c>
      <c r="M27" s="528">
        <v>1075</v>
      </c>
      <c r="N27" s="528">
        <v>728</v>
      </c>
      <c r="O27" s="203">
        <v>0</v>
      </c>
      <c r="P27" s="203">
        <v>0</v>
      </c>
      <c r="Q27" s="203">
        <v>1</v>
      </c>
      <c r="R27" s="203">
        <v>0</v>
      </c>
      <c r="S27" s="203">
        <v>0</v>
      </c>
      <c r="T27" s="203">
        <v>0</v>
      </c>
      <c r="U27" s="203">
        <v>0</v>
      </c>
      <c r="V27" s="203">
        <v>0</v>
      </c>
      <c r="W27" s="203">
        <v>0</v>
      </c>
      <c r="X27" s="203">
        <v>1</v>
      </c>
      <c r="Y27" s="203">
        <v>0</v>
      </c>
      <c r="Z27" s="203">
        <v>0</v>
      </c>
      <c r="AA27" s="203">
        <v>0</v>
      </c>
      <c r="AB27" s="491" t="s">
        <v>1119</v>
      </c>
      <c r="AC27" s="528">
        <v>2160</v>
      </c>
      <c r="AD27" s="528">
        <v>145333</v>
      </c>
      <c r="AE27" s="528">
        <v>117170</v>
      </c>
      <c r="AF27" s="528">
        <v>669</v>
      </c>
      <c r="AG27" s="201">
        <f t="shared" si="0"/>
        <v>622.32558139534888</v>
      </c>
    </row>
    <row r="28" spans="1:33" s="247" customFormat="1" ht="18.600000000000001" customHeight="1">
      <c r="A28" s="201" t="s">
        <v>520</v>
      </c>
      <c r="B28" s="202" t="s">
        <v>522</v>
      </c>
      <c r="C28" s="202">
        <v>34</v>
      </c>
      <c r="D28" s="524" t="s">
        <v>232</v>
      </c>
      <c r="E28" s="491" t="s">
        <v>1005</v>
      </c>
      <c r="F28" s="491" t="s">
        <v>992</v>
      </c>
      <c r="G28" s="525" t="s">
        <v>1124</v>
      </c>
      <c r="H28" s="526">
        <v>15</v>
      </c>
      <c r="I28" s="526">
        <v>3</v>
      </c>
      <c r="J28" s="527">
        <v>31</v>
      </c>
      <c r="K28" s="528">
        <v>3456</v>
      </c>
      <c r="L28" s="528">
        <v>2726</v>
      </c>
      <c r="M28" s="528">
        <v>2726</v>
      </c>
      <c r="N28" s="528">
        <v>1700</v>
      </c>
      <c r="O28" s="203">
        <v>0</v>
      </c>
      <c r="P28" s="203">
        <v>0</v>
      </c>
      <c r="Q28" s="203">
        <v>0</v>
      </c>
      <c r="R28" s="203">
        <v>2</v>
      </c>
      <c r="S28" s="203">
        <v>0</v>
      </c>
      <c r="T28" s="203">
        <v>0</v>
      </c>
      <c r="U28" s="203">
        <v>0</v>
      </c>
      <c r="V28" s="203">
        <v>0</v>
      </c>
      <c r="W28" s="203">
        <v>0</v>
      </c>
      <c r="X28" s="203">
        <v>0</v>
      </c>
      <c r="Y28" s="203">
        <v>2</v>
      </c>
      <c r="Z28" s="203">
        <v>0</v>
      </c>
      <c r="AA28" s="203">
        <v>0</v>
      </c>
      <c r="AB28" s="491" t="s">
        <v>1119</v>
      </c>
      <c r="AC28" s="528">
        <v>2160</v>
      </c>
      <c r="AD28" s="528">
        <v>415648</v>
      </c>
      <c r="AE28" s="528">
        <v>342180</v>
      </c>
      <c r="AF28" s="528">
        <v>1626</v>
      </c>
      <c r="AG28" s="201">
        <f t="shared" si="0"/>
        <v>596.47835656639768</v>
      </c>
    </row>
    <row r="29" spans="1:33" s="247" customFormat="1" ht="18.600000000000001" customHeight="1">
      <c r="A29" s="201" t="s">
        <v>523</v>
      </c>
      <c r="B29" s="202" t="s">
        <v>524</v>
      </c>
      <c r="C29" s="202">
        <v>35</v>
      </c>
      <c r="D29" s="524" t="s">
        <v>446</v>
      </c>
      <c r="E29" s="491" t="s">
        <v>940</v>
      </c>
      <c r="F29" s="491" t="s">
        <v>941</v>
      </c>
      <c r="G29" s="525" t="s">
        <v>1122</v>
      </c>
      <c r="H29" s="526">
        <v>62</v>
      </c>
      <c r="I29" s="526">
        <v>6</v>
      </c>
      <c r="J29" s="527">
        <v>23</v>
      </c>
      <c r="K29" s="528">
        <v>0</v>
      </c>
      <c r="L29" s="528">
        <v>0</v>
      </c>
      <c r="M29" s="528">
        <v>2644</v>
      </c>
      <c r="N29" s="528">
        <v>0</v>
      </c>
      <c r="O29" s="203">
        <v>0</v>
      </c>
      <c r="P29" s="203">
        <v>0</v>
      </c>
      <c r="Q29" s="203">
        <v>1</v>
      </c>
      <c r="R29" s="203">
        <v>2</v>
      </c>
      <c r="S29" s="203">
        <v>1</v>
      </c>
      <c r="T29" s="203">
        <v>0</v>
      </c>
      <c r="U29" s="203">
        <v>0</v>
      </c>
      <c r="V29" s="203">
        <v>0</v>
      </c>
      <c r="W29" s="203">
        <v>0</v>
      </c>
      <c r="X29" s="203">
        <v>1</v>
      </c>
      <c r="Y29" s="203">
        <v>0</v>
      </c>
      <c r="Z29" s="203">
        <v>0</v>
      </c>
      <c r="AA29" s="203">
        <v>0</v>
      </c>
      <c r="AB29" s="491" t="s">
        <v>1119</v>
      </c>
      <c r="AC29" s="528">
        <v>1339</v>
      </c>
      <c r="AD29" s="528">
        <v>529807</v>
      </c>
      <c r="AE29" s="528">
        <v>482157</v>
      </c>
      <c r="AF29" s="528">
        <v>1817</v>
      </c>
      <c r="AG29" s="201">
        <f t="shared" si="0"/>
        <v>687.21633888048416</v>
      </c>
    </row>
    <row r="30" spans="1:33" s="247" customFormat="1" ht="18.600000000000001" customHeight="1">
      <c r="A30" s="201" t="s">
        <v>523</v>
      </c>
      <c r="B30" s="202" t="s">
        <v>524</v>
      </c>
      <c r="C30" s="202">
        <v>36</v>
      </c>
      <c r="D30" s="524" t="s">
        <v>446</v>
      </c>
      <c r="E30" s="491" t="s">
        <v>942</v>
      </c>
      <c r="F30" s="491" t="s">
        <v>941</v>
      </c>
      <c r="G30" s="525" t="s">
        <v>1124</v>
      </c>
      <c r="H30" s="526">
        <v>15</v>
      </c>
      <c r="I30" s="526">
        <v>3</v>
      </c>
      <c r="J30" s="527">
        <v>31</v>
      </c>
      <c r="K30" s="528">
        <v>0</v>
      </c>
      <c r="L30" s="528">
        <v>0</v>
      </c>
      <c r="M30" s="528">
        <v>1077</v>
      </c>
      <c r="N30" s="528">
        <v>0</v>
      </c>
      <c r="O30" s="203">
        <v>0</v>
      </c>
      <c r="P30" s="203">
        <v>0</v>
      </c>
      <c r="Q30" s="203">
        <v>0</v>
      </c>
      <c r="R30" s="203">
        <v>1</v>
      </c>
      <c r="S30" s="203">
        <v>0</v>
      </c>
      <c r="T30" s="203">
        <v>0</v>
      </c>
      <c r="U30" s="203">
        <v>0</v>
      </c>
      <c r="V30" s="203">
        <v>0</v>
      </c>
      <c r="W30" s="203">
        <v>0</v>
      </c>
      <c r="X30" s="203">
        <v>0</v>
      </c>
      <c r="Y30" s="203">
        <v>1</v>
      </c>
      <c r="Z30" s="203">
        <v>0</v>
      </c>
      <c r="AA30" s="203">
        <v>0</v>
      </c>
      <c r="AB30" s="491" t="s">
        <v>1119</v>
      </c>
      <c r="AC30" s="528">
        <v>1339</v>
      </c>
      <c r="AD30" s="528">
        <v>113580</v>
      </c>
      <c r="AE30" s="528">
        <v>92983</v>
      </c>
      <c r="AF30" s="528">
        <v>471</v>
      </c>
      <c r="AG30" s="201">
        <f t="shared" si="0"/>
        <v>437.32590529247909</v>
      </c>
    </row>
    <row r="31" spans="1:33" s="247" customFormat="1" ht="18.600000000000001" customHeight="1">
      <c r="A31" s="201" t="s">
        <v>523</v>
      </c>
      <c r="B31" s="202" t="s">
        <v>524</v>
      </c>
      <c r="C31" s="202">
        <v>37</v>
      </c>
      <c r="D31" s="524" t="s">
        <v>446</v>
      </c>
      <c r="E31" s="491" t="s">
        <v>943</v>
      </c>
      <c r="F31" s="491" t="s">
        <v>941</v>
      </c>
      <c r="G31" s="525" t="s">
        <v>1122</v>
      </c>
      <c r="H31" s="526">
        <v>32</v>
      </c>
      <c r="I31" s="526">
        <v>1</v>
      </c>
      <c r="J31" s="527">
        <v>16</v>
      </c>
      <c r="K31" s="528">
        <v>0</v>
      </c>
      <c r="L31" s="528">
        <v>0</v>
      </c>
      <c r="M31" s="528">
        <v>111</v>
      </c>
      <c r="N31" s="528">
        <v>0</v>
      </c>
      <c r="O31" s="203">
        <v>0</v>
      </c>
      <c r="P31" s="203">
        <v>0</v>
      </c>
      <c r="Q31" s="203">
        <v>1</v>
      </c>
      <c r="R31" s="203">
        <v>0</v>
      </c>
      <c r="S31" s="203">
        <v>0</v>
      </c>
      <c r="T31" s="203">
        <v>0</v>
      </c>
      <c r="U31" s="203">
        <v>0</v>
      </c>
      <c r="V31" s="203">
        <v>1</v>
      </c>
      <c r="W31" s="203">
        <v>0</v>
      </c>
      <c r="X31" s="203">
        <v>0</v>
      </c>
      <c r="Y31" s="203">
        <v>0</v>
      </c>
      <c r="Z31" s="203">
        <v>0</v>
      </c>
      <c r="AA31" s="203">
        <v>0</v>
      </c>
      <c r="AB31" s="491" t="s">
        <v>1119</v>
      </c>
      <c r="AC31" s="528">
        <v>1339</v>
      </c>
      <c r="AD31" s="528">
        <v>13301</v>
      </c>
      <c r="AE31" s="528">
        <v>10341</v>
      </c>
      <c r="AF31" s="528">
        <v>46</v>
      </c>
      <c r="AG31" s="201">
        <f t="shared" si="0"/>
        <v>414.41441441441441</v>
      </c>
    </row>
    <row r="32" spans="1:33" s="247" customFormat="1" ht="18.600000000000001" customHeight="1">
      <c r="A32" s="201" t="s">
        <v>523</v>
      </c>
      <c r="B32" s="202" t="s">
        <v>524</v>
      </c>
      <c r="C32" s="202">
        <v>38</v>
      </c>
      <c r="D32" s="524" t="s">
        <v>446</v>
      </c>
      <c r="E32" s="491" t="s">
        <v>944</v>
      </c>
      <c r="F32" s="491" t="s">
        <v>941</v>
      </c>
      <c r="G32" s="525" t="s">
        <v>1122</v>
      </c>
      <c r="H32" s="526">
        <v>60</v>
      </c>
      <c r="I32" s="526">
        <v>6</v>
      </c>
      <c r="J32" s="527">
        <v>18</v>
      </c>
      <c r="K32" s="528">
        <v>0</v>
      </c>
      <c r="L32" s="528">
        <v>0</v>
      </c>
      <c r="M32" s="528">
        <v>263</v>
      </c>
      <c r="N32" s="528">
        <v>0</v>
      </c>
      <c r="O32" s="203">
        <v>0</v>
      </c>
      <c r="P32" s="203">
        <v>0</v>
      </c>
      <c r="Q32" s="203">
        <v>0</v>
      </c>
      <c r="R32" s="203">
        <v>0</v>
      </c>
      <c r="S32" s="203">
        <v>1</v>
      </c>
      <c r="T32" s="203">
        <v>0</v>
      </c>
      <c r="U32" s="203">
        <v>0</v>
      </c>
      <c r="V32" s="203">
        <v>1</v>
      </c>
      <c r="W32" s="203">
        <v>0</v>
      </c>
      <c r="X32" s="203">
        <v>0</v>
      </c>
      <c r="Y32" s="203">
        <v>0</v>
      </c>
      <c r="Z32" s="203">
        <v>0</v>
      </c>
      <c r="AA32" s="203">
        <v>0</v>
      </c>
      <c r="AB32" s="491" t="s">
        <v>1119</v>
      </c>
      <c r="AC32" s="528">
        <v>1339</v>
      </c>
      <c r="AD32" s="528">
        <v>23625</v>
      </c>
      <c r="AE32" s="528">
        <v>22038</v>
      </c>
      <c r="AF32" s="528">
        <v>70</v>
      </c>
      <c r="AG32" s="201">
        <f t="shared" si="0"/>
        <v>266.1596958174905</v>
      </c>
    </row>
    <row r="33" spans="1:33" s="247" customFormat="1" ht="18.600000000000001" customHeight="1">
      <c r="A33" s="201" t="s">
        <v>523</v>
      </c>
      <c r="B33" s="202" t="s">
        <v>524</v>
      </c>
      <c r="C33" s="202">
        <v>39</v>
      </c>
      <c r="D33" s="524" t="s">
        <v>446</v>
      </c>
      <c r="E33" s="491" t="s">
        <v>945</v>
      </c>
      <c r="F33" s="491" t="s">
        <v>941</v>
      </c>
      <c r="G33" s="525" t="s">
        <v>1124</v>
      </c>
      <c r="H33" s="526">
        <v>19</v>
      </c>
      <c r="I33" s="526">
        <v>4</v>
      </c>
      <c r="J33" s="527">
        <v>2</v>
      </c>
      <c r="K33" s="528">
        <v>0</v>
      </c>
      <c r="L33" s="528">
        <v>0</v>
      </c>
      <c r="M33" s="528">
        <v>3385</v>
      </c>
      <c r="N33" s="528">
        <v>0</v>
      </c>
      <c r="O33" s="203">
        <v>0</v>
      </c>
      <c r="P33" s="203">
        <v>0</v>
      </c>
      <c r="Q33" s="203">
        <v>0</v>
      </c>
      <c r="R33" s="203">
        <v>0</v>
      </c>
      <c r="S33" s="203">
        <v>2</v>
      </c>
      <c r="T33" s="203">
        <v>0</v>
      </c>
      <c r="U33" s="203">
        <v>0</v>
      </c>
      <c r="V33" s="203">
        <v>1</v>
      </c>
      <c r="W33" s="203">
        <v>0</v>
      </c>
      <c r="X33" s="203">
        <v>0</v>
      </c>
      <c r="Y33" s="203">
        <v>0</v>
      </c>
      <c r="Z33" s="203">
        <v>0</v>
      </c>
      <c r="AA33" s="203">
        <v>0</v>
      </c>
      <c r="AB33" s="491" t="s">
        <v>1119</v>
      </c>
      <c r="AC33" s="528">
        <v>1339</v>
      </c>
      <c r="AD33" s="528">
        <v>482301</v>
      </c>
      <c r="AE33" s="528">
        <v>418418</v>
      </c>
      <c r="AF33" s="528">
        <v>2342</v>
      </c>
      <c r="AG33" s="201">
        <f t="shared" si="0"/>
        <v>691.87592319054647</v>
      </c>
    </row>
    <row r="34" spans="1:33" s="247" customFormat="1" ht="18.600000000000001" customHeight="1">
      <c r="A34" s="201" t="s">
        <v>523</v>
      </c>
      <c r="B34" s="202" t="s">
        <v>524</v>
      </c>
      <c r="C34" s="202">
        <v>40</v>
      </c>
      <c r="D34" s="524" t="s">
        <v>446</v>
      </c>
      <c r="E34" s="491" t="s">
        <v>946</v>
      </c>
      <c r="F34" s="491" t="s">
        <v>941</v>
      </c>
      <c r="G34" s="525" t="s">
        <v>1124</v>
      </c>
      <c r="H34" s="526">
        <v>9</v>
      </c>
      <c r="I34" s="526">
        <v>3</v>
      </c>
      <c r="J34" s="527">
        <v>31</v>
      </c>
      <c r="K34" s="528">
        <v>0</v>
      </c>
      <c r="L34" s="528">
        <v>0</v>
      </c>
      <c r="M34" s="528">
        <v>715</v>
      </c>
      <c r="N34" s="528">
        <v>0</v>
      </c>
      <c r="O34" s="203">
        <v>0</v>
      </c>
      <c r="P34" s="203">
        <v>0</v>
      </c>
      <c r="Q34" s="203">
        <v>0</v>
      </c>
      <c r="R34" s="203">
        <v>1</v>
      </c>
      <c r="S34" s="203">
        <v>0</v>
      </c>
      <c r="T34" s="203">
        <v>0</v>
      </c>
      <c r="U34" s="203">
        <v>0</v>
      </c>
      <c r="V34" s="203">
        <v>0</v>
      </c>
      <c r="W34" s="203">
        <v>0</v>
      </c>
      <c r="X34" s="203">
        <v>1</v>
      </c>
      <c r="Y34" s="203">
        <v>0</v>
      </c>
      <c r="Z34" s="203">
        <v>0</v>
      </c>
      <c r="AA34" s="203">
        <v>0</v>
      </c>
      <c r="AB34" s="491" t="s">
        <v>1119</v>
      </c>
      <c r="AC34" s="528">
        <v>1339</v>
      </c>
      <c r="AD34" s="528">
        <v>76475</v>
      </c>
      <c r="AE34" s="528">
        <v>66453</v>
      </c>
      <c r="AF34" s="528">
        <v>281</v>
      </c>
      <c r="AG34" s="201">
        <f t="shared" si="0"/>
        <v>393.00699300699301</v>
      </c>
    </row>
    <row r="35" spans="1:33" s="247" customFormat="1" ht="18.600000000000001" customHeight="1">
      <c r="A35" s="201" t="s">
        <v>523</v>
      </c>
      <c r="B35" s="202" t="s">
        <v>524</v>
      </c>
      <c r="C35" s="202">
        <v>41</v>
      </c>
      <c r="D35" s="524" t="s">
        <v>446</v>
      </c>
      <c r="E35" s="491" t="s">
        <v>947</v>
      </c>
      <c r="F35" s="491" t="s">
        <v>941</v>
      </c>
      <c r="G35" s="525" t="s">
        <v>1124</v>
      </c>
      <c r="H35" s="526">
        <v>11</v>
      </c>
      <c r="I35" s="526">
        <v>1</v>
      </c>
      <c r="J35" s="527">
        <v>28</v>
      </c>
      <c r="K35" s="528">
        <v>0</v>
      </c>
      <c r="L35" s="528">
        <v>0</v>
      </c>
      <c r="M35" s="528">
        <v>339</v>
      </c>
      <c r="N35" s="528">
        <v>0</v>
      </c>
      <c r="O35" s="203">
        <v>0</v>
      </c>
      <c r="P35" s="203">
        <v>0</v>
      </c>
      <c r="Q35" s="203">
        <v>0</v>
      </c>
      <c r="R35" s="203">
        <v>0</v>
      </c>
      <c r="S35" s="203">
        <v>1</v>
      </c>
      <c r="T35" s="203">
        <v>0</v>
      </c>
      <c r="U35" s="203">
        <v>0</v>
      </c>
      <c r="V35" s="203">
        <v>1</v>
      </c>
      <c r="W35" s="203">
        <v>0</v>
      </c>
      <c r="X35" s="203">
        <v>0</v>
      </c>
      <c r="Y35" s="203">
        <v>0</v>
      </c>
      <c r="Z35" s="203">
        <v>0</v>
      </c>
      <c r="AA35" s="203">
        <v>0</v>
      </c>
      <c r="AB35" s="491" t="s">
        <v>1119</v>
      </c>
      <c r="AC35" s="528">
        <v>1339</v>
      </c>
      <c r="AD35" s="528">
        <v>42236</v>
      </c>
      <c r="AE35" s="528">
        <v>36521</v>
      </c>
      <c r="AF35" s="528">
        <v>179</v>
      </c>
      <c r="AG35" s="201">
        <f t="shared" si="0"/>
        <v>528.02359882005896</v>
      </c>
    </row>
    <row r="36" spans="1:33" s="247" customFormat="1" ht="18.600000000000001" customHeight="1">
      <c r="A36" s="201" t="s">
        <v>523</v>
      </c>
      <c r="B36" s="202" t="s">
        <v>524</v>
      </c>
      <c r="C36" s="202">
        <v>42</v>
      </c>
      <c r="D36" s="524" t="s">
        <v>446</v>
      </c>
      <c r="E36" s="491" t="s">
        <v>948</v>
      </c>
      <c r="F36" s="491" t="s">
        <v>941</v>
      </c>
      <c r="G36" s="525" t="s">
        <v>1124</v>
      </c>
      <c r="H36" s="526">
        <v>4</v>
      </c>
      <c r="I36" s="526">
        <v>9</v>
      </c>
      <c r="J36" s="527">
        <v>30</v>
      </c>
      <c r="K36" s="528">
        <v>0</v>
      </c>
      <c r="L36" s="528">
        <v>0</v>
      </c>
      <c r="M36" s="528">
        <v>153</v>
      </c>
      <c r="N36" s="528">
        <v>0</v>
      </c>
      <c r="O36" s="203">
        <v>1</v>
      </c>
      <c r="P36" s="203">
        <v>0</v>
      </c>
      <c r="Q36" s="203">
        <v>0</v>
      </c>
      <c r="R36" s="203">
        <v>0</v>
      </c>
      <c r="S36" s="203">
        <v>0</v>
      </c>
      <c r="T36" s="203">
        <v>0</v>
      </c>
      <c r="U36" s="203">
        <v>0</v>
      </c>
      <c r="V36" s="203">
        <v>0</v>
      </c>
      <c r="W36" s="203">
        <v>1</v>
      </c>
      <c r="X36" s="203">
        <v>0</v>
      </c>
      <c r="Y36" s="203">
        <v>0</v>
      </c>
      <c r="Z36" s="203">
        <v>0</v>
      </c>
      <c r="AA36" s="203">
        <v>0</v>
      </c>
      <c r="AB36" s="491" t="s">
        <v>1119</v>
      </c>
      <c r="AC36" s="528">
        <v>1339</v>
      </c>
      <c r="AD36" s="528">
        <v>17823</v>
      </c>
      <c r="AE36" s="528">
        <v>16005</v>
      </c>
      <c r="AF36" s="528">
        <v>74</v>
      </c>
      <c r="AG36" s="201">
        <f t="shared" si="0"/>
        <v>483.66013071895424</v>
      </c>
    </row>
    <row r="37" spans="1:33" s="247" customFormat="1" ht="18.600000000000001" customHeight="1">
      <c r="A37" s="201" t="s">
        <v>523</v>
      </c>
      <c r="B37" s="202" t="s">
        <v>524</v>
      </c>
      <c r="C37" s="202">
        <v>43</v>
      </c>
      <c r="D37" s="524" t="s">
        <v>446</v>
      </c>
      <c r="E37" s="491" t="s">
        <v>949</v>
      </c>
      <c r="F37" s="491" t="s">
        <v>941</v>
      </c>
      <c r="G37" s="525" t="s">
        <v>1124</v>
      </c>
      <c r="H37" s="526">
        <v>15</v>
      </c>
      <c r="I37" s="526">
        <v>2</v>
      </c>
      <c r="J37" s="527">
        <v>25</v>
      </c>
      <c r="K37" s="528">
        <v>0</v>
      </c>
      <c r="L37" s="528">
        <v>0</v>
      </c>
      <c r="M37" s="528">
        <v>1818</v>
      </c>
      <c r="N37" s="528">
        <v>0</v>
      </c>
      <c r="O37" s="203">
        <v>0</v>
      </c>
      <c r="P37" s="203">
        <v>1</v>
      </c>
      <c r="Q37" s="203">
        <v>0</v>
      </c>
      <c r="R37" s="203">
        <v>0</v>
      </c>
      <c r="S37" s="203">
        <v>2</v>
      </c>
      <c r="T37" s="203">
        <v>0</v>
      </c>
      <c r="U37" s="203">
        <v>0</v>
      </c>
      <c r="V37" s="203">
        <v>2</v>
      </c>
      <c r="W37" s="203">
        <v>0</v>
      </c>
      <c r="X37" s="203">
        <v>1</v>
      </c>
      <c r="Y37" s="203">
        <v>0</v>
      </c>
      <c r="Z37" s="203">
        <v>0</v>
      </c>
      <c r="AA37" s="203">
        <v>0</v>
      </c>
      <c r="AB37" s="491" t="s">
        <v>1119</v>
      </c>
      <c r="AC37" s="528">
        <v>1339</v>
      </c>
      <c r="AD37" s="528">
        <v>442540</v>
      </c>
      <c r="AE37" s="528">
        <v>267393</v>
      </c>
      <c r="AF37" s="528">
        <v>2211</v>
      </c>
      <c r="AG37" s="201">
        <f t="shared" si="0"/>
        <v>1216.1716171617161</v>
      </c>
    </row>
    <row r="38" spans="1:33" s="247" customFormat="1" ht="18.600000000000001" customHeight="1">
      <c r="A38" s="201" t="s">
        <v>523</v>
      </c>
      <c r="B38" s="202" t="s">
        <v>524</v>
      </c>
      <c r="C38" s="202">
        <v>44</v>
      </c>
      <c r="D38" s="524" t="s">
        <v>446</v>
      </c>
      <c r="E38" s="491" t="s">
        <v>950</v>
      </c>
      <c r="F38" s="491" t="s">
        <v>941</v>
      </c>
      <c r="G38" s="525" t="s">
        <v>1124</v>
      </c>
      <c r="H38" s="526">
        <v>1</v>
      </c>
      <c r="I38" s="526">
        <v>6</v>
      </c>
      <c r="J38" s="527">
        <v>21</v>
      </c>
      <c r="K38" s="528">
        <v>0</v>
      </c>
      <c r="L38" s="528">
        <v>0</v>
      </c>
      <c r="M38" s="528">
        <v>352</v>
      </c>
      <c r="N38" s="528">
        <v>0</v>
      </c>
      <c r="O38" s="203">
        <v>0</v>
      </c>
      <c r="P38" s="203">
        <v>0</v>
      </c>
      <c r="Q38" s="203">
        <v>0</v>
      </c>
      <c r="R38" s="203">
        <v>0</v>
      </c>
      <c r="S38" s="203">
        <v>1</v>
      </c>
      <c r="T38" s="203">
        <v>0</v>
      </c>
      <c r="U38" s="203">
        <v>0</v>
      </c>
      <c r="V38" s="203">
        <v>1</v>
      </c>
      <c r="W38" s="203">
        <v>0</v>
      </c>
      <c r="X38" s="203">
        <v>0</v>
      </c>
      <c r="Y38" s="203">
        <v>0</v>
      </c>
      <c r="Z38" s="203">
        <v>0</v>
      </c>
      <c r="AA38" s="203">
        <v>0</v>
      </c>
      <c r="AB38" s="491" t="s">
        <v>1119</v>
      </c>
      <c r="AC38" s="528">
        <v>1339</v>
      </c>
      <c r="AD38" s="528">
        <v>37094</v>
      </c>
      <c r="AE38" s="528">
        <v>32426</v>
      </c>
      <c r="AF38" s="528">
        <v>168</v>
      </c>
      <c r="AG38" s="201">
        <f t="shared" si="0"/>
        <v>477.27272727272725</v>
      </c>
    </row>
    <row r="39" spans="1:33" s="247" customFormat="1" ht="18.600000000000001" customHeight="1">
      <c r="A39" s="201" t="s">
        <v>523</v>
      </c>
      <c r="B39" s="202" t="s">
        <v>524</v>
      </c>
      <c r="C39" s="202">
        <v>45</v>
      </c>
      <c r="D39" s="524" t="s">
        <v>446</v>
      </c>
      <c r="E39" s="491" t="s">
        <v>951</v>
      </c>
      <c r="F39" s="491" t="s">
        <v>941</v>
      </c>
      <c r="G39" s="525" t="s">
        <v>1124</v>
      </c>
      <c r="H39" s="526">
        <v>4</v>
      </c>
      <c r="I39" s="526">
        <v>5</v>
      </c>
      <c r="J39" s="527">
        <v>18</v>
      </c>
      <c r="K39" s="528">
        <v>0</v>
      </c>
      <c r="L39" s="528">
        <v>0</v>
      </c>
      <c r="M39" s="528">
        <v>411</v>
      </c>
      <c r="N39" s="528">
        <v>0</v>
      </c>
      <c r="O39" s="203">
        <v>0</v>
      </c>
      <c r="P39" s="203">
        <v>0</v>
      </c>
      <c r="Q39" s="203">
        <v>0</v>
      </c>
      <c r="R39" s="203">
        <v>0</v>
      </c>
      <c r="S39" s="203">
        <v>0</v>
      </c>
      <c r="T39" s="203">
        <v>1</v>
      </c>
      <c r="U39" s="203">
        <v>0</v>
      </c>
      <c r="V39" s="203">
        <v>0</v>
      </c>
      <c r="W39" s="203">
        <v>0</v>
      </c>
      <c r="X39" s="203">
        <v>0</v>
      </c>
      <c r="Y39" s="203">
        <v>0</v>
      </c>
      <c r="Z39" s="203">
        <v>0</v>
      </c>
      <c r="AA39" s="203">
        <v>0</v>
      </c>
      <c r="AB39" s="491" t="s">
        <v>1119</v>
      </c>
      <c r="AC39" s="528">
        <v>1339</v>
      </c>
      <c r="AD39" s="528">
        <v>52136</v>
      </c>
      <c r="AE39" s="528">
        <v>44471</v>
      </c>
      <c r="AF39" s="528">
        <v>180</v>
      </c>
      <c r="AG39" s="201">
        <f t="shared" si="0"/>
        <v>437.95620437956205</v>
      </c>
    </row>
    <row r="40" spans="1:33" s="247" customFormat="1" ht="18" customHeight="1">
      <c r="A40" s="201" t="s">
        <v>523</v>
      </c>
      <c r="B40" s="202" t="s">
        <v>524</v>
      </c>
      <c r="C40" s="202">
        <v>46</v>
      </c>
      <c r="D40" s="524" t="s">
        <v>446</v>
      </c>
      <c r="E40" s="491" t="s">
        <v>952</v>
      </c>
      <c r="F40" s="491" t="s">
        <v>941</v>
      </c>
      <c r="G40" s="525" t="s">
        <v>1123</v>
      </c>
      <c r="H40" s="526">
        <v>63</v>
      </c>
      <c r="I40" s="526">
        <v>8</v>
      </c>
      <c r="J40" s="527">
        <v>11</v>
      </c>
      <c r="K40" s="528">
        <v>0</v>
      </c>
      <c r="L40" s="528">
        <v>0</v>
      </c>
      <c r="M40" s="528">
        <v>739</v>
      </c>
      <c r="N40" s="528">
        <v>0</v>
      </c>
      <c r="O40" s="203">
        <v>0</v>
      </c>
      <c r="P40" s="203">
        <v>0</v>
      </c>
      <c r="Q40" s="203">
        <v>0</v>
      </c>
      <c r="R40" s="203">
        <v>1</v>
      </c>
      <c r="S40" s="203">
        <v>0</v>
      </c>
      <c r="T40" s="203">
        <v>0</v>
      </c>
      <c r="U40" s="203">
        <v>0</v>
      </c>
      <c r="V40" s="203">
        <v>1</v>
      </c>
      <c r="W40" s="203">
        <v>0</v>
      </c>
      <c r="X40" s="203">
        <v>0</v>
      </c>
      <c r="Y40" s="203">
        <v>0</v>
      </c>
      <c r="Z40" s="203">
        <v>0</v>
      </c>
      <c r="AA40" s="203">
        <v>0</v>
      </c>
      <c r="AB40" s="491" t="s">
        <v>1119</v>
      </c>
      <c r="AC40" s="528">
        <v>1339</v>
      </c>
      <c r="AD40" s="528">
        <v>92077</v>
      </c>
      <c r="AE40" s="528">
        <v>76708</v>
      </c>
      <c r="AF40" s="528">
        <v>422</v>
      </c>
      <c r="AG40" s="201">
        <f t="shared" si="0"/>
        <v>571.04194857916104</v>
      </c>
    </row>
    <row r="41" spans="1:33" s="247" customFormat="1" ht="18.600000000000001" customHeight="1">
      <c r="A41" s="201" t="s">
        <v>523</v>
      </c>
      <c r="B41" s="202" t="s">
        <v>524</v>
      </c>
      <c r="C41" s="202">
        <v>47</v>
      </c>
      <c r="D41" s="524" t="s">
        <v>446</v>
      </c>
      <c r="E41" s="491" t="s">
        <v>953</v>
      </c>
      <c r="F41" s="491" t="s">
        <v>941</v>
      </c>
      <c r="G41" s="525" t="s">
        <v>1124</v>
      </c>
      <c r="H41" s="526">
        <v>17</v>
      </c>
      <c r="I41" s="526">
        <v>3</v>
      </c>
      <c r="J41" s="527">
        <v>31</v>
      </c>
      <c r="K41" s="528">
        <v>0</v>
      </c>
      <c r="L41" s="528">
        <v>0</v>
      </c>
      <c r="M41" s="528">
        <v>3381</v>
      </c>
      <c r="N41" s="528">
        <v>0</v>
      </c>
      <c r="O41" s="203">
        <v>1</v>
      </c>
      <c r="P41" s="203">
        <v>0</v>
      </c>
      <c r="Q41" s="203">
        <v>0</v>
      </c>
      <c r="R41" s="203">
        <v>3</v>
      </c>
      <c r="S41" s="203">
        <v>0</v>
      </c>
      <c r="T41" s="203">
        <v>0</v>
      </c>
      <c r="U41" s="203">
        <v>0</v>
      </c>
      <c r="V41" s="203">
        <v>1</v>
      </c>
      <c r="W41" s="203">
        <v>1</v>
      </c>
      <c r="X41" s="203">
        <v>1</v>
      </c>
      <c r="Y41" s="203">
        <v>0</v>
      </c>
      <c r="Z41" s="203">
        <v>0</v>
      </c>
      <c r="AA41" s="203">
        <v>0</v>
      </c>
      <c r="AB41" s="491" t="s">
        <v>1119</v>
      </c>
      <c r="AC41" s="528">
        <v>1339</v>
      </c>
      <c r="AD41" s="528">
        <v>413067</v>
      </c>
      <c r="AE41" s="528">
        <v>385123</v>
      </c>
      <c r="AF41" s="528">
        <v>1660</v>
      </c>
      <c r="AG41" s="201">
        <f t="shared" si="0"/>
        <v>490.9790002957705</v>
      </c>
    </row>
    <row r="42" spans="1:33" s="247" customFormat="1" ht="18.600000000000001" customHeight="1">
      <c r="A42" s="201" t="s">
        <v>523</v>
      </c>
      <c r="B42" s="202" t="s">
        <v>524</v>
      </c>
      <c r="C42" s="202">
        <v>48</v>
      </c>
      <c r="D42" s="524" t="s">
        <v>446</v>
      </c>
      <c r="E42" s="491" t="s">
        <v>954</v>
      </c>
      <c r="F42" s="491" t="s">
        <v>941</v>
      </c>
      <c r="G42" s="525" t="s">
        <v>1124</v>
      </c>
      <c r="H42" s="526">
        <v>3</v>
      </c>
      <c r="I42" s="526">
        <v>2</v>
      </c>
      <c r="J42" s="527">
        <v>20</v>
      </c>
      <c r="K42" s="528">
        <v>0</v>
      </c>
      <c r="L42" s="528">
        <v>0</v>
      </c>
      <c r="M42" s="528">
        <v>101</v>
      </c>
      <c r="N42" s="528">
        <v>0</v>
      </c>
      <c r="O42" s="203">
        <v>0</v>
      </c>
      <c r="P42" s="203">
        <v>1</v>
      </c>
      <c r="Q42" s="203">
        <v>0</v>
      </c>
      <c r="R42" s="203">
        <v>0</v>
      </c>
      <c r="S42" s="203">
        <v>0</v>
      </c>
      <c r="T42" s="203">
        <v>0</v>
      </c>
      <c r="U42" s="203">
        <v>0</v>
      </c>
      <c r="V42" s="203">
        <v>0</v>
      </c>
      <c r="W42" s="203">
        <v>0</v>
      </c>
      <c r="X42" s="203">
        <v>1</v>
      </c>
      <c r="Y42" s="203">
        <v>0</v>
      </c>
      <c r="Z42" s="203">
        <v>0</v>
      </c>
      <c r="AA42" s="203">
        <v>0</v>
      </c>
      <c r="AB42" s="491" t="s">
        <v>1119</v>
      </c>
      <c r="AC42" s="528">
        <v>1339</v>
      </c>
      <c r="AD42" s="528">
        <v>12869</v>
      </c>
      <c r="AE42" s="528">
        <v>12165</v>
      </c>
      <c r="AF42" s="528">
        <v>52</v>
      </c>
      <c r="AG42" s="201">
        <f t="shared" si="0"/>
        <v>514.85148514851483</v>
      </c>
    </row>
    <row r="43" spans="1:33" s="247" customFormat="1" ht="18.600000000000001" customHeight="1">
      <c r="A43" s="201" t="s">
        <v>523</v>
      </c>
      <c r="B43" s="202" t="s">
        <v>524</v>
      </c>
      <c r="C43" s="202">
        <v>49</v>
      </c>
      <c r="D43" s="524" t="s">
        <v>446</v>
      </c>
      <c r="E43" s="491" t="s">
        <v>955</v>
      </c>
      <c r="F43" s="491" t="s">
        <v>941</v>
      </c>
      <c r="G43" s="525" t="s">
        <v>1124</v>
      </c>
      <c r="H43" s="526">
        <v>12</v>
      </c>
      <c r="I43" s="526">
        <v>1</v>
      </c>
      <c r="J43" s="527">
        <v>28</v>
      </c>
      <c r="K43" s="528">
        <v>0</v>
      </c>
      <c r="L43" s="528">
        <v>0</v>
      </c>
      <c r="M43" s="528">
        <v>839</v>
      </c>
      <c r="N43" s="528">
        <v>0</v>
      </c>
      <c r="O43" s="203">
        <v>1</v>
      </c>
      <c r="P43" s="203">
        <v>0</v>
      </c>
      <c r="Q43" s="203">
        <v>0</v>
      </c>
      <c r="R43" s="203">
        <v>2</v>
      </c>
      <c r="S43" s="203">
        <v>0</v>
      </c>
      <c r="T43" s="203">
        <v>0</v>
      </c>
      <c r="U43" s="203">
        <v>0</v>
      </c>
      <c r="V43" s="203">
        <v>2</v>
      </c>
      <c r="W43" s="203">
        <v>0</v>
      </c>
      <c r="X43" s="203">
        <v>1</v>
      </c>
      <c r="Y43" s="203">
        <v>1</v>
      </c>
      <c r="Z43" s="203">
        <v>0</v>
      </c>
      <c r="AA43" s="203">
        <v>0</v>
      </c>
      <c r="AB43" s="491" t="s">
        <v>1119</v>
      </c>
      <c r="AC43" s="528">
        <v>1339</v>
      </c>
      <c r="AD43" s="528">
        <v>146093</v>
      </c>
      <c r="AE43" s="528">
        <v>84786</v>
      </c>
      <c r="AF43" s="528">
        <v>547</v>
      </c>
      <c r="AG43" s="201">
        <f t="shared" si="0"/>
        <v>651.96662693682958</v>
      </c>
    </row>
    <row r="44" spans="1:33" s="247" customFormat="1" ht="18.600000000000001" customHeight="1">
      <c r="A44" s="201" t="s">
        <v>523</v>
      </c>
      <c r="B44" s="202" t="s">
        <v>524</v>
      </c>
      <c r="C44" s="202">
        <v>50</v>
      </c>
      <c r="D44" s="524" t="s">
        <v>449</v>
      </c>
      <c r="E44" s="491" t="s">
        <v>1006</v>
      </c>
      <c r="F44" s="491" t="s">
        <v>992</v>
      </c>
      <c r="G44" s="525" t="s">
        <v>1124</v>
      </c>
      <c r="H44" s="526">
        <v>12</v>
      </c>
      <c r="I44" s="526">
        <v>1</v>
      </c>
      <c r="J44" s="527">
        <v>28</v>
      </c>
      <c r="K44" s="528">
        <v>0</v>
      </c>
      <c r="L44" s="528">
        <v>0</v>
      </c>
      <c r="M44" s="528">
        <v>902</v>
      </c>
      <c r="N44" s="528">
        <v>0</v>
      </c>
      <c r="O44" s="203">
        <v>0</v>
      </c>
      <c r="P44" s="203">
        <v>0</v>
      </c>
      <c r="Q44" s="203">
        <v>0</v>
      </c>
      <c r="R44" s="203">
        <v>0</v>
      </c>
      <c r="S44" s="203">
        <v>1</v>
      </c>
      <c r="T44" s="203">
        <v>0</v>
      </c>
      <c r="U44" s="203">
        <v>0</v>
      </c>
      <c r="V44" s="203">
        <v>1</v>
      </c>
      <c r="W44" s="203">
        <v>0</v>
      </c>
      <c r="X44" s="203">
        <v>0</v>
      </c>
      <c r="Y44" s="203">
        <v>0</v>
      </c>
      <c r="Z44" s="203">
        <v>0</v>
      </c>
      <c r="AA44" s="203">
        <v>0</v>
      </c>
      <c r="AB44" s="491" t="s">
        <v>1119</v>
      </c>
      <c r="AC44" s="528">
        <v>1328</v>
      </c>
      <c r="AD44" s="528">
        <v>154453</v>
      </c>
      <c r="AE44" s="528">
        <v>136574</v>
      </c>
      <c r="AF44" s="528">
        <v>923</v>
      </c>
      <c r="AG44" s="201">
        <f t="shared" si="0"/>
        <v>1023.2815964523281</v>
      </c>
    </row>
    <row r="45" spans="1:33" s="247" customFormat="1" ht="18.600000000000001" customHeight="1">
      <c r="A45" s="201" t="s">
        <v>523</v>
      </c>
      <c r="B45" s="202" t="s">
        <v>524</v>
      </c>
      <c r="C45" s="202">
        <v>51</v>
      </c>
      <c r="D45" s="524" t="s">
        <v>449</v>
      </c>
      <c r="E45" s="491" t="s">
        <v>1007</v>
      </c>
      <c r="F45" s="491" t="s">
        <v>992</v>
      </c>
      <c r="G45" s="525" t="s">
        <v>1122</v>
      </c>
      <c r="H45" s="526">
        <v>55</v>
      </c>
      <c r="I45" s="526">
        <v>7</v>
      </c>
      <c r="J45" s="527">
        <v>3</v>
      </c>
      <c r="K45" s="528">
        <v>0</v>
      </c>
      <c r="L45" s="528">
        <v>0</v>
      </c>
      <c r="M45" s="528">
        <v>755</v>
      </c>
      <c r="N45" s="528">
        <v>0</v>
      </c>
      <c r="O45" s="203">
        <v>0</v>
      </c>
      <c r="P45" s="203">
        <v>0</v>
      </c>
      <c r="Q45" s="203">
        <v>1</v>
      </c>
      <c r="R45" s="203">
        <v>0</v>
      </c>
      <c r="S45" s="203">
        <v>0</v>
      </c>
      <c r="T45" s="203">
        <v>0</v>
      </c>
      <c r="U45" s="203">
        <v>0</v>
      </c>
      <c r="V45" s="203">
        <v>1</v>
      </c>
      <c r="W45" s="203">
        <v>0</v>
      </c>
      <c r="X45" s="203">
        <v>0</v>
      </c>
      <c r="Y45" s="203">
        <v>0</v>
      </c>
      <c r="Z45" s="203">
        <v>0</v>
      </c>
      <c r="AA45" s="203">
        <v>0</v>
      </c>
      <c r="AB45" s="491" t="s">
        <v>1119</v>
      </c>
      <c r="AC45" s="528">
        <v>1328</v>
      </c>
      <c r="AD45" s="528">
        <v>96294</v>
      </c>
      <c r="AE45" s="528">
        <v>81459</v>
      </c>
      <c r="AF45" s="528">
        <v>416</v>
      </c>
      <c r="AG45" s="201">
        <f t="shared" si="0"/>
        <v>550.99337748344374</v>
      </c>
    </row>
    <row r="46" spans="1:33" s="247" customFormat="1" ht="18.600000000000001" customHeight="1">
      <c r="A46" s="201" t="s">
        <v>523</v>
      </c>
      <c r="B46" s="202" t="s">
        <v>524</v>
      </c>
      <c r="C46" s="202">
        <v>52</v>
      </c>
      <c r="D46" s="524" t="s">
        <v>449</v>
      </c>
      <c r="E46" s="491" t="s">
        <v>1008</v>
      </c>
      <c r="F46" s="491" t="s">
        <v>992</v>
      </c>
      <c r="G46" s="525" t="s">
        <v>1124</v>
      </c>
      <c r="H46" s="526">
        <v>21</v>
      </c>
      <c r="I46" s="526">
        <v>3</v>
      </c>
      <c r="J46" s="527">
        <v>31</v>
      </c>
      <c r="K46" s="528">
        <v>0</v>
      </c>
      <c r="L46" s="528">
        <v>0</v>
      </c>
      <c r="M46" s="528">
        <v>663</v>
      </c>
      <c r="N46" s="528">
        <v>0</v>
      </c>
      <c r="O46" s="203">
        <v>0</v>
      </c>
      <c r="P46" s="203">
        <v>1</v>
      </c>
      <c r="Q46" s="203">
        <v>0</v>
      </c>
      <c r="R46" s="203">
        <v>0</v>
      </c>
      <c r="S46" s="203">
        <v>0</v>
      </c>
      <c r="T46" s="203">
        <v>0</v>
      </c>
      <c r="U46" s="203">
        <v>0</v>
      </c>
      <c r="V46" s="203">
        <v>1</v>
      </c>
      <c r="W46" s="203">
        <v>0</v>
      </c>
      <c r="X46" s="203">
        <v>0</v>
      </c>
      <c r="Y46" s="203">
        <v>0</v>
      </c>
      <c r="Z46" s="203">
        <v>0</v>
      </c>
      <c r="AA46" s="203">
        <v>0</v>
      </c>
      <c r="AB46" s="491" t="s">
        <v>1119</v>
      </c>
      <c r="AC46" s="528">
        <v>1328</v>
      </c>
      <c r="AD46" s="528">
        <v>105511</v>
      </c>
      <c r="AE46" s="528">
        <v>80206</v>
      </c>
      <c r="AF46" s="528">
        <v>403</v>
      </c>
      <c r="AG46" s="201">
        <f t="shared" si="0"/>
        <v>607.84313725490199</v>
      </c>
    </row>
    <row r="47" spans="1:33" s="247" customFormat="1" ht="18.600000000000001" customHeight="1">
      <c r="A47" s="201" t="s">
        <v>523</v>
      </c>
      <c r="B47" s="202" t="s">
        <v>524</v>
      </c>
      <c r="C47" s="202">
        <v>53</v>
      </c>
      <c r="D47" s="524" t="s">
        <v>449</v>
      </c>
      <c r="E47" s="491" t="s">
        <v>1009</v>
      </c>
      <c r="F47" s="491" t="s">
        <v>992</v>
      </c>
      <c r="G47" s="525" t="s">
        <v>1122</v>
      </c>
      <c r="H47" s="526">
        <v>53</v>
      </c>
      <c r="I47" s="526">
        <v>11</v>
      </c>
      <c r="J47" s="527">
        <v>18</v>
      </c>
      <c r="K47" s="528">
        <v>0</v>
      </c>
      <c r="L47" s="528">
        <v>0</v>
      </c>
      <c r="M47" s="528">
        <v>58</v>
      </c>
      <c r="N47" s="528">
        <v>0</v>
      </c>
      <c r="O47" s="203">
        <v>0</v>
      </c>
      <c r="P47" s="203">
        <v>0</v>
      </c>
      <c r="Q47" s="203">
        <v>0</v>
      </c>
      <c r="R47" s="203">
        <v>1</v>
      </c>
      <c r="S47" s="203">
        <v>0</v>
      </c>
      <c r="T47" s="203">
        <v>0</v>
      </c>
      <c r="U47" s="203">
        <v>0</v>
      </c>
      <c r="V47" s="203">
        <v>1</v>
      </c>
      <c r="W47" s="203">
        <v>0</v>
      </c>
      <c r="X47" s="203">
        <v>0</v>
      </c>
      <c r="Y47" s="203">
        <v>0</v>
      </c>
      <c r="Z47" s="203">
        <v>0</v>
      </c>
      <c r="AA47" s="203">
        <v>0</v>
      </c>
      <c r="AB47" s="491" t="s">
        <v>1119</v>
      </c>
      <c r="AC47" s="528">
        <v>1328</v>
      </c>
      <c r="AD47" s="528">
        <v>6496</v>
      </c>
      <c r="AE47" s="528">
        <v>5543</v>
      </c>
      <c r="AF47" s="528">
        <v>39</v>
      </c>
      <c r="AG47" s="201">
        <f t="shared" si="0"/>
        <v>672.41379310344826</v>
      </c>
    </row>
    <row r="48" spans="1:33" s="247" customFormat="1" ht="18.600000000000001" customHeight="1">
      <c r="A48" s="201" t="s">
        <v>523</v>
      </c>
      <c r="B48" s="202" t="s">
        <v>524</v>
      </c>
      <c r="C48" s="202">
        <v>54</v>
      </c>
      <c r="D48" s="524" t="s">
        <v>449</v>
      </c>
      <c r="E48" s="491" t="s">
        <v>1010</v>
      </c>
      <c r="F48" s="491" t="s">
        <v>992</v>
      </c>
      <c r="G48" s="525" t="s">
        <v>1122</v>
      </c>
      <c r="H48" s="526">
        <v>49</v>
      </c>
      <c r="I48" s="526">
        <v>6</v>
      </c>
      <c r="J48" s="527">
        <v>24</v>
      </c>
      <c r="K48" s="528">
        <v>0</v>
      </c>
      <c r="L48" s="528">
        <v>0</v>
      </c>
      <c r="M48" s="528">
        <v>352</v>
      </c>
      <c r="N48" s="528">
        <v>0</v>
      </c>
      <c r="O48" s="203">
        <v>0</v>
      </c>
      <c r="P48" s="203">
        <v>0</v>
      </c>
      <c r="Q48" s="203">
        <v>1</v>
      </c>
      <c r="R48" s="203">
        <v>0</v>
      </c>
      <c r="S48" s="203">
        <v>0</v>
      </c>
      <c r="T48" s="203">
        <v>0</v>
      </c>
      <c r="U48" s="203">
        <v>0</v>
      </c>
      <c r="V48" s="203">
        <v>1</v>
      </c>
      <c r="W48" s="203">
        <v>0</v>
      </c>
      <c r="X48" s="203">
        <v>0</v>
      </c>
      <c r="Y48" s="203">
        <v>0</v>
      </c>
      <c r="Z48" s="203">
        <v>0</v>
      </c>
      <c r="AA48" s="203">
        <v>0</v>
      </c>
      <c r="AB48" s="491" t="s">
        <v>1119</v>
      </c>
      <c r="AC48" s="528">
        <v>1328</v>
      </c>
      <c r="AD48" s="528">
        <v>68673</v>
      </c>
      <c r="AE48" s="528">
        <v>67300</v>
      </c>
      <c r="AF48" s="528">
        <v>438</v>
      </c>
      <c r="AG48" s="201">
        <f t="shared" si="0"/>
        <v>1244.3181818181818</v>
      </c>
    </row>
    <row r="49" spans="1:33" s="247" customFormat="1" ht="18.600000000000001" customHeight="1">
      <c r="A49" s="201" t="s">
        <v>523</v>
      </c>
      <c r="B49" s="202" t="s">
        <v>524</v>
      </c>
      <c r="C49" s="202">
        <v>55</v>
      </c>
      <c r="D49" s="524" t="s">
        <v>449</v>
      </c>
      <c r="E49" s="491" t="s">
        <v>1011</v>
      </c>
      <c r="F49" s="491" t="s">
        <v>992</v>
      </c>
      <c r="G49" s="525" t="s">
        <v>1124</v>
      </c>
      <c r="H49" s="526">
        <v>22</v>
      </c>
      <c r="I49" s="526">
        <v>2</v>
      </c>
      <c r="J49" s="527">
        <v>9</v>
      </c>
      <c r="K49" s="528">
        <v>0</v>
      </c>
      <c r="L49" s="528">
        <v>0</v>
      </c>
      <c r="M49" s="528">
        <v>105</v>
      </c>
      <c r="N49" s="528">
        <v>0</v>
      </c>
      <c r="O49" s="203">
        <v>0</v>
      </c>
      <c r="P49" s="203">
        <v>0</v>
      </c>
      <c r="Q49" s="203">
        <v>1</v>
      </c>
      <c r="R49" s="203">
        <v>0</v>
      </c>
      <c r="S49" s="203">
        <v>0</v>
      </c>
      <c r="T49" s="203">
        <v>0</v>
      </c>
      <c r="U49" s="203">
        <v>0</v>
      </c>
      <c r="V49" s="203">
        <v>0</v>
      </c>
      <c r="W49" s="203">
        <v>0</v>
      </c>
      <c r="X49" s="203">
        <v>1</v>
      </c>
      <c r="Y49" s="203">
        <v>0</v>
      </c>
      <c r="Z49" s="203">
        <v>0</v>
      </c>
      <c r="AA49" s="203">
        <v>0</v>
      </c>
      <c r="AB49" s="491" t="s">
        <v>1119</v>
      </c>
      <c r="AC49" s="528">
        <v>1328</v>
      </c>
      <c r="AD49" s="528">
        <v>10448</v>
      </c>
      <c r="AE49" s="528">
        <v>9552</v>
      </c>
      <c r="AF49" s="528">
        <v>48.5</v>
      </c>
      <c r="AG49" s="201">
        <f t="shared" si="0"/>
        <v>461.90476190476193</v>
      </c>
    </row>
    <row r="50" spans="1:33" s="247" customFormat="1" ht="18.600000000000001" customHeight="1">
      <c r="A50" s="201" t="s">
        <v>523</v>
      </c>
      <c r="B50" s="202" t="s">
        <v>524</v>
      </c>
      <c r="C50" s="202">
        <v>56</v>
      </c>
      <c r="D50" s="524" t="s">
        <v>449</v>
      </c>
      <c r="E50" s="491" t="s">
        <v>1012</v>
      </c>
      <c r="F50" s="491" t="s">
        <v>992</v>
      </c>
      <c r="G50" s="525" t="s">
        <v>1122</v>
      </c>
      <c r="H50" s="526">
        <v>57</v>
      </c>
      <c r="I50" s="526">
        <v>10</v>
      </c>
      <c r="J50" s="527">
        <v>25</v>
      </c>
      <c r="K50" s="528">
        <v>0</v>
      </c>
      <c r="L50" s="528">
        <v>0</v>
      </c>
      <c r="M50" s="528">
        <v>137</v>
      </c>
      <c r="N50" s="528">
        <v>0</v>
      </c>
      <c r="O50" s="203">
        <v>0</v>
      </c>
      <c r="P50" s="203">
        <v>0</v>
      </c>
      <c r="Q50" s="203">
        <v>1</v>
      </c>
      <c r="R50" s="203">
        <v>0</v>
      </c>
      <c r="S50" s="203">
        <v>0</v>
      </c>
      <c r="T50" s="203">
        <v>0</v>
      </c>
      <c r="U50" s="203">
        <v>0</v>
      </c>
      <c r="V50" s="203">
        <v>1</v>
      </c>
      <c r="W50" s="203">
        <v>0</v>
      </c>
      <c r="X50" s="203">
        <v>0</v>
      </c>
      <c r="Y50" s="203">
        <v>0</v>
      </c>
      <c r="Z50" s="203">
        <v>0</v>
      </c>
      <c r="AA50" s="203">
        <v>0</v>
      </c>
      <c r="AB50" s="491" t="s">
        <v>1119</v>
      </c>
      <c r="AC50" s="528">
        <v>1328</v>
      </c>
      <c r="AD50" s="528">
        <v>18204</v>
      </c>
      <c r="AE50" s="528">
        <v>17294</v>
      </c>
      <c r="AF50" s="528">
        <v>75</v>
      </c>
      <c r="AG50" s="201">
        <f t="shared" si="0"/>
        <v>547.44525547445255</v>
      </c>
    </row>
    <row r="51" spans="1:33" s="247" customFormat="1" ht="18.600000000000001" customHeight="1">
      <c r="A51" s="201" t="s">
        <v>523</v>
      </c>
      <c r="B51" s="202" t="s">
        <v>524</v>
      </c>
      <c r="C51" s="202">
        <v>57</v>
      </c>
      <c r="D51" s="524" t="s">
        <v>449</v>
      </c>
      <c r="E51" s="491" t="s">
        <v>1013</v>
      </c>
      <c r="F51" s="491" t="s">
        <v>992</v>
      </c>
      <c r="G51" s="525" t="s">
        <v>1122</v>
      </c>
      <c r="H51" s="526">
        <v>51</v>
      </c>
      <c r="I51" s="526">
        <v>12</v>
      </c>
      <c r="J51" s="527">
        <v>3</v>
      </c>
      <c r="K51" s="528">
        <v>0</v>
      </c>
      <c r="L51" s="528">
        <v>0</v>
      </c>
      <c r="M51" s="528">
        <v>137</v>
      </c>
      <c r="N51" s="528">
        <v>0</v>
      </c>
      <c r="O51" s="203">
        <v>0</v>
      </c>
      <c r="P51" s="203">
        <v>0</v>
      </c>
      <c r="Q51" s="203">
        <v>1</v>
      </c>
      <c r="R51" s="203">
        <v>0</v>
      </c>
      <c r="S51" s="203">
        <v>0</v>
      </c>
      <c r="T51" s="203">
        <v>0</v>
      </c>
      <c r="U51" s="203">
        <v>0</v>
      </c>
      <c r="V51" s="203">
        <v>1</v>
      </c>
      <c r="W51" s="203">
        <v>0</v>
      </c>
      <c r="X51" s="203">
        <v>0</v>
      </c>
      <c r="Y51" s="203">
        <v>0</v>
      </c>
      <c r="Z51" s="203">
        <v>0</v>
      </c>
      <c r="AA51" s="203">
        <v>0</v>
      </c>
      <c r="AB51" s="491" t="s">
        <v>1119</v>
      </c>
      <c r="AC51" s="528">
        <v>1328</v>
      </c>
      <c r="AD51" s="528">
        <v>14906</v>
      </c>
      <c r="AE51" s="528">
        <v>14459</v>
      </c>
      <c r="AF51" s="528">
        <v>89.3</v>
      </c>
      <c r="AG51" s="201">
        <f t="shared" si="0"/>
        <v>651.82481751824821</v>
      </c>
    </row>
    <row r="52" spans="1:33" s="247" customFormat="1" ht="18.600000000000001" customHeight="1">
      <c r="A52" s="201" t="s">
        <v>523</v>
      </c>
      <c r="B52" s="202" t="s">
        <v>524</v>
      </c>
      <c r="C52" s="202">
        <v>58</v>
      </c>
      <c r="D52" s="524" t="s">
        <v>449</v>
      </c>
      <c r="E52" s="491" t="s">
        <v>1014</v>
      </c>
      <c r="F52" s="491" t="s">
        <v>992</v>
      </c>
      <c r="G52" s="525" t="s">
        <v>1124</v>
      </c>
      <c r="H52" s="526">
        <v>22</v>
      </c>
      <c r="I52" s="526">
        <v>2</v>
      </c>
      <c r="J52" s="527">
        <v>9</v>
      </c>
      <c r="K52" s="528">
        <v>0</v>
      </c>
      <c r="L52" s="528">
        <v>0</v>
      </c>
      <c r="M52" s="528">
        <v>93</v>
      </c>
      <c r="N52" s="528">
        <v>0</v>
      </c>
      <c r="O52" s="203">
        <v>0</v>
      </c>
      <c r="P52" s="203">
        <v>0</v>
      </c>
      <c r="Q52" s="203">
        <v>1</v>
      </c>
      <c r="R52" s="203">
        <v>0</v>
      </c>
      <c r="S52" s="203">
        <v>0</v>
      </c>
      <c r="T52" s="203">
        <v>0</v>
      </c>
      <c r="U52" s="203">
        <v>0</v>
      </c>
      <c r="V52" s="203">
        <v>0</v>
      </c>
      <c r="W52" s="203">
        <v>0</v>
      </c>
      <c r="X52" s="203">
        <v>1</v>
      </c>
      <c r="Y52" s="203">
        <v>0</v>
      </c>
      <c r="Z52" s="203">
        <v>0</v>
      </c>
      <c r="AA52" s="203">
        <v>0</v>
      </c>
      <c r="AB52" s="491" t="s">
        <v>1119</v>
      </c>
      <c r="AC52" s="528">
        <v>1328</v>
      </c>
      <c r="AD52" s="528">
        <v>11886</v>
      </c>
      <c r="AE52" s="528">
        <v>11411</v>
      </c>
      <c r="AF52" s="528">
        <v>58</v>
      </c>
      <c r="AG52" s="201">
        <f t="shared" si="0"/>
        <v>623.6559139784946</v>
      </c>
    </row>
    <row r="53" spans="1:33" s="247" customFormat="1" ht="18.600000000000001" customHeight="1">
      <c r="A53" s="201" t="s">
        <v>523</v>
      </c>
      <c r="B53" s="202" t="s">
        <v>524</v>
      </c>
      <c r="C53" s="202">
        <v>59</v>
      </c>
      <c r="D53" s="524" t="s">
        <v>449</v>
      </c>
      <c r="E53" s="491" t="s">
        <v>1015</v>
      </c>
      <c r="F53" s="491" t="s">
        <v>992</v>
      </c>
      <c r="G53" s="525" t="s">
        <v>1122</v>
      </c>
      <c r="H53" s="526">
        <v>53</v>
      </c>
      <c r="I53" s="526">
        <v>6</v>
      </c>
      <c r="J53" s="527">
        <v>6</v>
      </c>
      <c r="K53" s="528">
        <v>0</v>
      </c>
      <c r="L53" s="528">
        <v>0</v>
      </c>
      <c r="M53" s="528">
        <v>151</v>
      </c>
      <c r="N53" s="528">
        <v>0</v>
      </c>
      <c r="O53" s="203">
        <v>0</v>
      </c>
      <c r="P53" s="203">
        <v>1</v>
      </c>
      <c r="Q53" s="203">
        <v>0</v>
      </c>
      <c r="R53" s="203">
        <v>0</v>
      </c>
      <c r="S53" s="203">
        <v>0</v>
      </c>
      <c r="T53" s="203">
        <v>0</v>
      </c>
      <c r="U53" s="203">
        <v>0</v>
      </c>
      <c r="V53" s="203">
        <v>1</v>
      </c>
      <c r="W53" s="203">
        <v>0</v>
      </c>
      <c r="X53" s="203">
        <v>0</v>
      </c>
      <c r="Y53" s="203">
        <v>0</v>
      </c>
      <c r="Z53" s="203">
        <v>0</v>
      </c>
      <c r="AA53" s="203">
        <v>0</v>
      </c>
      <c r="AB53" s="491" t="s">
        <v>1119</v>
      </c>
      <c r="AC53" s="528">
        <v>1328</v>
      </c>
      <c r="AD53" s="528">
        <v>19196</v>
      </c>
      <c r="AE53" s="528">
        <v>13690</v>
      </c>
      <c r="AF53" s="528">
        <v>64</v>
      </c>
      <c r="AG53" s="201">
        <f t="shared" si="0"/>
        <v>423.84105960264901</v>
      </c>
    </row>
    <row r="54" spans="1:33" s="247" customFormat="1" ht="18.600000000000001" customHeight="1">
      <c r="A54" s="201" t="s">
        <v>523</v>
      </c>
      <c r="B54" s="202" t="s">
        <v>524</v>
      </c>
      <c r="C54" s="202">
        <v>60</v>
      </c>
      <c r="D54" s="524" t="s">
        <v>449</v>
      </c>
      <c r="E54" s="491" t="s">
        <v>1016</v>
      </c>
      <c r="F54" s="491" t="s">
        <v>992</v>
      </c>
      <c r="G54" s="525" t="s">
        <v>1122</v>
      </c>
      <c r="H54" s="526">
        <v>54</v>
      </c>
      <c r="I54" s="526">
        <v>11</v>
      </c>
      <c r="J54" s="527">
        <v>26</v>
      </c>
      <c r="K54" s="528">
        <v>0</v>
      </c>
      <c r="L54" s="528">
        <v>0</v>
      </c>
      <c r="M54" s="528">
        <v>37</v>
      </c>
      <c r="N54" s="528">
        <v>0</v>
      </c>
      <c r="O54" s="203">
        <v>1</v>
      </c>
      <c r="P54" s="203">
        <v>0</v>
      </c>
      <c r="Q54" s="203">
        <v>0</v>
      </c>
      <c r="R54" s="203">
        <v>0</v>
      </c>
      <c r="S54" s="203">
        <v>0</v>
      </c>
      <c r="T54" s="203">
        <v>0</v>
      </c>
      <c r="U54" s="203">
        <v>0</v>
      </c>
      <c r="V54" s="203">
        <v>0</v>
      </c>
      <c r="W54" s="203">
        <v>1</v>
      </c>
      <c r="X54" s="203">
        <v>0</v>
      </c>
      <c r="Y54" s="203">
        <v>0</v>
      </c>
      <c r="Z54" s="203">
        <v>0</v>
      </c>
      <c r="AA54" s="203">
        <v>0</v>
      </c>
      <c r="AB54" s="491" t="s">
        <v>1119</v>
      </c>
      <c r="AC54" s="528">
        <v>1328</v>
      </c>
      <c r="AD54" s="528">
        <v>3626</v>
      </c>
      <c r="AE54" s="528">
        <v>2699</v>
      </c>
      <c r="AF54" s="528">
        <v>16</v>
      </c>
      <c r="AG54" s="201">
        <f t="shared" si="0"/>
        <v>432.43243243243245</v>
      </c>
    </row>
    <row r="55" spans="1:33" s="247" customFormat="1" ht="18.600000000000001" customHeight="1">
      <c r="A55" s="201" t="s">
        <v>523</v>
      </c>
      <c r="B55" s="202" t="s">
        <v>524</v>
      </c>
      <c r="C55" s="202">
        <v>61</v>
      </c>
      <c r="D55" s="524" t="s">
        <v>449</v>
      </c>
      <c r="E55" s="491" t="s">
        <v>1017</v>
      </c>
      <c r="F55" s="491" t="s">
        <v>992</v>
      </c>
      <c r="G55" s="525" t="s">
        <v>1122</v>
      </c>
      <c r="H55" s="526">
        <v>55</v>
      </c>
      <c r="I55" s="526">
        <v>12</v>
      </c>
      <c r="J55" s="527">
        <v>19</v>
      </c>
      <c r="K55" s="528">
        <v>0</v>
      </c>
      <c r="L55" s="528">
        <v>0</v>
      </c>
      <c r="M55" s="528">
        <v>105</v>
      </c>
      <c r="N55" s="528">
        <v>0</v>
      </c>
      <c r="O55" s="203">
        <v>1</v>
      </c>
      <c r="P55" s="203">
        <v>0</v>
      </c>
      <c r="Q55" s="203">
        <v>0</v>
      </c>
      <c r="R55" s="203">
        <v>0</v>
      </c>
      <c r="S55" s="203">
        <v>0</v>
      </c>
      <c r="T55" s="203">
        <v>0</v>
      </c>
      <c r="U55" s="203">
        <v>0</v>
      </c>
      <c r="V55" s="203">
        <v>0</v>
      </c>
      <c r="W55" s="203">
        <v>1</v>
      </c>
      <c r="X55" s="203">
        <v>0</v>
      </c>
      <c r="Y55" s="203">
        <v>0</v>
      </c>
      <c r="Z55" s="203">
        <v>0</v>
      </c>
      <c r="AA55" s="203">
        <v>0</v>
      </c>
      <c r="AB55" s="491" t="s">
        <v>1119</v>
      </c>
      <c r="AC55" s="528">
        <v>1328</v>
      </c>
      <c r="AD55" s="528">
        <v>8576</v>
      </c>
      <c r="AE55" s="528">
        <v>7976</v>
      </c>
      <c r="AF55" s="528">
        <v>44</v>
      </c>
      <c r="AG55" s="201">
        <f t="shared" si="0"/>
        <v>419.04761904761904</v>
      </c>
    </row>
    <row r="56" spans="1:33" s="247" customFormat="1" ht="18.600000000000001" customHeight="1">
      <c r="A56" s="201" t="s">
        <v>523</v>
      </c>
      <c r="B56" s="202" t="s">
        <v>524</v>
      </c>
      <c r="C56" s="202">
        <v>62</v>
      </c>
      <c r="D56" s="524" t="s">
        <v>449</v>
      </c>
      <c r="E56" s="524" t="s">
        <v>1115</v>
      </c>
      <c r="F56" s="491" t="s">
        <v>992</v>
      </c>
      <c r="G56" s="525" t="s">
        <v>1124</v>
      </c>
      <c r="H56" s="526">
        <v>6</v>
      </c>
      <c r="I56" s="526">
        <v>3</v>
      </c>
      <c r="J56" s="527">
        <v>31</v>
      </c>
      <c r="K56" s="528">
        <v>0</v>
      </c>
      <c r="L56" s="528">
        <v>0</v>
      </c>
      <c r="M56" s="528">
        <v>2269</v>
      </c>
      <c r="N56" s="528">
        <v>0</v>
      </c>
      <c r="O56" s="203">
        <v>3</v>
      </c>
      <c r="P56" s="203">
        <v>0</v>
      </c>
      <c r="Q56" s="203">
        <v>0</v>
      </c>
      <c r="R56" s="203">
        <v>0</v>
      </c>
      <c r="S56" s="203">
        <v>0</v>
      </c>
      <c r="T56" s="203">
        <v>0</v>
      </c>
      <c r="U56" s="203">
        <v>0</v>
      </c>
      <c r="V56" s="203">
        <v>0</v>
      </c>
      <c r="W56" s="203">
        <v>0</v>
      </c>
      <c r="X56" s="203">
        <v>3</v>
      </c>
      <c r="Y56" s="203">
        <v>0</v>
      </c>
      <c r="Z56" s="203">
        <v>0</v>
      </c>
      <c r="AA56" s="203">
        <v>0</v>
      </c>
      <c r="AB56" s="491" t="s">
        <v>1119</v>
      </c>
      <c r="AC56" s="528">
        <v>1328</v>
      </c>
      <c r="AD56" s="528">
        <v>296133</v>
      </c>
      <c r="AE56" s="528">
        <v>236194</v>
      </c>
      <c r="AF56" s="528">
        <v>1040</v>
      </c>
      <c r="AG56" s="201">
        <f t="shared" si="0"/>
        <v>458.35169678272365</v>
      </c>
    </row>
    <row r="57" spans="1:33" s="247" customFormat="1" ht="18.600000000000001" customHeight="1">
      <c r="A57" s="201" t="s">
        <v>523</v>
      </c>
      <c r="B57" s="202" t="s">
        <v>524</v>
      </c>
      <c r="C57" s="202">
        <v>63</v>
      </c>
      <c r="D57" s="524" t="s">
        <v>449</v>
      </c>
      <c r="E57" s="524" t="s">
        <v>1116</v>
      </c>
      <c r="F57" s="491" t="s">
        <v>992</v>
      </c>
      <c r="G57" s="525" t="s">
        <v>1124</v>
      </c>
      <c r="H57" s="526">
        <v>16</v>
      </c>
      <c r="I57" s="526">
        <v>3</v>
      </c>
      <c r="J57" s="527">
        <v>31</v>
      </c>
      <c r="K57" s="528">
        <v>0</v>
      </c>
      <c r="L57" s="528">
        <v>0</v>
      </c>
      <c r="M57" s="528">
        <v>1150</v>
      </c>
      <c r="N57" s="528">
        <v>0</v>
      </c>
      <c r="O57" s="203">
        <v>0</v>
      </c>
      <c r="P57" s="203">
        <v>2</v>
      </c>
      <c r="Q57" s="203">
        <v>0</v>
      </c>
      <c r="R57" s="203">
        <v>0</v>
      </c>
      <c r="S57" s="203">
        <v>0</v>
      </c>
      <c r="T57" s="203">
        <v>0</v>
      </c>
      <c r="U57" s="203">
        <v>0</v>
      </c>
      <c r="V57" s="203">
        <v>0</v>
      </c>
      <c r="W57" s="203">
        <v>0</v>
      </c>
      <c r="X57" s="203">
        <v>1</v>
      </c>
      <c r="Y57" s="203">
        <v>0</v>
      </c>
      <c r="Z57" s="203">
        <v>0</v>
      </c>
      <c r="AA57" s="203">
        <v>0</v>
      </c>
      <c r="AB57" s="491" t="s">
        <v>1119</v>
      </c>
      <c r="AC57" s="528">
        <v>1328</v>
      </c>
      <c r="AD57" s="528">
        <v>224587</v>
      </c>
      <c r="AE57" s="528">
        <v>129626</v>
      </c>
      <c r="AF57" s="528">
        <v>990</v>
      </c>
      <c r="AG57" s="201">
        <f t="shared" si="0"/>
        <v>860.86956521739125</v>
      </c>
    </row>
    <row r="58" spans="1:33" s="247" customFormat="1" ht="18.600000000000001" customHeight="1">
      <c r="A58" s="201" t="s">
        <v>523</v>
      </c>
      <c r="B58" s="202" t="s">
        <v>524</v>
      </c>
      <c r="C58" s="202">
        <v>64</v>
      </c>
      <c r="D58" s="524" t="s">
        <v>449</v>
      </c>
      <c r="E58" s="491" t="s">
        <v>1018</v>
      </c>
      <c r="F58" s="491" t="s">
        <v>992</v>
      </c>
      <c r="G58" s="525" t="s">
        <v>1124</v>
      </c>
      <c r="H58" s="526">
        <v>23</v>
      </c>
      <c r="I58" s="526">
        <v>3</v>
      </c>
      <c r="J58" s="527">
        <v>31</v>
      </c>
      <c r="K58" s="528">
        <v>0</v>
      </c>
      <c r="L58" s="528">
        <v>0</v>
      </c>
      <c r="M58" s="528">
        <v>759</v>
      </c>
      <c r="N58" s="528">
        <v>0</v>
      </c>
      <c r="O58" s="203">
        <v>2</v>
      </c>
      <c r="P58" s="203">
        <v>0</v>
      </c>
      <c r="Q58" s="203">
        <v>0</v>
      </c>
      <c r="R58" s="203">
        <v>0</v>
      </c>
      <c r="S58" s="203">
        <v>0</v>
      </c>
      <c r="T58" s="203">
        <v>0</v>
      </c>
      <c r="U58" s="203">
        <v>0</v>
      </c>
      <c r="V58" s="203">
        <v>0</v>
      </c>
      <c r="W58" s="203">
        <v>0</v>
      </c>
      <c r="X58" s="203">
        <v>2</v>
      </c>
      <c r="Y58" s="203">
        <v>0</v>
      </c>
      <c r="Z58" s="203">
        <v>0</v>
      </c>
      <c r="AA58" s="203">
        <v>0</v>
      </c>
      <c r="AB58" s="491" t="s">
        <v>1119</v>
      </c>
      <c r="AC58" s="528">
        <v>1328</v>
      </c>
      <c r="AD58" s="528">
        <v>98287</v>
      </c>
      <c r="AE58" s="528">
        <v>74765</v>
      </c>
      <c r="AF58" s="528">
        <v>376</v>
      </c>
      <c r="AG58" s="201">
        <f t="shared" si="0"/>
        <v>495.38866930171275</v>
      </c>
    </row>
    <row r="59" spans="1:33" s="247" customFormat="1" ht="18.600000000000001" customHeight="1">
      <c r="A59" s="201" t="s">
        <v>523</v>
      </c>
      <c r="B59" s="202" t="s">
        <v>524</v>
      </c>
      <c r="C59" s="202">
        <v>65</v>
      </c>
      <c r="D59" s="524" t="s">
        <v>449</v>
      </c>
      <c r="E59" s="524" t="s">
        <v>1117</v>
      </c>
      <c r="F59" s="491" t="s">
        <v>992</v>
      </c>
      <c r="G59" s="525" t="s">
        <v>1122</v>
      </c>
      <c r="H59" s="526">
        <v>59</v>
      </c>
      <c r="I59" s="526">
        <v>2</v>
      </c>
      <c r="J59" s="527">
        <v>14</v>
      </c>
      <c r="K59" s="528">
        <v>0</v>
      </c>
      <c r="L59" s="528">
        <v>0</v>
      </c>
      <c r="M59" s="528">
        <v>385</v>
      </c>
      <c r="N59" s="528">
        <v>0</v>
      </c>
      <c r="O59" s="203">
        <v>0</v>
      </c>
      <c r="P59" s="203">
        <v>0</v>
      </c>
      <c r="Q59" s="203">
        <v>0</v>
      </c>
      <c r="R59" s="203">
        <v>1</v>
      </c>
      <c r="S59" s="203">
        <v>0</v>
      </c>
      <c r="T59" s="203">
        <v>0</v>
      </c>
      <c r="U59" s="203">
        <v>0</v>
      </c>
      <c r="V59" s="203">
        <v>0</v>
      </c>
      <c r="W59" s="203">
        <v>0</v>
      </c>
      <c r="X59" s="203">
        <v>1</v>
      </c>
      <c r="Y59" s="203">
        <v>0</v>
      </c>
      <c r="Z59" s="203">
        <v>0</v>
      </c>
      <c r="AA59" s="203">
        <v>0</v>
      </c>
      <c r="AB59" s="491" t="s">
        <v>1119</v>
      </c>
      <c r="AC59" s="528">
        <v>1328</v>
      </c>
      <c r="AD59" s="528">
        <v>31622</v>
      </c>
      <c r="AE59" s="528">
        <v>30041</v>
      </c>
      <c r="AF59" s="528">
        <v>118.7</v>
      </c>
      <c r="AG59" s="201">
        <f t="shared" ref="AG59:AG110" si="1">AF59*1000/M59</f>
        <v>308.31168831168833</v>
      </c>
    </row>
    <row r="60" spans="1:33" s="247" customFormat="1" ht="18.600000000000001" customHeight="1">
      <c r="A60" s="201" t="s">
        <v>523</v>
      </c>
      <c r="B60" s="202" t="s">
        <v>524</v>
      </c>
      <c r="C60" s="202">
        <v>66</v>
      </c>
      <c r="D60" s="524" t="s">
        <v>449</v>
      </c>
      <c r="E60" s="491" t="s">
        <v>1019</v>
      </c>
      <c r="F60" s="491" t="s">
        <v>992</v>
      </c>
      <c r="G60" s="525" t="s">
        <v>1122</v>
      </c>
      <c r="H60" s="526">
        <v>62</v>
      </c>
      <c r="I60" s="526">
        <v>3</v>
      </c>
      <c r="J60" s="527">
        <v>23</v>
      </c>
      <c r="K60" s="528">
        <v>0</v>
      </c>
      <c r="L60" s="528">
        <v>0</v>
      </c>
      <c r="M60" s="528">
        <v>1969</v>
      </c>
      <c r="N60" s="528">
        <v>0</v>
      </c>
      <c r="O60" s="203">
        <v>1</v>
      </c>
      <c r="P60" s="203">
        <v>0</v>
      </c>
      <c r="Q60" s="203">
        <v>0</v>
      </c>
      <c r="R60" s="203">
        <v>0</v>
      </c>
      <c r="S60" s="203">
        <v>0</v>
      </c>
      <c r="T60" s="203">
        <v>0</v>
      </c>
      <c r="U60" s="203">
        <v>0</v>
      </c>
      <c r="V60" s="203">
        <v>0</v>
      </c>
      <c r="W60" s="203">
        <v>0</v>
      </c>
      <c r="X60" s="203">
        <v>1</v>
      </c>
      <c r="Y60" s="203">
        <v>0</v>
      </c>
      <c r="Z60" s="203">
        <v>0</v>
      </c>
      <c r="AA60" s="203">
        <v>0</v>
      </c>
      <c r="AB60" s="491" t="s">
        <v>1119</v>
      </c>
      <c r="AC60" s="528">
        <v>1328</v>
      </c>
      <c r="AD60" s="528">
        <v>286797</v>
      </c>
      <c r="AE60" s="528">
        <v>189070</v>
      </c>
      <c r="AF60" s="528">
        <v>1129</v>
      </c>
      <c r="AG60" s="201">
        <f t="shared" si="1"/>
        <v>573.38750634840017</v>
      </c>
    </row>
    <row r="61" spans="1:33" s="247" customFormat="1" ht="18.600000000000001" customHeight="1">
      <c r="A61" s="201" t="s">
        <v>523</v>
      </c>
      <c r="B61" s="202" t="s">
        <v>524</v>
      </c>
      <c r="C61" s="202">
        <v>67</v>
      </c>
      <c r="D61" s="524" t="s">
        <v>450</v>
      </c>
      <c r="E61" s="491" t="s">
        <v>1020</v>
      </c>
      <c r="F61" s="491" t="s">
        <v>992</v>
      </c>
      <c r="G61" s="525" t="s">
        <v>1124</v>
      </c>
      <c r="H61" s="526">
        <v>21</v>
      </c>
      <c r="I61" s="526">
        <v>3</v>
      </c>
      <c r="J61" s="527">
        <v>31</v>
      </c>
      <c r="K61" s="528">
        <v>158</v>
      </c>
      <c r="L61" s="528">
        <v>148</v>
      </c>
      <c r="M61" s="528">
        <v>148</v>
      </c>
      <c r="N61" s="528">
        <v>56</v>
      </c>
      <c r="O61" s="203">
        <v>1</v>
      </c>
      <c r="P61" s="203">
        <v>0</v>
      </c>
      <c r="Q61" s="203">
        <v>0</v>
      </c>
      <c r="R61" s="203">
        <v>0</v>
      </c>
      <c r="S61" s="203">
        <v>0</v>
      </c>
      <c r="T61" s="203">
        <v>0</v>
      </c>
      <c r="U61" s="203">
        <v>0</v>
      </c>
      <c r="V61" s="203">
        <v>0</v>
      </c>
      <c r="W61" s="203">
        <v>0</v>
      </c>
      <c r="X61" s="203">
        <v>0</v>
      </c>
      <c r="Y61" s="203">
        <v>1</v>
      </c>
      <c r="Z61" s="203">
        <v>0</v>
      </c>
      <c r="AA61" s="203">
        <v>0</v>
      </c>
      <c r="AB61" s="491" t="s">
        <v>1119</v>
      </c>
      <c r="AC61" s="528">
        <v>1720</v>
      </c>
      <c r="AD61" s="528">
        <v>11737</v>
      </c>
      <c r="AE61" s="528">
        <v>8918</v>
      </c>
      <c r="AF61" s="528">
        <v>56</v>
      </c>
      <c r="AG61" s="201">
        <f t="shared" si="1"/>
        <v>378.37837837837839</v>
      </c>
    </row>
    <row r="62" spans="1:33" s="247" customFormat="1" ht="18.600000000000001" customHeight="1">
      <c r="A62" s="201" t="s">
        <v>523</v>
      </c>
      <c r="B62" s="202" t="s">
        <v>524</v>
      </c>
      <c r="C62" s="202">
        <v>68</v>
      </c>
      <c r="D62" s="524" t="s">
        <v>450</v>
      </c>
      <c r="E62" s="491" t="s">
        <v>1021</v>
      </c>
      <c r="F62" s="491" t="s">
        <v>992</v>
      </c>
      <c r="G62" s="525" t="s">
        <v>1122</v>
      </c>
      <c r="H62" s="526">
        <v>57</v>
      </c>
      <c r="I62" s="526">
        <v>6</v>
      </c>
      <c r="J62" s="527">
        <v>15</v>
      </c>
      <c r="K62" s="528">
        <v>1050</v>
      </c>
      <c r="L62" s="528">
        <v>548</v>
      </c>
      <c r="M62" s="528">
        <v>548</v>
      </c>
      <c r="N62" s="528">
        <v>400</v>
      </c>
      <c r="O62" s="203">
        <v>0</v>
      </c>
      <c r="P62" s="203">
        <v>0</v>
      </c>
      <c r="Q62" s="203">
        <v>0</v>
      </c>
      <c r="R62" s="203">
        <v>1</v>
      </c>
      <c r="S62" s="203">
        <v>0</v>
      </c>
      <c r="T62" s="203">
        <v>0</v>
      </c>
      <c r="U62" s="203">
        <v>0</v>
      </c>
      <c r="V62" s="203">
        <v>1</v>
      </c>
      <c r="W62" s="203">
        <v>0</v>
      </c>
      <c r="X62" s="203">
        <v>0</v>
      </c>
      <c r="Y62" s="203">
        <v>0</v>
      </c>
      <c r="Z62" s="203">
        <v>0</v>
      </c>
      <c r="AA62" s="203">
        <v>0</v>
      </c>
      <c r="AB62" s="491" t="s">
        <v>1119</v>
      </c>
      <c r="AC62" s="528">
        <v>1720</v>
      </c>
      <c r="AD62" s="528">
        <v>65435</v>
      </c>
      <c r="AE62" s="528">
        <v>49718</v>
      </c>
      <c r="AF62" s="528">
        <v>312</v>
      </c>
      <c r="AG62" s="201">
        <f t="shared" si="1"/>
        <v>569.34306569343062</v>
      </c>
    </row>
    <row r="63" spans="1:33" s="247" customFormat="1" ht="18.600000000000001" customHeight="1">
      <c r="A63" s="201" t="s">
        <v>523</v>
      </c>
      <c r="B63" s="202" t="s">
        <v>524</v>
      </c>
      <c r="C63" s="202">
        <v>69</v>
      </c>
      <c r="D63" s="524" t="s">
        <v>450</v>
      </c>
      <c r="E63" s="491" t="s">
        <v>1022</v>
      </c>
      <c r="F63" s="491" t="s">
        <v>992</v>
      </c>
      <c r="G63" s="525" t="s">
        <v>1122</v>
      </c>
      <c r="H63" s="526">
        <v>48</v>
      </c>
      <c r="I63" s="526">
        <v>6</v>
      </c>
      <c r="J63" s="527">
        <v>12</v>
      </c>
      <c r="K63" s="528">
        <v>2000</v>
      </c>
      <c r="L63" s="528">
        <v>1132</v>
      </c>
      <c r="M63" s="528">
        <v>1132</v>
      </c>
      <c r="N63" s="528">
        <v>400</v>
      </c>
      <c r="O63" s="203">
        <v>0</v>
      </c>
      <c r="P63" s="203">
        <v>0</v>
      </c>
      <c r="Q63" s="203">
        <v>0</v>
      </c>
      <c r="R63" s="203">
        <v>1</v>
      </c>
      <c r="S63" s="203">
        <v>0</v>
      </c>
      <c r="T63" s="203">
        <v>0</v>
      </c>
      <c r="U63" s="203">
        <v>0</v>
      </c>
      <c r="V63" s="203">
        <v>1</v>
      </c>
      <c r="W63" s="203">
        <v>0</v>
      </c>
      <c r="X63" s="203">
        <v>0</v>
      </c>
      <c r="Y63" s="203">
        <v>0</v>
      </c>
      <c r="Z63" s="203">
        <v>0</v>
      </c>
      <c r="AA63" s="203">
        <v>0</v>
      </c>
      <c r="AB63" s="491" t="s">
        <v>1119</v>
      </c>
      <c r="AC63" s="528">
        <v>1720</v>
      </c>
      <c r="AD63" s="528">
        <v>127486</v>
      </c>
      <c r="AE63" s="528">
        <v>96865</v>
      </c>
      <c r="AF63" s="528">
        <v>400</v>
      </c>
      <c r="AG63" s="201">
        <f t="shared" si="1"/>
        <v>353.35689045936397</v>
      </c>
    </row>
    <row r="64" spans="1:33" s="247" customFormat="1" ht="18.600000000000001" customHeight="1">
      <c r="A64" s="201" t="s">
        <v>523</v>
      </c>
      <c r="B64" s="202" t="s">
        <v>524</v>
      </c>
      <c r="C64" s="202">
        <v>70</v>
      </c>
      <c r="D64" s="524" t="s">
        <v>450</v>
      </c>
      <c r="E64" s="491" t="s">
        <v>1023</v>
      </c>
      <c r="F64" s="491" t="s">
        <v>992</v>
      </c>
      <c r="G64" s="525" t="s">
        <v>1124</v>
      </c>
      <c r="H64" s="526">
        <v>12</v>
      </c>
      <c r="I64" s="526">
        <v>8</v>
      </c>
      <c r="J64" s="527">
        <v>18</v>
      </c>
      <c r="K64" s="528">
        <v>151</v>
      </c>
      <c r="L64" s="528">
        <v>103</v>
      </c>
      <c r="M64" s="528">
        <v>103</v>
      </c>
      <c r="N64" s="528">
        <v>48</v>
      </c>
      <c r="O64" s="203">
        <v>1</v>
      </c>
      <c r="P64" s="203">
        <v>0</v>
      </c>
      <c r="Q64" s="203">
        <v>0</v>
      </c>
      <c r="R64" s="203">
        <v>0</v>
      </c>
      <c r="S64" s="203">
        <v>0</v>
      </c>
      <c r="T64" s="203">
        <v>0</v>
      </c>
      <c r="U64" s="203">
        <v>0</v>
      </c>
      <c r="V64" s="203">
        <v>0</v>
      </c>
      <c r="W64" s="203">
        <v>0</v>
      </c>
      <c r="X64" s="203">
        <v>1</v>
      </c>
      <c r="Y64" s="203">
        <v>0</v>
      </c>
      <c r="Z64" s="203">
        <v>0</v>
      </c>
      <c r="AA64" s="203">
        <v>0</v>
      </c>
      <c r="AB64" s="491" t="s">
        <v>1119</v>
      </c>
      <c r="AC64" s="528">
        <v>1720</v>
      </c>
      <c r="AD64" s="528">
        <v>8156</v>
      </c>
      <c r="AE64" s="528">
        <v>6197</v>
      </c>
      <c r="AF64" s="528">
        <v>39</v>
      </c>
      <c r="AG64" s="201">
        <f t="shared" si="1"/>
        <v>378.64077669902912</v>
      </c>
    </row>
    <row r="65" spans="1:33" s="247" customFormat="1" ht="18.600000000000001" customHeight="1">
      <c r="A65" s="201" t="s">
        <v>523</v>
      </c>
      <c r="B65" s="202" t="s">
        <v>524</v>
      </c>
      <c r="C65" s="202">
        <v>71</v>
      </c>
      <c r="D65" s="524" t="s">
        <v>450</v>
      </c>
      <c r="E65" s="491" t="s">
        <v>953</v>
      </c>
      <c r="F65" s="491" t="s">
        <v>992</v>
      </c>
      <c r="G65" s="525" t="s">
        <v>1124</v>
      </c>
      <c r="H65" s="526">
        <v>14</v>
      </c>
      <c r="I65" s="526">
        <v>3</v>
      </c>
      <c r="J65" s="527">
        <v>29</v>
      </c>
      <c r="K65" s="528">
        <v>4280</v>
      </c>
      <c r="L65" s="528">
        <v>3365</v>
      </c>
      <c r="M65" s="528">
        <v>3359</v>
      </c>
      <c r="N65" s="528">
        <v>3400</v>
      </c>
      <c r="O65" s="203">
        <v>0</v>
      </c>
      <c r="P65" s="203">
        <v>1</v>
      </c>
      <c r="Q65" s="203">
        <v>0</v>
      </c>
      <c r="R65" s="203">
        <v>2</v>
      </c>
      <c r="S65" s="203">
        <v>0</v>
      </c>
      <c r="T65" s="203">
        <v>0</v>
      </c>
      <c r="U65" s="203">
        <v>0</v>
      </c>
      <c r="V65" s="203">
        <v>0</v>
      </c>
      <c r="W65" s="203">
        <v>0</v>
      </c>
      <c r="X65" s="203">
        <v>1</v>
      </c>
      <c r="Y65" s="203">
        <v>1</v>
      </c>
      <c r="Z65" s="203">
        <v>0</v>
      </c>
      <c r="AA65" s="203">
        <v>0</v>
      </c>
      <c r="AB65" s="491" t="s">
        <v>1119</v>
      </c>
      <c r="AC65" s="528">
        <v>1720</v>
      </c>
      <c r="AD65" s="528">
        <v>664959</v>
      </c>
      <c r="AE65" s="528">
        <v>539249</v>
      </c>
      <c r="AF65" s="528">
        <v>3371</v>
      </c>
      <c r="AG65" s="201">
        <f t="shared" si="1"/>
        <v>1003.5724918130396</v>
      </c>
    </row>
    <row r="66" spans="1:33" s="247" customFormat="1" ht="18.600000000000001" customHeight="1">
      <c r="A66" s="201" t="s">
        <v>523</v>
      </c>
      <c r="B66" s="202" t="s">
        <v>524</v>
      </c>
      <c r="C66" s="202">
        <v>72</v>
      </c>
      <c r="D66" s="524" t="s">
        <v>450</v>
      </c>
      <c r="E66" s="491" t="s">
        <v>1024</v>
      </c>
      <c r="F66" s="491" t="s">
        <v>992</v>
      </c>
      <c r="G66" s="525" t="s">
        <v>1124</v>
      </c>
      <c r="H66" s="526">
        <v>5</v>
      </c>
      <c r="I66" s="526">
        <v>3</v>
      </c>
      <c r="J66" s="527">
        <v>31</v>
      </c>
      <c r="K66" s="528">
        <v>2270</v>
      </c>
      <c r="L66" s="528">
        <v>1598</v>
      </c>
      <c r="M66" s="528">
        <v>1598</v>
      </c>
      <c r="N66" s="528">
        <v>1098</v>
      </c>
      <c r="O66" s="203">
        <v>1</v>
      </c>
      <c r="P66" s="203">
        <v>0</v>
      </c>
      <c r="Q66" s="203">
        <v>4</v>
      </c>
      <c r="R66" s="203">
        <v>0</v>
      </c>
      <c r="S66" s="203">
        <v>0</v>
      </c>
      <c r="T66" s="203">
        <v>0</v>
      </c>
      <c r="U66" s="203">
        <v>0</v>
      </c>
      <c r="V66" s="203">
        <v>4</v>
      </c>
      <c r="W66" s="203">
        <v>0</v>
      </c>
      <c r="X66" s="203">
        <v>1</v>
      </c>
      <c r="Y66" s="203">
        <v>0</v>
      </c>
      <c r="Z66" s="203">
        <v>0</v>
      </c>
      <c r="AA66" s="203">
        <v>0</v>
      </c>
      <c r="AB66" s="491" t="s">
        <v>1119</v>
      </c>
      <c r="AC66" s="528">
        <v>1720</v>
      </c>
      <c r="AD66" s="528">
        <v>153494</v>
      </c>
      <c r="AE66" s="528">
        <v>144744</v>
      </c>
      <c r="AF66" s="528">
        <v>607</v>
      </c>
      <c r="AG66" s="201">
        <f t="shared" si="1"/>
        <v>379.84981226533165</v>
      </c>
    </row>
    <row r="67" spans="1:33" s="247" customFormat="1" ht="18.600000000000001" customHeight="1">
      <c r="A67" s="201" t="s">
        <v>523</v>
      </c>
      <c r="B67" s="202" t="s">
        <v>524</v>
      </c>
      <c r="C67" s="202">
        <v>73</v>
      </c>
      <c r="D67" s="524" t="s">
        <v>450</v>
      </c>
      <c r="E67" s="491" t="s">
        <v>1025</v>
      </c>
      <c r="F67" s="491" t="s">
        <v>992</v>
      </c>
      <c r="G67" s="525" t="s">
        <v>1122</v>
      </c>
      <c r="H67" s="526">
        <v>50</v>
      </c>
      <c r="I67" s="526">
        <v>8</v>
      </c>
      <c r="J67" s="527">
        <v>19</v>
      </c>
      <c r="K67" s="528">
        <v>350</v>
      </c>
      <c r="L67" s="528">
        <v>126</v>
      </c>
      <c r="M67" s="528">
        <v>126</v>
      </c>
      <c r="N67" s="528">
        <v>53</v>
      </c>
      <c r="O67" s="203">
        <v>0</v>
      </c>
      <c r="P67" s="203">
        <v>0</v>
      </c>
      <c r="Q67" s="203">
        <v>1</v>
      </c>
      <c r="R67" s="203">
        <v>0</v>
      </c>
      <c r="S67" s="203">
        <v>0</v>
      </c>
      <c r="T67" s="203">
        <v>0</v>
      </c>
      <c r="U67" s="203">
        <v>0</v>
      </c>
      <c r="V67" s="203">
        <v>1</v>
      </c>
      <c r="W67" s="203">
        <v>0</v>
      </c>
      <c r="X67" s="203">
        <v>0</v>
      </c>
      <c r="Y67" s="203">
        <v>0</v>
      </c>
      <c r="Z67" s="203">
        <v>0</v>
      </c>
      <c r="AA67" s="203">
        <v>0</v>
      </c>
      <c r="AB67" s="491" t="s">
        <v>1119</v>
      </c>
      <c r="AC67" s="528">
        <v>1720</v>
      </c>
      <c r="AD67" s="528">
        <v>19300</v>
      </c>
      <c r="AE67" s="528">
        <v>14762</v>
      </c>
      <c r="AF67" s="528">
        <v>53</v>
      </c>
      <c r="AG67" s="201">
        <f t="shared" si="1"/>
        <v>420.63492063492066</v>
      </c>
    </row>
    <row r="68" spans="1:33" s="247" customFormat="1" ht="18.600000000000001" customHeight="1">
      <c r="A68" s="201" t="s">
        <v>523</v>
      </c>
      <c r="B68" s="202" t="s">
        <v>524</v>
      </c>
      <c r="C68" s="202">
        <v>74</v>
      </c>
      <c r="D68" s="524" t="s">
        <v>450</v>
      </c>
      <c r="E68" s="491" t="s">
        <v>1026</v>
      </c>
      <c r="F68" s="491" t="s">
        <v>992</v>
      </c>
      <c r="G68" s="525" t="s">
        <v>1122</v>
      </c>
      <c r="H68" s="526">
        <v>45</v>
      </c>
      <c r="I68" s="526">
        <v>5</v>
      </c>
      <c r="J68" s="527">
        <v>16</v>
      </c>
      <c r="K68" s="528">
        <v>120</v>
      </c>
      <c r="L68" s="528">
        <v>15</v>
      </c>
      <c r="M68" s="528">
        <v>14</v>
      </c>
      <c r="N68" s="528">
        <v>18</v>
      </c>
      <c r="O68" s="203">
        <v>0</v>
      </c>
      <c r="P68" s="203">
        <v>0</v>
      </c>
      <c r="Q68" s="203">
        <v>1</v>
      </c>
      <c r="R68" s="203">
        <v>0</v>
      </c>
      <c r="S68" s="203">
        <v>0</v>
      </c>
      <c r="T68" s="203">
        <v>0</v>
      </c>
      <c r="U68" s="203">
        <v>0</v>
      </c>
      <c r="V68" s="203">
        <v>1</v>
      </c>
      <c r="W68" s="203">
        <v>0</v>
      </c>
      <c r="X68" s="203">
        <v>0</v>
      </c>
      <c r="Y68" s="203">
        <v>0</v>
      </c>
      <c r="Z68" s="203">
        <v>0</v>
      </c>
      <c r="AA68" s="203">
        <v>0</v>
      </c>
      <c r="AB68" s="491" t="s">
        <v>1119</v>
      </c>
      <c r="AC68" s="528">
        <v>1720</v>
      </c>
      <c r="AD68" s="528">
        <v>6500</v>
      </c>
      <c r="AE68" s="528">
        <v>1332</v>
      </c>
      <c r="AF68" s="528">
        <v>18</v>
      </c>
      <c r="AG68" s="201">
        <f t="shared" si="1"/>
        <v>1285.7142857142858</v>
      </c>
    </row>
    <row r="69" spans="1:33" s="247" customFormat="1" ht="18.600000000000001" customHeight="1">
      <c r="A69" s="201" t="s">
        <v>523</v>
      </c>
      <c r="B69" s="202" t="s">
        <v>524</v>
      </c>
      <c r="C69" s="202">
        <v>75</v>
      </c>
      <c r="D69" s="524" t="s">
        <v>450</v>
      </c>
      <c r="E69" s="491" t="s">
        <v>1027</v>
      </c>
      <c r="F69" s="491" t="s">
        <v>992</v>
      </c>
      <c r="G69" s="525" t="s">
        <v>1122</v>
      </c>
      <c r="H69" s="526">
        <v>53</v>
      </c>
      <c r="I69" s="526">
        <v>6</v>
      </c>
      <c r="J69" s="527">
        <v>6</v>
      </c>
      <c r="K69" s="528">
        <v>380</v>
      </c>
      <c r="L69" s="528">
        <v>168</v>
      </c>
      <c r="M69" s="528">
        <v>168</v>
      </c>
      <c r="N69" s="528">
        <v>80</v>
      </c>
      <c r="O69" s="203">
        <v>0</v>
      </c>
      <c r="P69" s="203">
        <v>0</v>
      </c>
      <c r="Q69" s="203">
        <v>0</v>
      </c>
      <c r="R69" s="203">
        <v>1</v>
      </c>
      <c r="S69" s="203">
        <v>0</v>
      </c>
      <c r="T69" s="203">
        <v>0</v>
      </c>
      <c r="U69" s="203">
        <v>0</v>
      </c>
      <c r="V69" s="203">
        <v>1</v>
      </c>
      <c r="W69" s="203">
        <v>0</v>
      </c>
      <c r="X69" s="203">
        <v>0</v>
      </c>
      <c r="Y69" s="203">
        <v>0</v>
      </c>
      <c r="Z69" s="203">
        <v>0</v>
      </c>
      <c r="AA69" s="203">
        <v>0</v>
      </c>
      <c r="AB69" s="491" t="s">
        <v>1119</v>
      </c>
      <c r="AC69" s="528">
        <v>1720</v>
      </c>
      <c r="AD69" s="528">
        <v>11844</v>
      </c>
      <c r="AE69" s="528">
        <v>10788</v>
      </c>
      <c r="AF69" s="528">
        <v>80</v>
      </c>
      <c r="AG69" s="201">
        <f t="shared" si="1"/>
        <v>476.1904761904762</v>
      </c>
    </row>
    <row r="70" spans="1:33" s="247" customFormat="1" ht="18.600000000000001" customHeight="1">
      <c r="A70" s="201" t="s">
        <v>523</v>
      </c>
      <c r="B70" s="202" t="s">
        <v>524</v>
      </c>
      <c r="C70" s="202">
        <v>76</v>
      </c>
      <c r="D70" s="524" t="s">
        <v>450</v>
      </c>
      <c r="E70" s="491" t="s">
        <v>1028</v>
      </c>
      <c r="F70" s="491" t="s">
        <v>992</v>
      </c>
      <c r="G70" s="525" t="s">
        <v>1122</v>
      </c>
      <c r="H70" s="526">
        <v>63</v>
      </c>
      <c r="I70" s="526">
        <v>5</v>
      </c>
      <c r="J70" s="527">
        <v>23</v>
      </c>
      <c r="K70" s="528">
        <v>130</v>
      </c>
      <c r="L70" s="528">
        <v>74</v>
      </c>
      <c r="M70" s="528">
        <v>74</v>
      </c>
      <c r="N70" s="528">
        <v>32</v>
      </c>
      <c r="O70" s="203">
        <v>0</v>
      </c>
      <c r="P70" s="203">
        <v>0</v>
      </c>
      <c r="Q70" s="203">
        <v>1</v>
      </c>
      <c r="R70" s="203">
        <v>0</v>
      </c>
      <c r="S70" s="203">
        <v>0</v>
      </c>
      <c r="T70" s="203">
        <v>0</v>
      </c>
      <c r="U70" s="203">
        <v>0</v>
      </c>
      <c r="V70" s="203">
        <v>1</v>
      </c>
      <c r="W70" s="203">
        <v>0</v>
      </c>
      <c r="X70" s="203">
        <v>0</v>
      </c>
      <c r="Y70" s="203">
        <v>0</v>
      </c>
      <c r="Z70" s="203">
        <v>0</v>
      </c>
      <c r="AA70" s="203">
        <v>0</v>
      </c>
      <c r="AB70" s="491" t="s">
        <v>1119</v>
      </c>
      <c r="AC70" s="528">
        <v>1720</v>
      </c>
      <c r="AD70" s="528">
        <v>5586</v>
      </c>
      <c r="AE70" s="528">
        <v>5122</v>
      </c>
      <c r="AF70" s="528">
        <v>30</v>
      </c>
      <c r="AG70" s="201">
        <f t="shared" si="1"/>
        <v>405.40540540540542</v>
      </c>
    </row>
    <row r="71" spans="1:33" s="247" customFormat="1" ht="18.600000000000001" customHeight="1">
      <c r="A71" s="201" t="s">
        <v>523</v>
      </c>
      <c r="B71" s="202" t="s">
        <v>524</v>
      </c>
      <c r="C71" s="202">
        <v>77</v>
      </c>
      <c r="D71" s="524" t="s">
        <v>450</v>
      </c>
      <c r="E71" s="491" t="s">
        <v>1029</v>
      </c>
      <c r="F71" s="491" t="s">
        <v>992</v>
      </c>
      <c r="G71" s="525" t="s">
        <v>1122</v>
      </c>
      <c r="H71" s="526">
        <v>49</v>
      </c>
      <c r="I71" s="526">
        <v>9</v>
      </c>
      <c r="J71" s="527">
        <v>10</v>
      </c>
      <c r="K71" s="528">
        <v>296</v>
      </c>
      <c r="L71" s="528">
        <v>112</v>
      </c>
      <c r="M71" s="528">
        <v>112</v>
      </c>
      <c r="N71" s="528">
        <v>44</v>
      </c>
      <c r="O71" s="203">
        <v>0</v>
      </c>
      <c r="P71" s="203">
        <v>0</v>
      </c>
      <c r="Q71" s="203">
        <v>1</v>
      </c>
      <c r="R71" s="203">
        <v>0</v>
      </c>
      <c r="S71" s="203">
        <v>0</v>
      </c>
      <c r="T71" s="203">
        <v>0</v>
      </c>
      <c r="U71" s="203">
        <v>0</v>
      </c>
      <c r="V71" s="203">
        <v>1</v>
      </c>
      <c r="W71" s="203">
        <v>0</v>
      </c>
      <c r="X71" s="203">
        <v>0</v>
      </c>
      <c r="Y71" s="203">
        <v>0</v>
      </c>
      <c r="Z71" s="203">
        <v>0</v>
      </c>
      <c r="AA71" s="203">
        <v>0</v>
      </c>
      <c r="AB71" s="491" t="s">
        <v>1119</v>
      </c>
      <c r="AC71" s="528">
        <v>1720</v>
      </c>
      <c r="AD71" s="528">
        <v>16050</v>
      </c>
      <c r="AE71" s="528">
        <v>10511</v>
      </c>
      <c r="AF71" s="528">
        <v>44</v>
      </c>
      <c r="AG71" s="201">
        <f t="shared" si="1"/>
        <v>392.85714285714283</v>
      </c>
    </row>
    <row r="72" spans="1:33" s="247" customFormat="1" ht="18.600000000000001" customHeight="1">
      <c r="A72" s="201" t="s">
        <v>523</v>
      </c>
      <c r="B72" s="202" t="s">
        <v>524</v>
      </c>
      <c r="C72" s="202">
        <v>78</v>
      </c>
      <c r="D72" s="524" t="s">
        <v>450</v>
      </c>
      <c r="E72" s="491" t="s">
        <v>1030</v>
      </c>
      <c r="F72" s="491" t="s">
        <v>992</v>
      </c>
      <c r="G72" s="525" t="s">
        <v>1122</v>
      </c>
      <c r="H72" s="526">
        <v>49</v>
      </c>
      <c r="I72" s="526">
        <v>9</v>
      </c>
      <c r="J72" s="527">
        <v>10</v>
      </c>
      <c r="K72" s="528">
        <v>200</v>
      </c>
      <c r="L72" s="528">
        <v>75</v>
      </c>
      <c r="M72" s="528">
        <v>75</v>
      </c>
      <c r="N72" s="528">
        <v>30</v>
      </c>
      <c r="O72" s="203">
        <v>0</v>
      </c>
      <c r="P72" s="203">
        <v>0</v>
      </c>
      <c r="Q72" s="203">
        <v>1</v>
      </c>
      <c r="R72" s="203">
        <v>0</v>
      </c>
      <c r="S72" s="203">
        <v>0</v>
      </c>
      <c r="T72" s="203">
        <v>0</v>
      </c>
      <c r="U72" s="203">
        <v>0</v>
      </c>
      <c r="V72" s="203">
        <v>1</v>
      </c>
      <c r="W72" s="203">
        <v>0</v>
      </c>
      <c r="X72" s="203">
        <v>0</v>
      </c>
      <c r="Y72" s="203">
        <v>0</v>
      </c>
      <c r="Z72" s="203">
        <v>0</v>
      </c>
      <c r="AA72" s="203">
        <v>0</v>
      </c>
      <c r="AB72" s="491" t="s">
        <v>1119</v>
      </c>
      <c r="AC72" s="528">
        <v>1720</v>
      </c>
      <c r="AD72" s="528">
        <v>5859</v>
      </c>
      <c r="AE72" s="528">
        <v>5536</v>
      </c>
      <c r="AF72" s="528">
        <v>30</v>
      </c>
      <c r="AG72" s="201">
        <f t="shared" si="1"/>
        <v>400</v>
      </c>
    </row>
    <row r="73" spans="1:33" s="247" customFormat="1" ht="18.600000000000001" customHeight="1">
      <c r="A73" s="201" t="s">
        <v>523</v>
      </c>
      <c r="B73" s="202" t="s">
        <v>321</v>
      </c>
      <c r="C73" s="202">
        <v>79</v>
      </c>
      <c r="D73" s="524" t="s">
        <v>447</v>
      </c>
      <c r="E73" s="491" t="s">
        <v>965</v>
      </c>
      <c r="F73" s="491" t="s">
        <v>941</v>
      </c>
      <c r="G73" s="525" t="s">
        <v>1124</v>
      </c>
      <c r="H73" s="526">
        <v>9</v>
      </c>
      <c r="I73" s="526">
        <v>3</v>
      </c>
      <c r="J73" s="527">
        <v>31</v>
      </c>
      <c r="K73" s="528">
        <v>866</v>
      </c>
      <c r="L73" s="528">
        <v>535</v>
      </c>
      <c r="M73" s="528">
        <v>535</v>
      </c>
      <c r="N73" s="528">
        <v>260</v>
      </c>
      <c r="O73" s="203">
        <v>0</v>
      </c>
      <c r="P73" s="203">
        <v>0</v>
      </c>
      <c r="Q73" s="203">
        <v>0</v>
      </c>
      <c r="R73" s="203">
        <v>1</v>
      </c>
      <c r="S73" s="203">
        <v>0</v>
      </c>
      <c r="T73" s="203">
        <v>0</v>
      </c>
      <c r="U73" s="203">
        <v>0</v>
      </c>
      <c r="V73" s="203">
        <v>1</v>
      </c>
      <c r="W73" s="203">
        <v>0</v>
      </c>
      <c r="X73" s="203">
        <v>0</v>
      </c>
      <c r="Y73" s="203">
        <v>0</v>
      </c>
      <c r="Z73" s="203">
        <v>0</v>
      </c>
      <c r="AA73" s="203">
        <v>0</v>
      </c>
      <c r="AB73" s="491" t="s">
        <v>1119</v>
      </c>
      <c r="AC73" s="528">
        <v>1690</v>
      </c>
      <c r="AD73" s="528">
        <v>51795</v>
      </c>
      <c r="AE73" s="528">
        <v>42887</v>
      </c>
      <c r="AF73" s="528">
        <v>285</v>
      </c>
      <c r="AG73" s="201">
        <f t="shared" si="1"/>
        <v>532.71028037383178</v>
      </c>
    </row>
    <row r="74" spans="1:33" s="247" customFormat="1" ht="18.600000000000001" customHeight="1">
      <c r="A74" s="201" t="s">
        <v>523</v>
      </c>
      <c r="B74" s="202" t="s">
        <v>321</v>
      </c>
      <c r="C74" s="202">
        <v>80</v>
      </c>
      <c r="D74" s="524" t="s">
        <v>447</v>
      </c>
      <c r="E74" s="491" t="s">
        <v>966</v>
      </c>
      <c r="F74" s="491" t="s">
        <v>941</v>
      </c>
      <c r="G74" s="525" t="s">
        <v>1124</v>
      </c>
      <c r="H74" s="526">
        <v>2</v>
      </c>
      <c r="I74" s="526">
        <v>10</v>
      </c>
      <c r="J74" s="527">
        <v>15</v>
      </c>
      <c r="K74" s="528">
        <v>1170</v>
      </c>
      <c r="L74" s="528">
        <v>909</v>
      </c>
      <c r="M74" s="528">
        <v>877</v>
      </c>
      <c r="N74" s="528">
        <v>783</v>
      </c>
      <c r="O74" s="203">
        <v>0</v>
      </c>
      <c r="P74" s="203">
        <v>0</v>
      </c>
      <c r="Q74" s="203">
        <v>0</v>
      </c>
      <c r="R74" s="203">
        <v>1</v>
      </c>
      <c r="S74" s="203">
        <v>0</v>
      </c>
      <c r="T74" s="203">
        <v>0</v>
      </c>
      <c r="U74" s="203">
        <v>0</v>
      </c>
      <c r="V74" s="203">
        <v>1</v>
      </c>
      <c r="W74" s="203">
        <v>0</v>
      </c>
      <c r="X74" s="203">
        <v>0</v>
      </c>
      <c r="Y74" s="203">
        <v>0</v>
      </c>
      <c r="Z74" s="203">
        <v>0</v>
      </c>
      <c r="AA74" s="203">
        <v>0</v>
      </c>
      <c r="AB74" s="491" t="s">
        <v>1119</v>
      </c>
      <c r="AC74" s="528">
        <v>1000</v>
      </c>
      <c r="AD74" s="528">
        <v>221816</v>
      </c>
      <c r="AE74" s="528">
        <v>140645</v>
      </c>
      <c r="AF74" s="528">
        <v>701</v>
      </c>
      <c r="AG74" s="201">
        <f t="shared" si="1"/>
        <v>799.31584948688715</v>
      </c>
    </row>
    <row r="75" spans="1:33" s="247" customFormat="1" ht="18.600000000000001" customHeight="1">
      <c r="A75" s="201" t="s">
        <v>523</v>
      </c>
      <c r="B75" s="202" t="s">
        <v>321</v>
      </c>
      <c r="C75" s="202">
        <v>81</v>
      </c>
      <c r="D75" s="524" t="s">
        <v>447</v>
      </c>
      <c r="E75" s="491" t="s">
        <v>967</v>
      </c>
      <c r="F75" s="491" t="s">
        <v>941</v>
      </c>
      <c r="G75" s="525" t="s">
        <v>1124</v>
      </c>
      <c r="H75" s="526">
        <v>8</v>
      </c>
      <c r="I75" s="526">
        <v>3</v>
      </c>
      <c r="J75" s="527">
        <v>29</v>
      </c>
      <c r="K75" s="528">
        <v>970</v>
      </c>
      <c r="L75" s="528">
        <v>769</v>
      </c>
      <c r="M75" s="528">
        <v>769</v>
      </c>
      <c r="N75" s="528">
        <v>410</v>
      </c>
      <c r="O75" s="203">
        <v>0</v>
      </c>
      <c r="P75" s="203">
        <v>0</v>
      </c>
      <c r="Q75" s="203">
        <v>0</v>
      </c>
      <c r="R75" s="203">
        <v>1</v>
      </c>
      <c r="S75" s="203">
        <v>0</v>
      </c>
      <c r="T75" s="203">
        <v>0</v>
      </c>
      <c r="U75" s="203">
        <v>0</v>
      </c>
      <c r="V75" s="203">
        <v>1</v>
      </c>
      <c r="W75" s="203">
        <v>0</v>
      </c>
      <c r="X75" s="203">
        <v>0</v>
      </c>
      <c r="Y75" s="203">
        <v>0</v>
      </c>
      <c r="Z75" s="203">
        <v>0</v>
      </c>
      <c r="AA75" s="203">
        <v>0</v>
      </c>
      <c r="AB75" s="491" t="s">
        <v>1119</v>
      </c>
      <c r="AC75" s="528">
        <v>1690</v>
      </c>
      <c r="AD75" s="528">
        <v>82578</v>
      </c>
      <c r="AE75" s="528">
        <v>76987</v>
      </c>
      <c r="AF75" s="528">
        <v>329</v>
      </c>
      <c r="AG75" s="201">
        <f t="shared" si="1"/>
        <v>427.82834850455134</v>
      </c>
    </row>
    <row r="76" spans="1:33" s="247" customFormat="1" ht="18.600000000000001" customHeight="1">
      <c r="A76" s="201" t="s">
        <v>523</v>
      </c>
      <c r="B76" s="202" t="s">
        <v>321</v>
      </c>
      <c r="C76" s="202">
        <v>82</v>
      </c>
      <c r="D76" s="524" t="s">
        <v>447</v>
      </c>
      <c r="E76" s="491" t="s">
        <v>968</v>
      </c>
      <c r="F76" s="491" t="s">
        <v>941</v>
      </c>
      <c r="G76" s="525" t="s">
        <v>1124</v>
      </c>
      <c r="H76" s="526">
        <v>7</v>
      </c>
      <c r="I76" s="526">
        <v>9</v>
      </c>
      <c r="J76" s="527">
        <v>28</v>
      </c>
      <c r="K76" s="528">
        <v>0</v>
      </c>
      <c r="L76" s="528">
        <v>0</v>
      </c>
      <c r="M76" s="528">
        <v>480</v>
      </c>
      <c r="N76" s="528">
        <v>250</v>
      </c>
      <c r="O76" s="203">
        <v>1</v>
      </c>
      <c r="P76" s="203">
        <v>0</v>
      </c>
      <c r="Q76" s="203">
        <v>0</v>
      </c>
      <c r="R76" s="203">
        <v>0</v>
      </c>
      <c r="S76" s="203">
        <v>0</v>
      </c>
      <c r="T76" s="203">
        <v>0</v>
      </c>
      <c r="U76" s="203">
        <v>0</v>
      </c>
      <c r="V76" s="203">
        <v>0</v>
      </c>
      <c r="W76" s="203">
        <v>0</v>
      </c>
      <c r="X76" s="203">
        <v>0</v>
      </c>
      <c r="Y76" s="203">
        <v>1</v>
      </c>
      <c r="Z76" s="203">
        <v>0</v>
      </c>
      <c r="AA76" s="203">
        <v>0</v>
      </c>
      <c r="AB76" s="491" t="s">
        <v>1119</v>
      </c>
      <c r="AC76" s="528">
        <v>1690</v>
      </c>
      <c r="AD76" s="528">
        <v>54782</v>
      </c>
      <c r="AE76" s="528">
        <v>41781</v>
      </c>
      <c r="AF76" s="528">
        <v>210</v>
      </c>
      <c r="AG76" s="201">
        <f t="shared" si="1"/>
        <v>437.5</v>
      </c>
    </row>
    <row r="77" spans="1:33" s="247" customFormat="1" ht="18.600000000000001" customHeight="1">
      <c r="A77" s="201" t="s">
        <v>523</v>
      </c>
      <c r="B77" s="202" t="s">
        <v>321</v>
      </c>
      <c r="C77" s="202">
        <v>83</v>
      </c>
      <c r="D77" s="524" t="s">
        <v>447</v>
      </c>
      <c r="E77" s="491" t="s">
        <v>969</v>
      </c>
      <c r="F77" s="491" t="s">
        <v>941</v>
      </c>
      <c r="G77" s="525" t="s">
        <v>1124</v>
      </c>
      <c r="H77" s="526">
        <v>11</v>
      </c>
      <c r="I77" s="526">
        <v>1</v>
      </c>
      <c r="J77" s="527">
        <v>28</v>
      </c>
      <c r="K77" s="528">
        <v>3470</v>
      </c>
      <c r="L77" s="528">
        <v>2876</v>
      </c>
      <c r="M77" s="528">
        <v>2876</v>
      </c>
      <c r="N77" s="528">
        <v>1632</v>
      </c>
      <c r="O77" s="203">
        <v>0</v>
      </c>
      <c r="P77" s="203">
        <v>0</v>
      </c>
      <c r="Q77" s="203">
        <v>0</v>
      </c>
      <c r="R77" s="203">
        <v>2</v>
      </c>
      <c r="S77" s="203">
        <v>0</v>
      </c>
      <c r="T77" s="203">
        <v>0</v>
      </c>
      <c r="U77" s="203">
        <v>0</v>
      </c>
      <c r="V77" s="203">
        <v>0</v>
      </c>
      <c r="W77" s="203">
        <v>0</v>
      </c>
      <c r="X77" s="203">
        <v>2</v>
      </c>
      <c r="Y77" s="203">
        <v>0</v>
      </c>
      <c r="Z77" s="203">
        <v>0</v>
      </c>
      <c r="AA77" s="203">
        <v>0</v>
      </c>
      <c r="AB77" s="491" t="s">
        <v>1119</v>
      </c>
      <c r="AC77" s="528">
        <v>1690</v>
      </c>
      <c r="AD77" s="528">
        <v>409254</v>
      </c>
      <c r="AE77" s="528">
        <v>307350</v>
      </c>
      <c r="AF77" s="528">
        <v>1727</v>
      </c>
      <c r="AG77" s="201">
        <f t="shared" si="1"/>
        <v>600.48678720445059</v>
      </c>
    </row>
    <row r="78" spans="1:33" s="247" customFormat="1" ht="18.600000000000001" customHeight="1">
      <c r="A78" s="201" t="s">
        <v>523</v>
      </c>
      <c r="B78" s="202" t="s">
        <v>321</v>
      </c>
      <c r="C78" s="202">
        <v>84</v>
      </c>
      <c r="D78" s="524" t="s">
        <v>447</v>
      </c>
      <c r="E78" s="491" t="s">
        <v>970</v>
      </c>
      <c r="F78" s="491" t="s">
        <v>941</v>
      </c>
      <c r="G78" s="525" t="s">
        <v>1124</v>
      </c>
      <c r="H78" s="526">
        <v>14</v>
      </c>
      <c r="I78" s="526">
        <v>3</v>
      </c>
      <c r="J78" s="527">
        <v>29</v>
      </c>
      <c r="K78" s="528">
        <v>2800</v>
      </c>
      <c r="L78" s="528">
        <v>1691</v>
      </c>
      <c r="M78" s="528">
        <v>1691</v>
      </c>
      <c r="N78" s="528">
        <v>1223</v>
      </c>
      <c r="O78" s="203">
        <v>0</v>
      </c>
      <c r="P78" s="203">
        <v>0</v>
      </c>
      <c r="Q78" s="203">
        <v>0</v>
      </c>
      <c r="R78" s="203">
        <v>2</v>
      </c>
      <c r="S78" s="203">
        <v>0</v>
      </c>
      <c r="T78" s="203">
        <v>0</v>
      </c>
      <c r="U78" s="203">
        <v>0</v>
      </c>
      <c r="V78" s="203">
        <v>0</v>
      </c>
      <c r="W78" s="203">
        <v>0</v>
      </c>
      <c r="X78" s="203">
        <v>2</v>
      </c>
      <c r="Y78" s="203">
        <v>0</v>
      </c>
      <c r="Z78" s="203">
        <v>0</v>
      </c>
      <c r="AA78" s="203">
        <v>0</v>
      </c>
      <c r="AB78" s="491" t="s">
        <v>1119</v>
      </c>
      <c r="AC78" s="528">
        <v>1690</v>
      </c>
      <c r="AD78" s="528">
        <v>261441</v>
      </c>
      <c r="AE78" s="528">
        <v>225670</v>
      </c>
      <c r="AF78" s="528">
        <v>1320</v>
      </c>
      <c r="AG78" s="201">
        <f t="shared" si="1"/>
        <v>780.60319337670023</v>
      </c>
    </row>
    <row r="79" spans="1:33" s="247" customFormat="1" ht="18.600000000000001" customHeight="1">
      <c r="A79" s="201" t="s">
        <v>523</v>
      </c>
      <c r="B79" s="202" t="s">
        <v>321</v>
      </c>
      <c r="C79" s="202">
        <v>85</v>
      </c>
      <c r="D79" s="524" t="s">
        <v>447</v>
      </c>
      <c r="E79" s="491" t="s">
        <v>971</v>
      </c>
      <c r="F79" s="491" t="s">
        <v>941</v>
      </c>
      <c r="G79" s="525" t="s">
        <v>1124</v>
      </c>
      <c r="H79" s="526">
        <v>16</v>
      </c>
      <c r="I79" s="526">
        <v>3</v>
      </c>
      <c r="J79" s="527">
        <v>31</v>
      </c>
      <c r="K79" s="528">
        <v>1170</v>
      </c>
      <c r="L79" s="528">
        <v>1458</v>
      </c>
      <c r="M79" s="528">
        <v>1458</v>
      </c>
      <c r="N79" s="528">
        <v>514</v>
      </c>
      <c r="O79" s="203">
        <v>0</v>
      </c>
      <c r="P79" s="203">
        <v>0</v>
      </c>
      <c r="Q79" s="203">
        <v>0</v>
      </c>
      <c r="R79" s="203">
        <v>1</v>
      </c>
      <c r="S79" s="203">
        <v>0</v>
      </c>
      <c r="T79" s="203">
        <v>0</v>
      </c>
      <c r="U79" s="203">
        <v>0</v>
      </c>
      <c r="V79" s="203">
        <v>0</v>
      </c>
      <c r="W79" s="203">
        <v>0</v>
      </c>
      <c r="X79" s="203">
        <v>0</v>
      </c>
      <c r="Y79" s="203">
        <v>1</v>
      </c>
      <c r="Z79" s="203">
        <v>0</v>
      </c>
      <c r="AA79" s="203">
        <v>0</v>
      </c>
      <c r="AB79" s="491" t="s">
        <v>1119</v>
      </c>
      <c r="AC79" s="528">
        <v>1690</v>
      </c>
      <c r="AD79" s="528">
        <v>125549</v>
      </c>
      <c r="AE79" s="528">
        <v>111419</v>
      </c>
      <c r="AF79" s="528">
        <v>599</v>
      </c>
      <c r="AG79" s="201">
        <f t="shared" si="1"/>
        <v>410.83676268861456</v>
      </c>
    </row>
    <row r="80" spans="1:33" s="247" customFormat="1" ht="18.600000000000001" customHeight="1">
      <c r="A80" s="201" t="s">
        <v>523</v>
      </c>
      <c r="B80" s="202" t="s">
        <v>321</v>
      </c>
      <c r="C80" s="202">
        <v>86</v>
      </c>
      <c r="D80" s="524" t="s">
        <v>447</v>
      </c>
      <c r="E80" s="491" t="s">
        <v>972</v>
      </c>
      <c r="F80" s="491" t="s">
        <v>941</v>
      </c>
      <c r="G80" s="525" t="s">
        <v>1124</v>
      </c>
      <c r="H80" s="526">
        <v>1</v>
      </c>
      <c r="I80" s="526">
        <v>6</v>
      </c>
      <c r="J80" s="527">
        <v>1</v>
      </c>
      <c r="K80" s="528">
        <v>724</v>
      </c>
      <c r="L80" s="528">
        <v>465</v>
      </c>
      <c r="M80" s="528">
        <v>465</v>
      </c>
      <c r="N80" s="528">
        <v>190</v>
      </c>
      <c r="O80" s="203">
        <v>0</v>
      </c>
      <c r="P80" s="203">
        <v>0</v>
      </c>
      <c r="Q80" s="203">
        <v>0</v>
      </c>
      <c r="R80" s="203">
        <v>1</v>
      </c>
      <c r="S80" s="203">
        <v>0</v>
      </c>
      <c r="T80" s="203">
        <v>0</v>
      </c>
      <c r="U80" s="203">
        <v>0</v>
      </c>
      <c r="V80" s="203">
        <v>0</v>
      </c>
      <c r="W80" s="203">
        <v>0</v>
      </c>
      <c r="X80" s="203">
        <v>1</v>
      </c>
      <c r="Y80" s="203">
        <v>0</v>
      </c>
      <c r="Z80" s="203">
        <v>0</v>
      </c>
      <c r="AA80" s="203">
        <v>0</v>
      </c>
      <c r="AB80" s="491" t="s">
        <v>1119</v>
      </c>
      <c r="AC80" s="528">
        <v>1690</v>
      </c>
      <c r="AD80" s="528">
        <v>44833</v>
      </c>
      <c r="AE80" s="528">
        <v>32011</v>
      </c>
      <c r="AF80" s="528">
        <v>188</v>
      </c>
      <c r="AG80" s="201">
        <f t="shared" si="1"/>
        <v>404.30107526881721</v>
      </c>
    </row>
    <row r="81" spans="1:33" s="247" customFormat="1" ht="18.600000000000001" customHeight="1">
      <c r="A81" s="201" t="s">
        <v>523</v>
      </c>
      <c r="B81" s="202" t="s">
        <v>321</v>
      </c>
      <c r="C81" s="202">
        <v>87</v>
      </c>
      <c r="D81" s="524" t="s">
        <v>447</v>
      </c>
      <c r="E81" s="491" t="s">
        <v>973</v>
      </c>
      <c r="F81" s="491" t="s">
        <v>941</v>
      </c>
      <c r="G81" s="525" t="s">
        <v>1124</v>
      </c>
      <c r="H81" s="526">
        <v>8</v>
      </c>
      <c r="I81" s="526">
        <v>3</v>
      </c>
      <c r="J81" s="527">
        <v>29</v>
      </c>
      <c r="K81" s="528">
        <v>1200</v>
      </c>
      <c r="L81" s="528">
        <v>755</v>
      </c>
      <c r="M81" s="528">
        <v>755</v>
      </c>
      <c r="N81" s="528">
        <v>480</v>
      </c>
      <c r="O81" s="203">
        <v>0</v>
      </c>
      <c r="P81" s="203">
        <v>0</v>
      </c>
      <c r="Q81" s="203">
        <v>0</v>
      </c>
      <c r="R81" s="203">
        <v>1</v>
      </c>
      <c r="S81" s="203">
        <v>0</v>
      </c>
      <c r="T81" s="203">
        <v>0</v>
      </c>
      <c r="U81" s="203">
        <v>0</v>
      </c>
      <c r="V81" s="203">
        <v>0</v>
      </c>
      <c r="W81" s="203">
        <v>0</v>
      </c>
      <c r="X81" s="203">
        <v>1</v>
      </c>
      <c r="Y81" s="203">
        <v>0</v>
      </c>
      <c r="Z81" s="203">
        <v>0</v>
      </c>
      <c r="AA81" s="203">
        <v>0</v>
      </c>
      <c r="AB81" s="491" t="s">
        <v>1119</v>
      </c>
      <c r="AC81" s="528">
        <v>1690</v>
      </c>
      <c r="AD81" s="528">
        <v>50348</v>
      </c>
      <c r="AE81" s="528">
        <v>48829</v>
      </c>
      <c r="AF81" s="528">
        <v>237</v>
      </c>
      <c r="AG81" s="201">
        <f t="shared" si="1"/>
        <v>313.90728476821192</v>
      </c>
    </row>
    <row r="82" spans="1:33" s="247" customFormat="1" ht="18.600000000000001" customHeight="1">
      <c r="A82" s="201" t="s">
        <v>523</v>
      </c>
      <c r="B82" s="202" t="s">
        <v>321</v>
      </c>
      <c r="C82" s="202">
        <v>88</v>
      </c>
      <c r="D82" s="524" t="s">
        <v>447</v>
      </c>
      <c r="E82" s="491" t="s">
        <v>974</v>
      </c>
      <c r="F82" s="491" t="s">
        <v>941</v>
      </c>
      <c r="G82" s="525" t="s">
        <v>1124</v>
      </c>
      <c r="H82" s="526">
        <v>15</v>
      </c>
      <c r="I82" s="526">
        <v>3</v>
      </c>
      <c r="J82" s="527">
        <v>31</v>
      </c>
      <c r="K82" s="528">
        <v>2310</v>
      </c>
      <c r="L82" s="528">
        <v>1747</v>
      </c>
      <c r="M82" s="528">
        <v>1747</v>
      </c>
      <c r="N82" s="528">
        <v>783</v>
      </c>
      <c r="O82" s="203">
        <v>1</v>
      </c>
      <c r="P82" s="203">
        <v>0</v>
      </c>
      <c r="Q82" s="203">
        <v>0</v>
      </c>
      <c r="R82" s="203">
        <v>1</v>
      </c>
      <c r="S82" s="203">
        <v>0</v>
      </c>
      <c r="T82" s="203">
        <v>0</v>
      </c>
      <c r="U82" s="203">
        <v>0</v>
      </c>
      <c r="V82" s="203">
        <v>0</v>
      </c>
      <c r="W82" s="203">
        <v>1</v>
      </c>
      <c r="X82" s="203">
        <v>0</v>
      </c>
      <c r="Y82" s="203">
        <v>1</v>
      </c>
      <c r="Z82" s="203">
        <v>0</v>
      </c>
      <c r="AA82" s="203">
        <v>0</v>
      </c>
      <c r="AB82" s="491" t="s">
        <v>1119</v>
      </c>
      <c r="AC82" s="528">
        <v>1690</v>
      </c>
      <c r="AD82" s="528">
        <v>270617</v>
      </c>
      <c r="AE82" s="528">
        <v>184020</v>
      </c>
      <c r="AF82" s="528">
        <v>1260</v>
      </c>
      <c r="AG82" s="201">
        <f t="shared" si="1"/>
        <v>721.23640526617055</v>
      </c>
    </row>
    <row r="83" spans="1:33" s="247" customFormat="1" ht="18.600000000000001" customHeight="1">
      <c r="A83" s="201" t="s">
        <v>523</v>
      </c>
      <c r="B83" s="202" t="s">
        <v>321</v>
      </c>
      <c r="C83" s="202">
        <v>89</v>
      </c>
      <c r="D83" s="524" t="s">
        <v>447</v>
      </c>
      <c r="E83" s="491" t="s">
        <v>975</v>
      </c>
      <c r="F83" s="491" t="s">
        <v>941</v>
      </c>
      <c r="G83" s="525" t="s">
        <v>1124</v>
      </c>
      <c r="H83" s="526">
        <v>11</v>
      </c>
      <c r="I83" s="526">
        <v>1</v>
      </c>
      <c r="J83" s="527">
        <v>28</v>
      </c>
      <c r="K83" s="528">
        <v>1450</v>
      </c>
      <c r="L83" s="528">
        <v>1141</v>
      </c>
      <c r="M83" s="528">
        <v>1141</v>
      </c>
      <c r="N83" s="528">
        <v>564</v>
      </c>
      <c r="O83" s="203">
        <v>0</v>
      </c>
      <c r="P83" s="203">
        <v>0</v>
      </c>
      <c r="Q83" s="203">
        <v>0</v>
      </c>
      <c r="R83" s="203">
        <v>1</v>
      </c>
      <c r="S83" s="203">
        <v>0</v>
      </c>
      <c r="T83" s="203">
        <v>0</v>
      </c>
      <c r="U83" s="203">
        <v>0</v>
      </c>
      <c r="V83" s="203">
        <v>0</v>
      </c>
      <c r="W83" s="203">
        <v>0</v>
      </c>
      <c r="X83" s="203">
        <v>0</v>
      </c>
      <c r="Y83" s="203">
        <v>1</v>
      </c>
      <c r="Z83" s="203">
        <v>0</v>
      </c>
      <c r="AA83" s="203">
        <v>0</v>
      </c>
      <c r="AB83" s="491" t="s">
        <v>1119</v>
      </c>
      <c r="AC83" s="528">
        <v>1648</v>
      </c>
      <c r="AD83" s="528">
        <v>181244</v>
      </c>
      <c r="AE83" s="528">
        <v>121752</v>
      </c>
      <c r="AF83" s="528">
        <v>685</v>
      </c>
      <c r="AG83" s="201">
        <f t="shared" si="1"/>
        <v>600.35056967572302</v>
      </c>
    </row>
    <row r="84" spans="1:33" s="247" customFormat="1" ht="18.600000000000001" customHeight="1">
      <c r="A84" s="201" t="s">
        <v>523</v>
      </c>
      <c r="B84" s="202" t="s">
        <v>321</v>
      </c>
      <c r="C84" s="202">
        <v>90</v>
      </c>
      <c r="D84" s="524" t="s">
        <v>447</v>
      </c>
      <c r="E84" s="491" t="s">
        <v>976</v>
      </c>
      <c r="F84" s="491" t="s">
        <v>941</v>
      </c>
      <c r="G84" s="525" t="s">
        <v>1124</v>
      </c>
      <c r="H84" s="526">
        <v>8</v>
      </c>
      <c r="I84" s="526">
        <v>11</v>
      </c>
      <c r="J84" s="527">
        <v>29</v>
      </c>
      <c r="K84" s="528">
        <v>1000</v>
      </c>
      <c r="L84" s="528">
        <v>608</v>
      </c>
      <c r="M84" s="528">
        <v>608</v>
      </c>
      <c r="N84" s="528">
        <v>260</v>
      </c>
      <c r="O84" s="203">
        <v>1</v>
      </c>
      <c r="P84" s="203">
        <v>0</v>
      </c>
      <c r="Q84" s="203">
        <v>0</v>
      </c>
      <c r="R84" s="203">
        <v>0</v>
      </c>
      <c r="S84" s="203">
        <v>0</v>
      </c>
      <c r="T84" s="203">
        <v>0</v>
      </c>
      <c r="U84" s="203">
        <v>0</v>
      </c>
      <c r="V84" s="203">
        <v>0</v>
      </c>
      <c r="W84" s="203">
        <v>1</v>
      </c>
      <c r="X84" s="203">
        <v>0</v>
      </c>
      <c r="Y84" s="203">
        <v>0</v>
      </c>
      <c r="Z84" s="203">
        <v>0</v>
      </c>
      <c r="AA84" s="203">
        <v>0</v>
      </c>
      <c r="AB84" s="491" t="s">
        <v>1119</v>
      </c>
      <c r="AC84" s="528">
        <v>1690</v>
      </c>
      <c r="AD84" s="528">
        <v>86998</v>
      </c>
      <c r="AE84" s="528">
        <v>69843</v>
      </c>
      <c r="AF84" s="528">
        <v>466</v>
      </c>
      <c r="AG84" s="201">
        <f t="shared" si="1"/>
        <v>766.4473684210526</v>
      </c>
    </row>
    <row r="85" spans="1:33" s="247" customFormat="1" ht="18.600000000000001" customHeight="1">
      <c r="A85" s="201" t="s">
        <v>523</v>
      </c>
      <c r="B85" s="202" t="s">
        <v>321</v>
      </c>
      <c r="C85" s="202">
        <v>91</v>
      </c>
      <c r="D85" s="524" t="s">
        <v>447</v>
      </c>
      <c r="E85" s="491" t="s">
        <v>977</v>
      </c>
      <c r="F85" s="491" t="s">
        <v>941</v>
      </c>
      <c r="G85" s="525" t="s">
        <v>1122</v>
      </c>
      <c r="H85" s="526">
        <v>62</v>
      </c>
      <c r="I85" s="526">
        <v>6</v>
      </c>
      <c r="J85" s="527">
        <v>23</v>
      </c>
      <c r="K85" s="528">
        <v>450</v>
      </c>
      <c r="L85" s="528">
        <v>89</v>
      </c>
      <c r="M85" s="528">
        <v>89</v>
      </c>
      <c r="N85" s="528">
        <v>100</v>
      </c>
      <c r="O85" s="203">
        <v>1</v>
      </c>
      <c r="P85" s="203">
        <v>0</v>
      </c>
      <c r="Q85" s="203">
        <v>0</v>
      </c>
      <c r="R85" s="203">
        <v>0</v>
      </c>
      <c r="S85" s="203">
        <v>0</v>
      </c>
      <c r="T85" s="203">
        <v>0</v>
      </c>
      <c r="U85" s="203">
        <v>0</v>
      </c>
      <c r="V85" s="203">
        <v>0</v>
      </c>
      <c r="W85" s="203">
        <v>1</v>
      </c>
      <c r="X85" s="203">
        <v>0</v>
      </c>
      <c r="Y85" s="203">
        <v>0</v>
      </c>
      <c r="Z85" s="203">
        <v>0</v>
      </c>
      <c r="AA85" s="203">
        <v>0</v>
      </c>
      <c r="AB85" s="491" t="s">
        <v>1119</v>
      </c>
      <c r="AC85" s="528">
        <v>1690</v>
      </c>
      <c r="AD85" s="528">
        <v>14326</v>
      </c>
      <c r="AE85" s="528">
        <v>9885</v>
      </c>
      <c r="AF85" s="528">
        <v>99</v>
      </c>
      <c r="AG85" s="201">
        <f t="shared" si="1"/>
        <v>1112.3595505617977</v>
      </c>
    </row>
    <row r="86" spans="1:33" s="247" customFormat="1" ht="18.600000000000001" customHeight="1">
      <c r="A86" s="201" t="s">
        <v>523</v>
      </c>
      <c r="B86" s="202" t="s">
        <v>321</v>
      </c>
      <c r="C86" s="202">
        <v>92</v>
      </c>
      <c r="D86" s="524" t="s">
        <v>447</v>
      </c>
      <c r="E86" s="491" t="s">
        <v>978</v>
      </c>
      <c r="F86" s="491" t="s">
        <v>941</v>
      </c>
      <c r="G86" s="525" t="s">
        <v>1122</v>
      </c>
      <c r="H86" s="526">
        <v>61</v>
      </c>
      <c r="I86" s="526">
        <v>6</v>
      </c>
      <c r="J86" s="527">
        <v>10</v>
      </c>
      <c r="K86" s="528">
        <v>115</v>
      </c>
      <c r="L86" s="528">
        <v>47</v>
      </c>
      <c r="M86" s="528">
        <v>47</v>
      </c>
      <c r="N86" s="528">
        <v>23</v>
      </c>
      <c r="O86" s="203">
        <v>1</v>
      </c>
      <c r="P86" s="203">
        <v>0</v>
      </c>
      <c r="Q86" s="203">
        <v>0</v>
      </c>
      <c r="R86" s="203">
        <v>0</v>
      </c>
      <c r="S86" s="203">
        <v>0</v>
      </c>
      <c r="T86" s="203">
        <v>0</v>
      </c>
      <c r="U86" s="203">
        <v>0</v>
      </c>
      <c r="V86" s="203">
        <v>0</v>
      </c>
      <c r="W86" s="203">
        <v>1</v>
      </c>
      <c r="X86" s="203">
        <v>0</v>
      </c>
      <c r="Y86" s="203">
        <v>0</v>
      </c>
      <c r="Z86" s="203">
        <v>0</v>
      </c>
      <c r="AA86" s="203">
        <v>0</v>
      </c>
      <c r="AB86" s="491" t="s">
        <v>1119</v>
      </c>
      <c r="AC86" s="528">
        <v>1690</v>
      </c>
      <c r="AD86" s="528">
        <v>3538</v>
      </c>
      <c r="AE86" s="528">
        <v>3468</v>
      </c>
      <c r="AF86" s="528">
        <v>23</v>
      </c>
      <c r="AG86" s="201">
        <f t="shared" si="1"/>
        <v>489.36170212765956</v>
      </c>
    </row>
    <row r="87" spans="1:33" s="247" customFormat="1" ht="18.600000000000001" customHeight="1">
      <c r="A87" s="201" t="s">
        <v>523</v>
      </c>
      <c r="B87" s="202" t="s">
        <v>321</v>
      </c>
      <c r="C87" s="202">
        <v>93</v>
      </c>
      <c r="D87" s="524" t="s">
        <v>447</v>
      </c>
      <c r="E87" s="491" t="s">
        <v>979</v>
      </c>
      <c r="F87" s="491" t="s">
        <v>941</v>
      </c>
      <c r="G87" s="525" t="s">
        <v>1124</v>
      </c>
      <c r="H87" s="526">
        <v>1</v>
      </c>
      <c r="I87" s="526">
        <v>6</v>
      </c>
      <c r="J87" s="527">
        <v>21</v>
      </c>
      <c r="K87" s="528">
        <v>1460</v>
      </c>
      <c r="L87" s="528">
        <v>1048</v>
      </c>
      <c r="M87" s="528">
        <v>1048</v>
      </c>
      <c r="N87" s="528">
        <v>429</v>
      </c>
      <c r="O87" s="203">
        <v>1</v>
      </c>
      <c r="P87" s="203">
        <v>0</v>
      </c>
      <c r="Q87" s="203">
        <v>0</v>
      </c>
      <c r="R87" s="203">
        <v>0</v>
      </c>
      <c r="S87" s="203">
        <v>0</v>
      </c>
      <c r="T87" s="203">
        <v>0</v>
      </c>
      <c r="U87" s="203">
        <v>0</v>
      </c>
      <c r="V87" s="203">
        <v>0</v>
      </c>
      <c r="W87" s="203">
        <v>1</v>
      </c>
      <c r="X87" s="203">
        <v>0</v>
      </c>
      <c r="Y87" s="203">
        <v>0</v>
      </c>
      <c r="Z87" s="203">
        <v>0</v>
      </c>
      <c r="AA87" s="203">
        <v>0</v>
      </c>
      <c r="AB87" s="491" t="s">
        <v>1119</v>
      </c>
      <c r="AC87" s="528">
        <v>1690</v>
      </c>
      <c r="AD87" s="528">
        <v>132922</v>
      </c>
      <c r="AE87" s="528">
        <v>104725</v>
      </c>
      <c r="AF87" s="528">
        <v>565</v>
      </c>
      <c r="AG87" s="201">
        <f t="shared" si="1"/>
        <v>539.12213740458014</v>
      </c>
    </row>
    <row r="88" spans="1:33" s="247" customFormat="1" ht="18.600000000000001" customHeight="1">
      <c r="A88" s="201" t="s">
        <v>523</v>
      </c>
      <c r="B88" s="202" t="s">
        <v>321</v>
      </c>
      <c r="C88" s="202">
        <v>94</v>
      </c>
      <c r="D88" s="524" t="s">
        <v>447</v>
      </c>
      <c r="E88" s="491" t="s">
        <v>980</v>
      </c>
      <c r="F88" s="491" t="s">
        <v>941</v>
      </c>
      <c r="G88" s="525" t="s">
        <v>1124</v>
      </c>
      <c r="H88" s="526">
        <v>15</v>
      </c>
      <c r="I88" s="526">
        <v>3</v>
      </c>
      <c r="J88" s="527">
        <v>31</v>
      </c>
      <c r="K88" s="528">
        <v>1656</v>
      </c>
      <c r="L88" s="528">
        <v>1373</v>
      </c>
      <c r="M88" s="528">
        <v>1373</v>
      </c>
      <c r="N88" s="528">
        <v>750</v>
      </c>
      <c r="O88" s="203">
        <v>1</v>
      </c>
      <c r="P88" s="203">
        <v>0</v>
      </c>
      <c r="Q88" s="203">
        <v>0</v>
      </c>
      <c r="R88" s="203">
        <v>0</v>
      </c>
      <c r="S88" s="203">
        <v>0</v>
      </c>
      <c r="T88" s="203">
        <v>0</v>
      </c>
      <c r="U88" s="203">
        <v>0</v>
      </c>
      <c r="V88" s="203">
        <v>0</v>
      </c>
      <c r="W88" s="203">
        <v>0</v>
      </c>
      <c r="X88" s="203">
        <v>0</v>
      </c>
      <c r="Y88" s="203">
        <v>1</v>
      </c>
      <c r="Z88" s="203">
        <v>0</v>
      </c>
      <c r="AA88" s="203">
        <v>0</v>
      </c>
      <c r="AB88" s="491" t="s">
        <v>1119</v>
      </c>
      <c r="AC88" s="528">
        <v>1690</v>
      </c>
      <c r="AD88" s="528">
        <v>168530</v>
      </c>
      <c r="AE88" s="528">
        <v>142408</v>
      </c>
      <c r="AF88" s="528">
        <v>615</v>
      </c>
      <c r="AG88" s="201">
        <f t="shared" si="1"/>
        <v>447.92425345957759</v>
      </c>
    </row>
    <row r="89" spans="1:33" s="247" customFormat="1" ht="18.600000000000001" customHeight="1">
      <c r="A89" s="201" t="s">
        <v>523</v>
      </c>
      <c r="B89" s="202" t="s">
        <v>321</v>
      </c>
      <c r="C89" s="202">
        <v>95</v>
      </c>
      <c r="D89" s="524" t="s">
        <v>447</v>
      </c>
      <c r="E89" s="491" t="s">
        <v>981</v>
      </c>
      <c r="F89" s="491" t="s">
        <v>941</v>
      </c>
      <c r="G89" s="525" t="s">
        <v>1124</v>
      </c>
      <c r="H89" s="526">
        <v>7</v>
      </c>
      <c r="I89" s="526">
        <v>3</v>
      </c>
      <c r="J89" s="527">
        <v>31</v>
      </c>
      <c r="K89" s="528">
        <v>930</v>
      </c>
      <c r="L89" s="528">
        <v>596</v>
      </c>
      <c r="M89" s="528">
        <v>596</v>
      </c>
      <c r="N89" s="528">
        <v>420</v>
      </c>
      <c r="O89" s="203">
        <v>1</v>
      </c>
      <c r="P89" s="203">
        <v>0</v>
      </c>
      <c r="Q89" s="203">
        <v>0</v>
      </c>
      <c r="R89" s="203">
        <v>0</v>
      </c>
      <c r="S89" s="203">
        <v>0</v>
      </c>
      <c r="T89" s="203">
        <v>0</v>
      </c>
      <c r="U89" s="203">
        <v>0</v>
      </c>
      <c r="V89" s="203">
        <v>0</v>
      </c>
      <c r="W89" s="203">
        <v>1</v>
      </c>
      <c r="X89" s="203">
        <v>0</v>
      </c>
      <c r="Y89" s="203">
        <v>0</v>
      </c>
      <c r="Z89" s="203">
        <v>0</v>
      </c>
      <c r="AA89" s="203">
        <v>0</v>
      </c>
      <c r="AB89" s="491" t="s">
        <v>1119</v>
      </c>
      <c r="AC89" s="528">
        <v>1690</v>
      </c>
      <c r="AD89" s="528">
        <v>54804</v>
      </c>
      <c r="AE89" s="528">
        <v>51407</v>
      </c>
      <c r="AF89" s="528">
        <v>317</v>
      </c>
      <c r="AG89" s="201">
        <f t="shared" si="1"/>
        <v>531.87919463087246</v>
      </c>
    </row>
    <row r="90" spans="1:33" s="247" customFormat="1" ht="18.600000000000001" customHeight="1">
      <c r="A90" s="201" t="s">
        <v>523</v>
      </c>
      <c r="B90" s="202" t="s">
        <v>321</v>
      </c>
      <c r="C90" s="202">
        <v>96</v>
      </c>
      <c r="D90" s="524" t="s">
        <v>447</v>
      </c>
      <c r="E90" s="491" t="s">
        <v>982</v>
      </c>
      <c r="F90" s="491" t="s">
        <v>941</v>
      </c>
      <c r="G90" s="525" t="s">
        <v>1124</v>
      </c>
      <c r="H90" s="526">
        <v>10</v>
      </c>
      <c r="I90" s="526">
        <v>3</v>
      </c>
      <c r="J90" s="527">
        <v>23</v>
      </c>
      <c r="K90" s="528">
        <v>190</v>
      </c>
      <c r="L90" s="528">
        <v>106</v>
      </c>
      <c r="M90" s="528">
        <v>106</v>
      </c>
      <c r="N90" s="528">
        <v>369</v>
      </c>
      <c r="O90" s="203">
        <v>0</v>
      </c>
      <c r="P90" s="203">
        <v>0</v>
      </c>
      <c r="Q90" s="203">
        <v>0</v>
      </c>
      <c r="R90" s="203">
        <v>0</v>
      </c>
      <c r="S90" s="203">
        <v>1</v>
      </c>
      <c r="T90" s="203">
        <v>0</v>
      </c>
      <c r="U90" s="203">
        <v>0</v>
      </c>
      <c r="V90" s="203">
        <v>1</v>
      </c>
      <c r="W90" s="203">
        <v>0</v>
      </c>
      <c r="X90" s="203">
        <v>0</v>
      </c>
      <c r="Y90" s="203">
        <v>0</v>
      </c>
      <c r="Z90" s="203">
        <v>0</v>
      </c>
      <c r="AA90" s="203">
        <v>0</v>
      </c>
      <c r="AB90" s="491" t="s">
        <v>1119</v>
      </c>
      <c r="AC90" s="528">
        <v>1690</v>
      </c>
      <c r="AD90" s="528">
        <v>20285</v>
      </c>
      <c r="AE90" s="528">
        <v>16269</v>
      </c>
      <c r="AF90" s="528">
        <v>197</v>
      </c>
      <c r="AG90" s="201">
        <f t="shared" si="1"/>
        <v>1858.4905660377358</v>
      </c>
    </row>
    <row r="91" spans="1:33" s="247" customFormat="1" ht="18.600000000000001" customHeight="1">
      <c r="A91" s="201" t="s">
        <v>523</v>
      </c>
      <c r="B91" s="202" t="s">
        <v>321</v>
      </c>
      <c r="C91" s="202">
        <v>97</v>
      </c>
      <c r="D91" s="524" t="s">
        <v>447</v>
      </c>
      <c r="E91" s="491" t="s">
        <v>983</v>
      </c>
      <c r="F91" s="491" t="s">
        <v>941</v>
      </c>
      <c r="G91" s="525" t="s">
        <v>1124</v>
      </c>
      <c r="H91" s="526">
        <v>11</v>
      </c>
      <c r="I91" s="526">
        <v>1</v>
      </c>
      <c r="J91" s="527">
        <v>28</v>
      </c>
      <c r="K91" s="528">
        <v>110</v>
      </c>
      <c r="L91" s="528">
        <v>54</v>
      </c>
      <c r="M91" s="528">
        <v>54</v>
      </c>
      <c r="N91" s="528">
        <v>33</v>
      </c>
      <c r="O91" s="203">
        <v>0</v>
      </c>
      <c r="P91" s="203">
        <v>1</v>
      </c>
      <c r="Q91" s="203">
        <v>0</v>
      </c>
      <c r="R91" s="203">
        <v>0</v>
      </c>
      <c r="S91" s="203">
        <v>0</v>
      </c>
      <c r="T91" s="203">
        <v>0</v>
      </c>
      <c r="U91" s="203">
        <v>0</v>
      </c>
      <c r="V91" s="203">
        <v>0</v>
      </c>
      <c r="W91" s="203">
        <v>1</v>
      </c>
      <c r="X91" s="203">
        <v>0</v>
      </c>
      <c r="Y91" s="203">
        <v>0</v>
      </c>
      <c r="Z91" s="203">
        <v>0</v>
      </c>
      <c r="AA91" s="203">
        <v>0</v>
      </c>
      <c r="AB91" s="491" t="s">
        <v>1119</v>
      </c>
      <c r="AC91" s="528">
        <v>1690</v>
      </c>
      <c r="AD91" s="528">
        <v>6471</v>
      </c>
      <c r="AE91" s="528">
        <v>4789</v>
      </c>
      <c r="AF91" s="528">
        <v>29</v>
      </c>
      <c r="AG91" s="201">
        <f t="shared" si="1"/>
        <v>537.03703703703707</v>
      </c>
    </row>
    <row r="92" spans="1:33" s="247" customFormat="1" ht="18.600000000000001" customHeight="1">
      <c r="A92" s="201" t="s">
        <v>523</v>
      </c>
      <c r="B92" s="202" t="s">
        <v>321</v>
      </c>
      <c r="C92" s="202">
        <v>98</v>
      </c>
      <c r="D92" s="524" t="s">
        <v>447</v>
      </c>
      <c r="E92" s="491" t="s">
        <v>984</v>
      </c>
      <c r="F92" s="491" t="s">
        <v>941</v>
      </c>
      <c r="G92" s="525" t="s">
        <v>1124</v>
      </c>
      <c r="H92" s="526">
        <v>15</v>
      </c>
      <c r="I92" s="526">
        <v>3</v>
      </c>
      <c r="J92" s="527">
        <v>31</v>
      </c>
      <c r="K92" s="528">
        <v>544</v>
      </c>
      <c r="L92" s="528">
        <v>312</v>
      </c>
      <c r="M92" s="528">
        <v>312</v>
      </c>
      <c r="N92" s="528">
        <v>708</v>
      </c>
      <c r="O92" s="203">
        <v>0</v>
      </c>
      <c r="P92" s="203">
        <v>1</v>
      </c>
      <c r="Q92" s="203">
        <v>0</v>
      </c>
      <c r="R92" s="203">
        <v>0</v>
      </c>
      <c r="S92" s="203">
        <v>0</v>
      </c>
      <c r="T92" s="203">
        <v>0</v>
      </c>
      <c r="U92" s="203">
        <v>0</v>
      </c>
      <c r="V92" s="203">
        <v>0</v>
      </c>
      <c r="W92" s="203">
        <v>0</v>
      </c>
      <c r="X92" s="203">
        <v>0</v>
      </c>
      <c r="Y92" s="203">
        <v>1</v>
      </c>
      <c r="Z92" s="203">
        <v>0</v>
      </c>
      <c r="AA92" s="203">
        <v>0</v>
      </c>
      <c r="AB92" s="491" t="s">
        <v>1119</v>
      </c>
      <c r="AC92" s="528">
        <v>1690</v>
      </c>
      <c r="AD92" s="528">
        <v>68705</v>
      </c>
      <c r="AE92" s="528">
        <v>44865</v>
      </c>
      <c r="AF92" s="528">
        <v>466</v>
      </c>
      <c r="AG92" s="201">
        <f t="shared" si="1"/>
        <v>1493.5897435897436</v>
      </c>
    </row>
    <row r="93" spans="1:33" s="247" customFormat="1" ht="18.600000000000001" customHeight="1">
      <c r="A93" s="201" t="s">
        <v>523</v>
      </c>
      <c r="B93" s="202" t="s">
        <v>321</v>
      </c>
      <c r="C93" s="202">
        <v>99</v>
      </c>
      <c r="D93" s="524" t="s">
        <v>447</v>
      </c>
      <c r="E93" s="491" t="s">
        <v>985</v>
      </c>
      <c r="F93" s="491" t="s">
        <v>941</v>
      </c>
      <c r="G93" s="525" t="s">
        <v>1124</v>
      </c>
      <c r="H93" s="526">
        <v>17</v>
      </c>
      <c r="I93" s="526">
        <v>3</v>
      </c>
      <c r="J93" s="527">
        <v>31</v>
      </c>
      <c r="K93" s="528">
        <v>176</v>
      </c>
      <c r="L93" s="528">
        <v>79</v>
      </c>
      <c r="M93" s="528">
        <v>79</v>
      </c>
      <c r="N93" s="528">
        <v>500</v>
      </c>
      <c r="O93" s="203">
        <v>0</v>
      </c>
      <c r="P93" s="203">
        <v>0</v>
      </c>
      <c r="Q93" s="203">
        <v>0</v>
      </c>
      <c r="R93" s="203">
        <v>2</v>
      </c>
      <c r="S93" s="203">
        <v>0</v>
      </c>
      <c r="T93" s="203">
        <v>0</v>
      </c>
      <c r="U93" s="203">
        <v>0</v>
      </c>
      <c r="V93" s="203">
        <v>0</v>
      </c>
      <c r="W93" s="203">
        <v>0</v>
      </c>
      <c r="X93" s="203">
        <v>0</v>
      </c>
      <c r="Y93" s="203">
        <v>1</v>
      </c>
      <c r="Z93" s="203">
        <v>0</v>
      </c>
      <c r="AA93" s="203">
        <v>0</v>
      </c>
      <c r="AB93" s="491" t="s">
        <v>1119</v>
      </c>
      <c r="AC93" s="528">
        <v>1695</v>
      </c>
      <c r="AD93" s="528">
        <v>114639</v>
      </c>
      <c r="AE93" s="528">
        <v>106729</v>
      </c>
      <c r="AF93" s="528">
        <v>536</v>
      </c>
      <c r="AG93" s="201">
        <f t="shared" si="1"/>
        <v>6784.8101265822788</v>
      </c>
    </row>
    <row r="94" spans="1:33" s="247" customFormat="1" ht="18.600000000000001" customHeight="1">
      <c r="A94" s="201" t="s">
        <v>523</v>
      </c>
      <c r="B94" s="202" t="s">
        <v>321</v>
      </c>
      <c r="C94" s="202">
        <v>100</v>
      </c>
      <c r="D94" s="524" t="s">
        <v>448</v>
      </c>
      <c r="E94" s="491" t="s">
        <v>986</v>
      </c>
      <c r="F94" s="491" t="s">
        <v>941</v>
      </c>
      <c r="G94" s="525" t="s">
        <v>1124</v>
      </c>
      <c r="H94" s="526">
        <v>7</v>
      </c>
      <c r="I94" s="526">
        <v>3</v>
      </c>
      <c r="J94" s="527">
        <v>31</v>
      </c>
      <c r="K94" s="528">
        <v>860</v>
      </c>
      <c r="L94" s="528">
        <v>436</v>
      </c>
      <c r="M94" s="528">
        <v>436</v>
      </c>
      <c r="N94" s="528">
        <v>294</v>
      </c>
      <c r="O94" s="203">
        <v>1</v>
      </c>
      <c r="P94" s="203">
        <v>0</v>
      </c>
      <c r="Q94" s="203">
        <v>0</v>
      </c>
      <c r="R94" s="203">
        <v>0</v>
      </c>
      <c r="S94" s="203">
        <v>0</v>
      </c>
      <c r="T94" s="203">
        <v>0</v>
      </c>
      <c r="U94" s="203">
        <v>0</v>
      </c>
      <c r="V94" s="203">
        <v>0</v>
      </c>
      <c r="W94" s="203">
        <v>1</v>
      </c>
      <c r="X94" s="203">
        <v>0</v>
      </c>
      <c r="Y94" s="203">
        <v>0</v>
      </c>
      <c r="Z94" s="203">
        <v>0</v>
      </c>
      <c r="AA94" s="203">
        <v>0</v>
      </c>
      <c r="AB94" s="491" t="s">
        <v>1119</v>
      </c>
      <c r="AC94" s="528">
        <v>1560</v>
      </c>
      <c r="AD94" s="528">
        <v>61030</v>
      </c>
      <c r="AE94" s="528">
        <v>49920</v>
      </c>
      <c r="AF94" s="528">
        <v>223</v>
      </c>
      <c r="AG94" s="201">
        <f t="shared" si="1"/>
        <v>511.46788990825689</v>
      </c>
    </row>
    <row r="95" spans="1:33" s="247" customFormat="1" ht="18.600000000000001" customHeight="1">
      <c r="A95" s="201" t="s">
        <v>523</v>
      </c>
      <c r="B95" s="202" t="s">
        <v>321</v>
      </c>
      <c r="C95" s="202">
        <v>101</v>
      </c>
      <c r="D95" s="524" t="s">
        <v>448</v>
      </c>
      <c r="E95" s="491" t="s">
        <v>987</v>
      </c>
      <c r="F95" s="491" t="s">
        <v>941</v>
      </c>
      <c r="G95" s="525" t="s">
        <v>1124</v>
      </c>
      <c r="H95" s="526">
        <v>8</v>
      </c>
      <c r="I95" s="526">
        <v>3</v>
      </c>
      <c r="J95" s="527">
        <v>29</v>
      </c>
      <c r="K95" s="528">
        <v>101</v>
      </c>
      <c r="L95" s="528">
        <v>17</v>
      </c>
      <c r="M95" s="528">
        <v>17</v>
      </c>
      <c r="N95" s="528">
        <v>40</v>
      </c>
      <c r="O95" s="203">
        <v>1</v>
      </c>
      <c r="P95" s="203">
        <v>0</v>
      </c>
      <c r="Q95" s="203">
        <v>0</v>
      </c>
      <c r="R95" s="203">
        <v>0</v>
      </c>
      <c r="S95" s="203">
        <v>0</v>
      </c>
      <c r="T95" s="203">
        <v>0</v>
      </c>
      <c r="U95" s="203">
        <v>0</v>
      </c>
      <c r="V95" s="203">
        <v>0</v>
      </c>
      <c r="W95" s="203">
        <v>0</v>
      </c>
      <c r="X95" s="203">
        <v>1</v>
      </c>
      <c r="Y95" s="203">
        <v>0</v>
      </c>
      <c r="Z95" s="203">
        <v>0</v>
      </c>
      <c r="AA95" s="203">
        <v>0</v>
      </c>
      <c r="AB95" s="491" t="s">
        <v>1119</v>
      </c>
      <c r="AC95" s="528">
        <v>1560</v>
      </c>
      <c r="AD95" s="528">
        <v>2256</v>
      </c>
      <c r="AE95" s="528">
        <v>2256</v>
      </c>
      <c r="AF95" s="528">
        <v>14</v>
      </c>
      <c r="AG95" s="201">
        <f t="shared" si="1"/>
        <v>823.52941176470586</v>
      </c>
    </row>
    <row r="96" spans="1:33" s="247" customFormat="1" ht="18.600000000000001" customHeight="1">
      <c r="A96" s="201" t="s">
        <v>523</v>
      </c>
      <c r="B96" s="202" t="s">
        <v>321</v>
      </c>
      <c r="C96" s="202">
        <v>102</v>
      </c>
      <c r="D96" s="524" t="s">
        <v>448</v>
      </c>
      <c r="E96" s="491" t="s">
        <v>988</v>
      </c>
      <c r="F96" s="491" t="s">
        <v>941</v>
      </c>
      <c r="G96" s="525" t="s">
        <v>1124</v>
      </c>
      <c r="H96" s="526">
        <v>1</v>
      </c>
      <c r="I96" s="526">
        <v>6</v>
      </c>
      <c r="J96" s="527">
        <v>1</v>
      </c>
      <c r="K96" s="528">
        <v>110</v>
      </c>
      <c r="L96" s="528">
        <v>49</v>
      </c>
      <c r="M96" s="528">
        <v>49</v>
      </c>
      <c r="N96" s="528">
        <v>28</v>
      </c>
      <c r="O96" s="203">
        <v>0</v>
      </c>
      <c r="P96" s="203">
        <v>0</v>
      </c>
      <c r="Q96" s="203">
        <v>0</v>
      </c>
      <c r="R96" s="203">
        <v>1</v>
      </c>
      <c r="S96" s="203">
        <v>0</v>
      </c>
      <c r="T96" s="203">
        <v>0</v>
      </c>
      <c r="U96" s="203">
        <v>0</v>
      </c>
      <c r="V96" s="203">
        <v>1</v>
      </c>
      <c r="W96" s="203">
        <v>0</v>
      </c>
      <c r="X96" s="203">
        <v>0</v>
      </c>
      <c r="Y96" s="203">
        <v>0</v>
      </c>
      <c r="Z96" s="203">
        <v>0</v>
      </c>
      <c r="AA96" s="203">
        <v>0</v>
      </c>
      <c r="AB96" s="491" t="s">
        <v>1119</v>
      </c>
      <c r="AC96" s="528">
        <v>1560</v>
      </c>
      <c r="AD96" s="528">
        <v>5201</v>
      </c>
      <c r="AE96" s="528">
        <v>5201</v>
      </c>
      <c r="AF96" s="528">
        <v>28</v>
      </c>
      <c r="AG96" s="201">
        <f t="shared" si="1"/>
        <v>571.42857142857144</v>
      </c>
    </row>
    <row r="97" spans="1:36" s="247" customFormat="1" ht="18.600000000000001" customHeight="1">
      <c r="A97" s="201" t="s">
        <v>565</v>
      </c>
      <c r="B97" s="201" t="s">
        <v>565</v>
      </c>
      <c r="C97" s="202">
        <v>103</v>
      </c>
      <c r="D97" s="524" t="s">
        <v>451</v>
      </c>
      <c r="E97" s="491" t="s">
        <v>960</v>
      </c>
      <c r="F97" s="491" t="s">
        <v>941</v>
      </c>
      <c r="G97" s="525" t="s">
        <v>1124</v>
      </c>
      <c r="H97" s="526">
        <v>11</v>
      </c>
      <c r="I97" s="526">
        <v>3</v>
      </c>
      <c r="J97" s="527">
        <v>31</v>
      </c>
      <c r="K97" s="528">
        <v>2600</v>
      </c>
      <c r="L97" s="528">
        <v>1430</v>
      </c>
      <c r="M97" s="528">
        <v>1430</v>
      </c>
      <c r="N97" s="528">
        <v>424</v>
      </c>
      <c r="O97" s="203">
        <v>0</v>
      </c>
      <c r="P97" s="203">
        <v>0</v>
      </c>
      <c r="Q97" s="203">
        <v>1</v>
      </c>
      <c r="R97" s="203">
        <v>0</v>
      </c>
      <c r="S97" s="203">
        <v>0</v>
      </c>
      <c r="T97" s="203">
        <v>0</v>
      </c>
      <c r="U97" s="203">
        <v>0</v>
      </c>
      <c r="V97" s="203">
        <v>0</v>
      </c>
      <c r="W97" s="203">
        <v>0</v>
      </c>
      <c r="X97" s="203">
        <v>1</v>
      </c>
      <c r="Y97" s="203">
        <v>0</v>
      </c>
      <c r="Z97" s="203">
        <v>0</v>
      </c>
      <c r="AA97" s="203"/>
      <c r="AB97" s="491" t="s">
        <v>1119</v>
      </c>
      <c r="AC97" s="528">
        <v>1760</v>
      </c>
      <c r="AD97" s="528">
        <v>116954</v>
      </c>
      <c r="AE97" s="528">
        <v>116770</v>
      </c>
      <c r="AF97" s="528">
        <v>477</v>
      </c>
      <c r="AG97" s="201">
        <f t="shared" si="1"/>
        <v>333.56643356643355</v>
      </c>
    </row>
    <row r="98" spans="1:36" s="247" customFormat="1" ht="18.600000000000001" customHeight="1">
      <c r="A98" s="201" t="s">
        <v>565</v>
      </c>
      <c r="B98" s="201" t="s">
        <v>565</v>
      </c>
      <c r="C98" s="202">
        <v>104</v>
      </c>
      <c r="D98" s="524" t="s">
        <v>451</v>
      </c>
      <c r="E98" s="491" t="s">
        <v>961</v>
      </c>
      <c r="F98" s="491" t="s">
        <v>941</v>
      </c>
      <c r="G98" s="525" t="s">
        <v>1122</v>
      </c>
      <c r="H98" s="526">
        <v>63</v>
      </c>
      <c r="I98" s="526">
        <v>6</v>
      </c>
      <c r="J98" s="527">
        <v>11</v>
      </c>
      <c r="K98" s="528">
        <v>960</v>
      </c>
      <c r="L98" s="528">
        <v>750</v>
      </c>
      <c r="M98" s="528">
        <v>750</v>
      </c>
      <c r="N98" s="528">
        <v>330</v>
      </c>
      <c r="O98" s="203">
        <v>1</v>
      </c>
      <c r="P98" s="203">
        <v>0</v>
      </c>
      <c r="Q98" s="203">
        <v>0</v>
      </c>
      <c r="R98" s="203">
        <v>0</v>
      </c>
      <c r="S98" s="203">
        <v>0</v>
      </c>
      <c r="T98" s="203">
        <v>0</v>
      </c>
      <c r="U98" s="203">
        <v>0</v>
      </c>
      <c r="V98" s="203">
        <v>0</v>
      </c>
      <c r="W98" s="203">
        <v>1</v>
      </c>
      <c r="X98" s="203">
        <v>0</v>
      </c>
      <c r="Y98" s="203">
        <v>0</v>
      </c>
      <c r="Z98" s="203">
        <v>0</v>
      </c>
      <c r="AA98" s="203">
        <v>0</v>
      </c>
      <c r="AB98" s="491" t="s">
        <v>1119</v>
      </c>
      <c r="AC98" s="528">
        <v>1760</v>
      </c>
      <c r="AD98" s="528">
        <v>66385</v>
      </c>
      <c r="AE98" s="528">
        <v>66077</v>
      </c>
      <c r="AF98" s="528">
        <v>343</v>
      </c>
      <c r="AG98" s="201">
        <f t="shared" si="1"/>
        <v>457.33333333333331</v>
      </c>
    </row>
    <row r="99" spans="1:36" s="247" customFormat="1" ht="18.600000000000001" customHeight="1">
      <c r="A99" s="201" t="s">
        <v>565</v>
      </c>
      <c r="B99" s="201" t="s">
        <v>565</v>
      </c>
      <c r="C99" s="202">
        <v>105</v>
      </c>
      <c r="D99" s="524" t="s">
        <v>451</v>
      </c>
      <c r="E99" s="491" t="s">
        <v>962</v>
      </c>
      <c r="F99" s="491" t="s">
        <v>941</v>
      </c>
      <c r="G99" s="525" t="s">
        <v>1124</v>
      </c>
      <c r="H99" s="526">
        <v>12</v>
      </c>
      <c r="I99" s="526">
        <v>3</v>
      </c>
      <c r="J99" s="527">
        <v>29</v>
      </c>
      <c r="K99" s="528">
        <v>4500</v>
      </c>
      <c r="L99" s="528">
        <v>3299</v>
      </c>
      <c r="M99" s="528">
        <v>3299</v>
      </c>
      <c r="N99" s="528">
        <v>2000</v>
      </c>
      <c r="O99" s="203">
        <v>1</v>
      </c>
      <c r="P99" s="203">
        <v>0</v>
      </c>
      <c r="Q99" s="203">
        <v>0</v>
      </c>
      <c r="R99" s="203">
        <v>1</v>
      </c>
      <c r="S99" s="203">
        <v>0</v>
      </c>
      <c r="T99" s="203">
        <v>1</v>
      </c>
      <c r="U99" s="203">
        <v>0</v>
      </c>
      <c r="V99" s="203">
        <v>0</v>
      </c>
      <c r="W99" s="203">
        <v>0</v>
      </c>
      <c r="X99" s="203">
        <v>1</v>
      </c>
      <c r="Y99" s="203">
        <v>1</v>
      </c>
      <c r="Z99" s="203">
        <v>0</v>
      </c>
      <c r="AA99" s="203">
        <v>0</v>
      </c>
      <c r="AB99" s="491" t="s">
        <v>1119</v>
      </c>
      <c r="AC99" s="528">
        <v>1760</v>
      </c>
      <c r="AD99" s="528">
        <v>407138</v>
      </c>
      <c r="AE99" s="528">
        <v>406210</v>
      </c>
      <c r="AF99" s="528">
        <v>1829</v>
      </c>
      <c r="AG99" s="201">
        <f t="shared" si="1"/>
        <v>554.41042740224316</v>
      </c>
    </row>
    <row r="100" spans="1:36" s="247" customFormat="1" ht="18.600000000000001" customHeight="1">
      <c r="A100" s="201" t="s">
        <v>565</v>
      </c>
      <c r="B100" s="201" t="s">
        <v>565</v>
      </c>
      <c r="C100" s="202">
        <v>106</v>
      </c>
      <c r="D100" s="524" t="s">
        <v>451</v>
      </c>
      <c r="E100" s="491" t="s">
        <v>963</v>
      </c>
      <c r="F100" s="491" t="s">
        <v>941</v>
      </c>
      <c r="G100" s="525" t="s">
        <v>1124</v>
      </c>
      <c r="H100" s="526">
        <v>12</v>
      </c>
      <c r="I100" s="526">
        <v>3</v>
      </c>
      <c r="J100" s="527">
        <v>29</v>
      </c>
      <c r="K100" s="528">
        <v>640</v>
      </c>
      <c r="L100" s="528">
        <v>422</v>
      </c>
      <c r="M100" s="528">
        <v>422</v>
      </c>
      <c r="N100" s="528">
        <v>275</v>
      </c>
      <c r="O100" s="203">
        <v>0</v>
      </c>
      <c r="P100" s="203">
        <v>0</v>
      </c>
      <c r="Q100" s="203">
        <v>0</v>
      </c>
      <c r="R100" s="203">
        <v>1</v>
      </c>
      <c r="S100" s="203">
        <v>0</v>
      </c>
      <c r="T100" s="203">
        <v>0</v>
      </c>
      <c r="U100" s="203">
        <v>0</v>
      </c>
      <c r="V100" s="203">
        <v>0</v>
      </c>
      <c r="W100" s="203">
        <v>0</v>
      </c>
      <c r="X100" s="203">
        <v>0</v>
      </c>
      <c r="Y100" s="203">
        <v>1</v>
      </c>
      <c r="Z100" s="203">
        <v>0</v>
      </c>
      <c r="AA100" s="203">
        <v>0</v>
      </c>
      <c r="AB100" s="491" t="s">
        <v>1119</v>
      </c>
      <c r="AC100" s="528">
        <v>1760</v>
      </c>
      <c r="AD100" s="528">
        <v>39805</v>
      </c>
      <c r="AE100" s="528">
        <v>38565</v>
      </c>
      <c r="AF100" s="528">
        <v>204</v>
      </c>
      <c r="AG100" s="201">
        <f t="shared" si="1"/>
        <v>483.41232227488149</v>
      </c>
    </row>
    <row r="101" spans="1:36" s="247" customFormat="1" ht="18.600000000000001" customHeight="1">
      <c r="A101" s="201" t="s">
        <v>565</v>
      </c>
      <c r="B101" s="201" t="s">
        <v>565</v>
      </c>
      <c r="C101" s="202">
        <v>107</v>
      </c>
      <c r="D101" s="524" t="s">
        <v>451</v>
      </c>
      <c r="E101" s="491" t="s">
        <v>964</v>
      </c>
      <c r="F101" s="491" t="s">
        <v>941</v>
      </c>
      <c r="G101" s="525" t="s">
        <v>1124</v>
      </c>
      <c r="H101" s="526">
        <v>14</v>
      </c>
      <c r="I101" s="526">
        <v>3</v>
      </c>
      <c r="J101" s="527">
        <v>29</v>
      </c>
      <c r="K101" s="528">
        <v>4400</v>
      </c>
      <c r="L101" s="528">
        <v>3217</v>
      </c>
      <c r="M101" s="528">
        <v>3217</v>
      </c>
      <c r="N101" s="528">
        <v>2020</v>
      </c>
      <c r="O101" s="203">
        <v>2</v>
      </c>
      <c r="P101" s="203">
        <v>0</v>
      </c>
      <c r="Q101" s="203">
        <v>0</v>
      </c>
      <c r="R101" s="203">
        <v>5</v>
      </c>
      <c r="S101" s="203">
        <v>0</v>
      </c>
      <c r="T101" s="203">
        <v>0</v>
      </c>
      <c r="U101" s="203">
        <v>0</v>
      </c>
      <c r="V101" s="203">
        <v>0</v>
      </c>
      <c r="W101" s="203">
        <v>0</v>
      </c>
      <c r="X101" s="203">
        <v>2</v>
      </c>
      <c r="Y101" s="203">
        <v>1</v>
      </c>
      <c r="Z101" s="203">
        <v>0</v>
      </c>
      <c r="AA101" s="203">
        <v>0</v>
      </c>
      <c r="AB101" s="491" t="s">
        <v>1119</v>
      </c>
      <c r="AC101" s="528">
        <v>1760</v>
      </c>
      <c r="AD101" s="528">
        <v>316487</v>
      </c>
      <c r="AE101" s="528">
        <v>315527</v>
      </c>
      <c r="AF101" s="528">
        <v>1320</v>
      </c>
      <c r="AG101" s="201">
        <f t="shared" si="1"/>
        <v>410.32017407522534</v>
      </c>
    </row>
    <row r="102" spans="1:36" s="247" customFormat="1" ht="18.600000000000001" customHeight="1">
      <c r="A102" s="204"/>
      <c r="B102" s="204" t="s">
        <v>567</v>
      </c>
      <c r="C102" s="202">
        <v>113</v>
      </c>
      <c r="D102" s="524" t="s">
        <v>452</v>
      </c>
      <c r="E102" s="491" t="s">
        <v>931</v>
      </c>
      <c r="F102" s="491" t="s">
        <v>932</v>
      </c>
      <c r="G102" s="525" t="s">
        <v>1122</v>
      </c>
      <c r="H102" s="526">
        <v>50</v>
      </c>
      <c r="I102" s="526">
        <v>8</v>
      </c>
      <c r="J102" s="527">
        <v>9</v>
      </c>
      <c r="K102" s="528">
        <v>0</v>
      </c>
      <c r="L102" s="528">
        <v>0</v>
      </c>
      <c r="M102" s="528">
        <v>148</v>
      </c>
      <c r="N102" s="528">
        <v>0</v>
      </c>
      <c r="O102" s="203">
        <v>0</v>
      </c>
      <c r="P102" s="203">
        <v>0</v>
      </c>
      <c r="Q102" s="203">
        <v>0</v>
      </c>
      <c r="R102" s="203">
        <v>0</v>
      </c>
      <c r="S102" s="203">
        <v>1</v>
      </c>
      <c r="T102" s="203">
        <v>0</v>
      </c>
      <c r="U102" s="203">
        <v>0</v>
      </c>
      <c r="V102" s="203">
        <v>1</v>
      </c>
      <c r="W102" s="203">
        <v>0</v>
      </c>
      <c r="X102" s="203">
        <v>0</v>
      </c>
      <c r="Y102" s="203">
        <v>0</v>
      </c>
      <c r="Z102" s="203">
        <v>0</v>
      </c>
      <c r="AA102" s="203">
        <v>0</v>
      </c>
      <c r="AB102" s="491" t="s">
        <v>1120</v>
      </c>
      <c r="AC102" s="528">
        <v>600</v>
      </c>
      <c r="AD102" s="528">
        <v>27898</v>
      </c>
      <c r="AE102" s="528">
        <v>27898</v>
      </c>
      <c r="AF102" s="528">
        <v>80</v>
      </c>
      <c r="AG102" s="201">
        <f t="shared" si="1"/>
        <v>540.54054054054052</v>
      </c>
    </row>
    <row r="103" spans="1:36" s="247" customFormat="1" ht="18.600000000000001" customHeight="1">
      <c r="A103" s="204"/>
      <c r="B103" s="204" t="s">
        <v>567</v>
      </c>
      <c r="C103" s="202">
        <v>114</v>
      </c>
      <c r="D103" s="524" t="s">
        <v>452</v>
      </c>
      <c r="E103" s="491" t="s">
        <v>933</v>
      </c>
      <c r="F103" s="491" t="s">
        <v>932</v>
      </c>
      <c r="G103" s="525" t="s">
        <v>1122</v>
      </c>
      <c r="H103" s="526">
        <v>50</v>
      </c>
      <c r="I103" s="526">
        <v>8</v>
      </c>
      <c r="J103" s="527">
        <v>9</v>
      </c>
      <c r="K103" s="528">
        <v>0</v>
      </c>
      <c r="L103" s="528">
        <v>0</v>
      </c>
      <c r="M103" s="528">
        <v>114</v>
      </c>
      <c r="N103" s="528">
        <v>0</v>
      </c>
      <c r="O103" s="203">
        <v>0</v>
      </c>
      <c r="P103" s="203">
        <v>0</v>
      </c>
      <c r="Q103" s="203">
        <v>0</v>
      </c>
      <c r="R103" s="203">
        <v>0</v>
      </c>
      <c r="S103" s="203">
        <v>1</v>
      </c>
      <c r="T103" s="203">
        <v>0</v>
      </c>
      <c r="U103" s="203">
        <v>0</v>
      </c>
      <c r="V103" s="203">
        <v>1</v>
      </c>
      <c r="W103" s="203">
        <v>0</v>
      </c>
      <c r="X103" s="203">
        <v>0</v>
      </c>
      <c r="Y103" s="203">
        <v>0</v>
      </c>
      <c r="Z103" s="203">
        <v>0</v>
      </c>
      <c r="AA103" s="203">
        <v>0</v>
      </c>
      <c r="AB103" s="491" t="s">
        <v>1120</v>
      </c>
      <c r="AC103" s="528">
        <v>1000</v>
      </c>
      <c r="AD103" s="528">
        <v>22393</v>
      </c>
      <c r="AE103" s="528">
        <v>22393</v>
      </c>
      <c r="AF103" s="528">
        <v>150</v>
      </c>
      <c r="AG103" s="201">
        <f t="shared" si="1"/>
        <v>1315.7894736842106</v>
      </c>
    </row>
    <row r="104" spans="1:36" s="247" customFormat="1" ht="18.600000000000001" customHeight="1">
      <c r="A104" s="204"/>
      <c r="B104" s="204" t="s">
        <v>567</v>
      </c>
      <c r="C104" s="202">
        <v>115</v>
      </c>
      <c r="D104" s="524" t="s">
        <v>452</v>
      </c>
      <c r="E104" s="491" t="s">
        <v>934</v>
      </c>
      <c r="F104" s="491" t="s">
        <v>932</v>
      </c>
      <c r="G104" s="525" t="s">
        <v>1122</v>
      </c>
      <c r="H104" s="526">
        <v>50</v>
      </c>
      <c r="I104" s="526">
        <v>8</v>
      </c>
      <c r="J104" s="527">
        <v>9</v>
      </c>
      <c r="K104" s="528">
        <v>0</v>
      </c>
      <c r="L104" s="528">
        <v>0</v>
      </c>
      <c r="M104" s="528">
        <v>656</v>
      </c>
      <c r="N104" s="528">
        <v>0</v>
      </c>
      <c r="O104" s="203">
        <v>0</v>
      </c>
      <c r="P104" s="203">
        <v>0</v>
      </c>
      <c r="Q104" s="203">
        <v>0</v>
      </c>
      <c r="R104" s="203">
        <v>0</v>
      </c>
      <c r="S104" s="203">
        <v>3</v>
      </c>
      <c r="T104" s="203">
        <v>0</v>
      </c>
      <c r="U104" s="203">
        <v>0</v>
      </c>
      <c r="V104" s="203">
        <v>3</v>
      </c>
      <c r="W104" s="203">
        <v>0</v>
      </c>
      <c r="X104" s="203">
        <v>0</v>
      </c>
      <c r="Y104" s="203">
        <v>0</v>
      </c>
      <c r="Z104" s="203">
        <v>0</v>
      </c>
      <c r="AA104" s="203">
        <v>0</v>
      </c>
      <c r="AB104" s="491" t="s">
        <v>1120</v>
      </c>
      <c r="AC104" s="528">
        <v>1150</v>
      </c>
      <c r="AD104" s="528">
        <v>100200</v>
      </c>
      <c r="AE104" s="528">
        <v>100200</v>
      </c>
      <c r="AF104" s="528">
        <v>360</v>
      </c>
      <c r="AG104" s="201">
        <f t="shared" si="1"/>
        <v>548.78048780487802</v>
      </c>
    </row>
    <row r="105" spans="1:36" s="247" customFormat="1" ht="18.600000000000001" customHeight="1">
      <c r="A105" s="204"/>
      <c r="B105" s="204" t="s">
        <v>567</v>
      </c>
      <c r="C105" s="202">
        <v>116</v>
      </c>
      <c r="D105" s="524" t="s">
        <v>452</v>
      </c>
      <c r="E105" s="491" t="s">
        <v>935</v>
      </c>
      <c r="F105" s="491" t="s">
        <v>932</v>
      </c>
      <c r="G105" s="525" t="s">
        <v>1122</v>
      </c>
      <c r="H105" s="526">
        <v>50</v>
      </c>
      <c r="I105" s="526">
        <v>8</v>
      </c>
      <c r="J105" s="527">
        <v>9</v>
      </c>
      <c r="K105" s="528">
        <v>0</v>
      </c>
      <c r="L105" s="528">
        <v>0</v>
      </c>
      <c r="M105" s="528">
        <v>249</v>
      </c>
      <c r="N105" s="528">
        <v>0</v>
      </c>
      <c r="O105" s="203">
        <v>0</v>
      </c>
      <c r="P105" s="203">
        <v>0</v>
      </c>
      <c r="Q105" s="203">
        <v>0</v>
      </c>
      <c r="R105" s="203">
        <v>0</v>
      </c>
      <c r="S105" s="203">
        <v>1</v>
      </c>
      <c r="T105" s="203">
        <v>0</v>
      </c>
      <c r="U105" s="203">
        <v>0</v>
      </c>
      <c r="V105" s="203">
        <v>1</v>
      </c>
      <c r="W105" s="203">
        <v>0</v>
      </c>
      <c r="X105" s="203">
        <v>0</v>
      </c>
      <c r="Y105" s="203">
        <v>0</v>
      </c>
      <c r="Z105" s="203">
        <v>0</v>
      </c>
      <c r="AA105" s="203">
        <v>0</v>
      </c>
      <c r="AB105" s="491" t="s">
        <v>1120</v>
      </c>
      <c r="AC105" s="528">
        <v>700</v>
      </c>
      <c r="AD105" s="528">
        <v>37114</v>
      </c>
      <c r="AE105" s="528">
        <v>37094</v>
      </c>
      <c r="AF105" s="528">
        <v>150</v>
      </c>
      <c r="AG105" s="201">
        <f t="shared" si="1"/>
        <v>602.40963855421683</v>
      </c>
    </row>
    <row r="106" spans="1:36" s="247" customFormat="1" ht="18.600000000000001" customHeight="1">
      <c r="A106" s="204"/>
      <c r="B106" s="204" t="s">
        <v>567</v>
      </c>
      <c r="C106" s="202">
        <v>117</v>
      </c>
      <c r="D106" s="524" t="s">
        <v>452</v>
      </c>
      <c r="E106" s="491" t="s">
        <v>936</v>
      </c>
      <c r="F106" s="491" t="s">
        <v>932</v>
      </c>
      <c r="G106" s="525" t="s">
        <v>1122</v>
      </c>
      <c r="H106" s="526">
        <v>50</v>
      </c>
      <c r="I106" s="526">
        <v>8</v>
      </c>
      <c r="J106" s="527">
        <v>9</v>
      </c>
      <c r="K106" s="528">
        <v>0</v>
      </c>
      <c r="L106" s="528">
        <v>0</v>
      </c>
      <c r="M106" s="528">
        <v>287</v>
      </c>
      <c r="N106" s="528">
        <v>0</v>
      </c>
      <c r="O106" s="203">
        <v>0</v>
      </c>
      <c r="P106" s="203">
        <v>0</v>
      </c>
      <c r="Q106" s="203">
        <v>0</v>
      </c>
      <c r="R106" s="203">
        <v>0</v>
      </c>
      <c r="S106" s="203">
        <v>1</v>
      </c>
      <c r="T106" s="203">
        <v>0</v>
      </c>
      <c r="U106" s="203">
        <v>0</v>
      </c>
      <c r="V106" s="203">
        <v>1</v>
      </c>
      <c r="W106" s="203">
        <v>0</v>
      </c>
      <c r="X106" s="203">
        <v>0</v>
      </c>
      <c r="Y106" s="203">
        <v>0</v>
      </c>
      <c r="Z106" s="203">
        <v>0</v>
      </c>
      <c r="AA106" s="203">
        <v>0</v>
      </c>
      <c r="AB106" s="491" t="s">
        <v>1120</v>
      </c>
      <c r="AC106" s="528">
        <v>1250</v>
      </c>
      <c r="AD106" s="528">
        <v>35866</v>
      </c>
      <c r="AE106" s="528">
        <v>35866</v>
      </c>
      <c r="AF106" s="528">
        <v>147</v>
      </c>
      <c r="AG106" s="201">
        <f t="shared" si="1"/>
        <v>512.19512195121956</v>
      </c>
    </row>
    <row r="107" spans="1:36" s="247" customFormat="1" ht="18.600000000000001" customHeight="1">
      <c r="A107" s="204"/>
      <c r="B107" s="204" t="s">
        <v>567</v>
      </c>
      <c r="C107" s="202">
        <v>118</v>
      </c>
      <c r="D107" s="524" t="s">
        <v>452</v>
      </c>
      <c r="E107" s="491" t="s">
        <v>937</v>
      </c>
      <c r="F107" s="491" t="s">
        <v>932</v>
      </c>
      <c r="G107" s="525" t="s">
        <v>1122</v>
      </c>
      <c r="H107" s="526">
        <v>50</v>
      </c>
      <c r="I107" s="526">
        <v>8</v>
      </c>
      <c r="J107" s="527">
        <v>9</v>
      </c>
      <c r="K107" s="528">
        <v>0</v>
      </c>
      <c r="L107" s="528">
        <v>0</v>
      </c>
      <c r="M107" s="528">
        <v>184</v>
      </c>
      <c r="N107" s="528">
        <v>0</v>
      </c>
      <c r="O107" s="203">
        <v>0</v>
      </c>
      <c r="P107" s="203">
        <v>0</v>
      </c>
      <c r="Q107" s="203">
        <v>0</v>
      </c>
      <c r="R107" s="203">
        <v>0</v>
      </c>
      <c r="S107" s="203">
        <v>2</v>
      </c>
      <c r="T107" s="203">
        <v>0</v>
      </c>
      <c r="U107" s="203">
        <v>0</v>
      </c>
      <c r="V107" s="203">
        <v>1</v>
      </c>
      <c r="W107" s="203">
        <v>0</v>
      </c>
      <c r="X107" s="203">
        <v>0</v>
      </c>
      <c r="Y107" s="203">
        <v>0</v>
      </c>
      <c r="Z107" s="203">
        <v>0</v>
      </c>
      <c r="AA107" s="203">
        <v>0</v>
      </c>
      <c r="AB107" s="491" t="s">
        <v>1120</v>
      </c>
      <c r="AC107" s="528">
        <v>2000</v>
      </c>
      <c r="AD107" s="528">
        <v>78987</v>
      </c>
      <c r="AE107" s="528">
        <v>78987</v>
      </c>
      <c r="AF107" s="528">
        <v>216.4</v>
      </c>
      <c r="AG107" s="201">
        <f>AF107*1000/M107</f>
        <v>1176.0869565217392</v>
      </c>
    </row>
    <row r="108" spans="1:36" s="247" customFormat="1" ht="18.600000000000001" customHeight="1">
      <c r="A108" s="204"/>
      <c r="B108" s="204" t="s">
        <v>567</v>
      </c>
      <c r="C108" s="202">
        <v>119</v>
      </c>
      <c r="D108" s="524" t="s">
        <v>452</v>
      </c>
      <c r="E108" s="491" t="s">
        <v>938</v>
      </c>
      <c r="F108" s="491" t="s">
        <v>932</v>
      </c>
      <c r="G108" s="525" t="s">
        <v>1122</v>
      </c>
      <c r="H108" s="526">
        <v>50</v>
      </c>
      <c r="I108" s="526">
        <v>8</v>
      </c>
      <c r="J108" s="527">
        <v>9</v>
      </c>
      <c r="K108" s="528">
        <v>0</v>
      </c>
      <c r="L108" s="528">
        <v>0</v>
      </c>
      <c r="M108" s="528">
        <v>94</v>
      </c>
      <c r="N108" s="528">
        <v>0</v>
      </c>
      <c r="O108" s="203">
        <v>0</v>
      </c>
      <c r="P108" s="203">
        <v>0</v>
      </c>
      <c r="Q108" s="203">
        <v>0</v>
      </c>
      <c r="R108" s="203">
        <v>0</v>
      </c>
      <c r="S108" s="203">
        <v>1</v>
      </c>
      <c r="T108" s="203">
        <v>0</v>
      </c>
      <c r="U108" s="203">
        <v>0</v>
      </c>
      <c r="V108" s="203">
        <v>1</v>
      </c>
      <c r="W108" s="203">
        <v>0</v>
      </c>
      <c r="X108" s="203">
        <v>0</v>
      </c>
      <c r="Y108" s="203">
        <v>0</v>
      </c>
      <c r="Z108" s="203">
        <v>0</v>
      </c>
      <c r="AA108" s="203">
        <v>0</v>
      </c>
      <c r="AB108" s="491" t="s">
        <v>1120</v>
      </c>
      <c r="AC108" s="528">
        <v>1500</v>
      </c>
      <c r="AD108" s="528">
        <v>17311</v>
      </c>
      <c r="AE108" s="528">
        <v>17311</v>
      </c>
      <c r="AF108" s="528">
        <v>71</v>
      </c>
      <c r="AG108" s="201">
        <f t="shared" si="1"/>
        <v>755.31914893617022</v>
      </c>
    </row>
    <row r="109" spans="1:36" s="247" customFormat="1" ht="18.600000000000001" customHeight="1" thickBot="1">
      <c r="A109" s="204"/>
      <c r="B109" s="204" t="s">
        <v>567</v>
      </c>
      <c r="C109" s="202">
        <v>120</v>
      </c>
      <c r="D109" s="524" t="s">
        <v>452</v>
      </c>
      <c r="E109" s="491" t="s">
        <v>939</v>
      </c>
      <c r="F109" s="491" t="s">
        <v>932</v>
      </c>
      <c r="G109" s="529" t="s">
        <v>1122</v>
      </c>
      <c r="H109" s="530">
        <v>43</v>
      </c>
      <c r="I109" s="530">
        <v>4</v>
      </c>
      <c r="J109" s="531">
        <v>13</v>
      </c>
      <c r="K109" s="528">
        <v>0</v>
      </c>
      <c r="L109" s="528">
        <v>0</v>
      </c>
      <c r="M109" s="528">
        <v>164</v>
      </c>
      <c r="N109" s="528">
        <v>0</v>
      </c>
      <c r="O109" s="203">
        <v>0</v>
      </c>
      <c r="P109" s="203">
        <v>0</v>
      </c>
      <c r="Q109" s="203">
        <v>0</v>
      </c>
      <c r="R109" s="203">
        <v>0</v>
      </c>
      <c r="S109" s="203">
        <v>1</v>
      </c>
      <c r="T109" s="203">
        <v>0</v>
      </c>
      <c r="U109" s="203">
        <v>0</v>
      </c>
      <c r="V109" s="203">
        <v>1</v>
      </c>
      <c r="W109" s="203">
        <v>0</v>
      </c>
      <c r="X109" s="203">
        <v>0</v>
      </c>
      <c r="Y109" s="203">
        <v>0</v>
      </c>
      <c r="Z109" s="203">
        <v>0</v>
      </c>
      <c r="AA109" s="203">
        <v>0</v>
      </c>
      <c r="AB109" s="491" t="s">
        <v>1120</v>
      </c>
      <c r="AC109" s="528">
        <v>840</v>
      </c>
      <c r="AD109" s="528">
        <v>36285</v>
      </c>
      <c r="AE109" s="528">
        <v>36285</v>
      </c>
      <c r="AF109" s="528">
        <v>150</v>
      </c>
      <c r="AG109" s="205">
        <f t="shared" si="1"/>
        <v>914.63414634146341</v>
      </c>
    </row>
    <row r="110" spans="1:36" s="247" customFormat="1" ht="18.600000000000001" customHeight="1" thickTop="1">
      <c r="A110" s="486"/>
      <c r="B110" s="486"/>
      <c r="C110" s="259"/>
      <c r="D110" s="260"/>
      <c r="E110" s="260"/>
      <c r="F110" s="260"/>
      <c r="G110" s="686"/>
      <c r="H110" s="687"/>
      <c r="I110" s="687"/>
      <c r="J110" s="688"/>
      <c r="K110" s="207">
        <f>SUM(K7:K109)</f>
        <v>87372</v>
      </c>
      <c r="L110" s="207">
        <f t="shared" ref="L110:AA110" si="2">SUM(L7:L109)</f>
        <v>64808</v>
      </c>
      <c r="M110" s="207">
        <f t="shared" si="2"/>
        <v>98113</v>
      </c>
      <c r="N110" s="207">
        <f>SUM(N7:N109)</f>
        <v>38053</v>
      </c>
      <c r="O110" s="208">
        <f t="shared" si="2"/>
        <v>39</v>
      </c>
      <c r="P110" s="208">
        <f t="shared" si="2"/>
        <v>9</v>
      </c>
      <c r="Q110" s="208">
        <f t="shared" si="2"/>
        <v>26</v>
      </c>
      <c r="R110" s="208">
        <f t="shared" si="2"/>
        <v>59</v>
      </c>
      <c r="S110" s="208">
        <f t="shared" si="2"/>
        <v>22</v>
      </c>
      <c r="T110" s="208">
        <f t="shared" si="2"/>
        <v>2</v>
      </c>
      <c r="U110" s="208">
        <f t="shared" si="2"/>
        <v>0</v>
      </c>
      <c r="V110" s="208">
        <f t="shared" si="2"/>
        <v>50</v>
      </c>
      <c r="W110" s="208">
        <f t="shared" si="2"/>
        <v>20</v>
      </c>
      <c r="X110" s="208">
        <f t="shared" si="2"/>
        <v>42</v>
      </c>
      <c r="Y110" s="208">
        <f t="shared" si="2"/>
        <v>24</v>
      </c>
      <c r="Z110" s="208"/>
      <c r="AA110" s="208">
        <f t="shared" si="2"/>
        <v>0</v>
      </c>
      <c r="AB110" s="261"/>
      <c r="AC110" s="261"/>
      <c r="AD110" s="207">
        <f>SUM(AD7:AD109)</f>
        <v>13335384</v>
      </c>
      <c r="AE110" s="207">
        <f>SUM(AE7:AE109)</f>
        <v>10956810</v>
      </c>
      <c r="AF110" s="207">
        <f>SUM(AF7:AF109)</f>
        <v>54191.9</v>
      </c>
      <c r="AG110" s="207">
        <f t="shared" si="1"/>
        <v>552.34168764587776</v>
      </c>
      <c r="AH110" s="252"/>
      <c r="AI110" s="252"/>
      <c r="AJ110" s="252"/>
    </row>
    <row r="111" spans="1:36" s="247" customFormat="1">
      <c r="A111" s="486"/>
      <c r="B111" s="486"/>
      <c r="C111" s="262"/>
      <c r="D111" s="248"/>
      <c r="E111" s="248"/>
      <c r="F111" s="248"/>
      <c r="G111" s="263"/>
      <c r="H111" s="263"/>
      <c r="I111" s="263"/>
      <c r="J111" s="263"/>
    </row>
  </sheetData>
  <mergeCells count="6">
    <mergeCell ref="G110:J110"/>
    <mergeCell ref="AB2:AC2"/>
    <mergeCell ref="O2:U2"/>
    <mergeCell ref="V2:AA2"/>
    <mergeCell ref="D3:E3"/>
    <mergeCell ref="G3:J3"/>
  </mergeCells>
  <phoneticPr fontId="2"/>
  <printOptions horizontalCentered="1"/>
  <pageMargins left="0.54" right="0.38" top="0.59055118110236227" bottom="0.59055118110236227" header="0.51181102362204722" footer="0.39370078740157483"/>
  <pageSetup paperSize="9" scale="72" fitToHeight="4" orientation="landscape" r:id="rId1"/>
  <headerFooter alignWithMargins="0">
    <oddFooter>&amp;C- &amp;P+17 -</oddFooter>
  </headerFooter>
  <rowBreaks count="2" manualBreakCount="2">
    <brk id="43" min="2" max="32" man="1"/>
    <brk id="80" min="2"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28"/>
  <sheetViews>
    <sheetView showZeros="0" topLeftCell="A10" zoomScale="70" zoomScaleNormal="70" zoomScaleSheetLayoutView="75" workbookViewId="0">
      <selection activeCell="W20" sqref="W20"/>
    </sheetView>
  </sheetViews>
  <sheetFormatPr defaultColWidth="9" defaultRowHeight="13.5"/>
  <cols>
    <col min="1" max="1" width="8.125" style="20" customWidth="1"/>
    <col min="2" max="2" width="7.875" style="20" customWidth="1"/>
    <col min="3" max="4" width="4.625" style="20" customWidth="1"/>
    <col min="5" max="5" width="4.875" style="20" customWidth="1"/>
    <col min="6" max="11" width="8.625" style="20" customWidth="1"/>
    <col min="12" max="14" width="4.625" style="20" customWidth="1"/>
    <col min="15" max="21" width="4.125" style="20" customWidth="1"/>
    <col min="22" max="23" width="8.625" style="20" customWidth="1"/>
    <col min="24" max="32" width="4.625" style="20" customWidth="1"/>
    <col min="33" max="34" width="5.25" style="20" customWidth="1"/>
    <col min="35" max="35" width="6" style="20" customWidth="1"/>
    <col min="36" max="16384" width="9" style="20"/>
  </cols>
  <sheetData>
    <row r="1" spans="1:35" ht="15.95" customHeight="1">
      <c r="A1" s="20" t="s">
        <v>80</v>
      </c>
    </row>
    <row r="2" spans="1:35" ht="21" customHeight="1">
      <c r="A2" s="698" t="s">
        <v>479</v>
      </c>
      <c r="B2" s="705" t="s">
        <v>81</v>
      </c>
      <c r="C2" s="603" t="s">
        <v>82</v>
      </c>
      <c r="D2" s="706"/>
      <c r="E2" s="707"/>
      <c r="F2" s="603" t="s">
        <v>83</v>
      </c>
      <c r="G2" s="706"/>
      <c r="H2" s="707"/>
      <c r="I2" s="603" t="s">
        <v>84</v>
      </c>
      <c r="J2" s="706"/>
      <c r="K2" s="707"/>
      <c r="L2" s="603" t="s">
        <v>85</v>
      </c>
      <c r="M2" s="706"/>
      <c r="N2" s="707"/>
      <c r="O2" s="603" t="s">
        <v>86</v>
      </c>
      <c r="P2" s="706"/>
      <c r="Q2" s="706"/>
      <c r="R2" s="706"/>
      <c r="S2" s="706"/>
      <c r="T2" s="706"/>
      <c r="U2" s="707"/>
      <c r="V2" s="603" t="s">
        <v>87</v>
      </c>
      <c r="W2" s="604"/>
      <c r="X2" s="603" t="s">
        <v>88</v>
      </c>
      <c r="Y2" s="706"/>
      <c r="Z2" s="707"/>
      <c r="AA2" s="603" t="s">
        <v>89</v>
      </c>
      <c r="AB2" s="706"/>
      <c r="AC2" s="707"/>
      <c r="AD2" s="603" t="s">
        <v>90</v>
      </c>
      <c r="AE2" s="706"/>
      <c r="AF2" s="707"/>
      <c r="AG2" s="603" t="s">
        <v>92</v>
      </c>
      <c r="AH2" s="706"/>
      <c r="AI2" s="705" t="s">
        <v>91</v>
      </c>
    </row>
    <row r="3" spans="1:35" ht="21" customHeight="1">
      <c r="A3" s="703"/>
      <c r="B3" s="703" t="s">
        <v>597</v>
      </c>
      <c r="C3" s="708" t="s">
        <v>1078</v>
      </c>
      <c r="D3" s="711" t="s">
        <v>93</v>
      </c>
      <c r="E3" s="711" t="s">
        <v>379</v>
      </c>
      <c r="F3" s="714" t="s">
        <v>1078</v>
      </c>
      <c r="G3" s="714" t="s">
        <v>1074</v>
      </c>
      <c r="H3" s="711" t="s">
        <v>379</v>
      </c>
      <c r="I3" s="714" t="s">
        <v>1078</v>
      </c>
      <c r="J3" s="714" t="s">
        <v>1079</v>
      </c>
      <c r="K3" s="711" t="s">
        <v>379</v>
      </c>
      <c r="L3" s="708" t="s">
        <v>1078</v>
      </c>
      <c r="M3" s="711" t="s">
        <v>95</v>
      </c>
      <c r="N3" s="711" t="s">
        <v>96</v>
      </c>
      <c r="O3" s="711" t="s">
        <v>97</v>
      </c>
      <c r="P3" s="711" t="s">
        <v>98</v>
      </c>
      <c r="Q3" s="711" t="s">
        <v>99</v>
      </c>
      <c r="R3" s="711" t="s">
        <v>270</v>
      </c>
      <c r="S3" s="717" t="s">
        <v>1042</v>
      </c>
      <c r="T3" s="717" t="s">
        <v>1249</v>
      </c>
      <c r="U3" s="711" t="s">
        <v>196</v>
      </c>
      <c r="V3" s="714" t="s">
        <v>1078</v>
      </c>
      <c r="W3" s="714" t="s">
        <v>1079</v>
      </c>
      <c r="X3" s="711" t="s">
        <v>100</v>
      </c>
      <c r="Y3" s="711" t="s">
        <v>1075</v>
      </c>
      <c r="Z3" s="711" t="s">
        <v>1076</v>
      </c>
      <c r="AA3" s="711" t="s">
        <v>101</v>
      </c>
      <c r="AB3" s="700" t="s">
        <v>102</v>
      </c>
      <c r="AC3" s="700" t="s">
        <v>103</v>
      </c>
      <c r="AD3" s="708" t="s">
        <v>1046</v>
      </c>
      <c r="AE3" s="711" t="s">
        <v>1045</v>
      </c>
      <c r="AF3" s="708" t="s">
        <v>915</v>
      </c>
      <c r="AG3" s="711" t="s">
        <v>104</v>
      </c>
      <c r="AH3" s="711" t="s">
        <v>105</v>
      </c>
      <c r="AI3" s="703" t="s">
        <v>597</v>
      </c>
    </row>
    <row r="4" spans="1:35" ht="21" customHeight="1">
      <c r="A4" s="703"/>
      <c r="B4" s="703" t="s">
        <v>599</v>
      </c>
      <c r="C4" s="709" t="s">
        <v>106</v>
      </c>
      <c r="D4" s="712" t="s">
        <v>107</v>
      </c>
      <c r="E4" s="712" t="s">
        <v>379</v>
      </c>
      <c r="F4" s="715" t="s">
        <v>106</v>
      </c>
      <c r="G4" s="715" t="s">
        <v>94</v>
      </c>
      <c r="H4" s="712" t="s">
        <v>379</v>
      </c>
      <c r="I4" s="715" t="s">
        <v>106</v>
      </c>
      <c r="J4" s="715"/>
      <c r="K4" s="712" t="s">
        <v>379</v>
      </c>
      <c r="L4" s="709" t="s">
        <v>106</v>
      </c>
      <c r="M4" s="712" t="s">
        <v>108</v>
      </c>
      <c r="N4" s="712"/>
      <c r="O4" s="712"/>
      <c r="P4" s="712"/>
      <c r="Q4" s="712" t="s">
        <v>473</v>
      </c>
      <c r="R4" s="712" t="s">
        <v>197</v>
      </c>
      <c r="S4" s="712" t="s">
        <v>197</v>
      </c>
      <c r="T4" s="712" t="s">
        <v>197</v>
      </c>
      <c r="U4" s="712"/>
      <c r="V4" s="715" t="s">
        <v>106</v>
      </c>
      <c r="W4" s="715" t="s">
        <v>94</v>
      </c>
      <c r="X4" s="712"/>
      <c r="Y4" s="712" t="s">
        <v>473</v>
      </c>
      <c r="Z4" s="712" t="s">
        <v>197</v>
      </c>
      <c r="AA4" s="712"/>
      <c r="AB4" s="701"/>
      <c r="AC4" s="718" t="s">
        <v>109</v>
      </c>
      <c r="AD4" s="709"/>
      <c r="AE4" s="712" t="s">
        <v>473</v>
      </c>
      <c r="AF4" s="709" t="s">
        <v>197</v>
      </c>
      <c r="AG4" s="712"/>
      <c r="AH4" s="712" t="s">
        <v>473</v>
      </c>
      <c r="AI4" s="703" t="s">
        <v>599</v>
      </c>
    </row>
    <row r="5" spans="1:35" ht="21" customHeight="1">
      <c r="A5" s="703"/>
      <c r="B5" s="703"/>
      <c r="C5" s="709" t="s">
        <v>198</v>
      </c>
      <c r="D5" s="712" t="s">
        <v>110</v>
      </c>
      <c r="E5" s="712"/>
      <c r="F5" s="715" t="s">
        <v>199</v>
      </c>
      <c r="G5" s="715"/>
      <c r="H5" s="712"/>
      <c r="I5" s="715" t="s">
        <v>199</v>
      </c>
      <c r="J5" s="715"/>
      <c r="K5" s="712"/>
      <c r="L5" s="709" t="s">
        <v>115</v>
      </c>
      <c r="M5" s="712" t="s">
        <v>200</v>
      </c>
      <c r="N5" s="712" t="s">
        <v>111</v>
      </c>
      <c r="O5" s="712" t="s">
        <v>112</v>
      </c>
      <c r="P5" s="712" t="s">
        <v>113</v>
      </c>
      <c r="Q5" s="712" t="s">
        <v>201</v>
      </c>
      <c r="R5" s="712" t="s">
        <v>476</v>
      </c>
      <c r="S5" s="712" t="s">
        <v>476</v>
      </c>
      <c r="T5" s="712" t="s">
        <v>476</v>
      </c>
      <c r="U5" s="712" t="s">
        <v>114</v>
      </c>
      <c r="V5" s="715" t="s">
        <v>115</v>
      </c>
      <c r="W5" s="715"/>
      <c r="X5" s="712" t="s">
        <v>113</v>
      </c>
      <c r="Y5" s="712" t="s">
        <v>201</v>
      </c>
      <c r="Z5" s="712" t="s">
        <v>476</v>
      </c>
      <c r="AA5" s="712" t="s">
        <v>114</v>
      </c>
      <c r="AB5" s="701"/>
      <c r="AC5" s="718" t="s">
        <v>101</v>
      </c>
      <c r="AD5" s="709" t="s">
        <v>113</v>
      </c>
      <c r="AE5" s="712" t="s">
        <v>201</v>
      </c>
      <c r="AF5" s="709" t="s">
        <v>476</v>
      </c>
      <c r="AG5" s="712" t="s">
        <v>113</v>
      </c>
      <c r="AH5" s="712" t="s">
        <v>201</v>
      </c>
      <c r="AI5" s="703"/>
    </row>
    <row r="6" spans="1:35" ht="21" customHeight="1">
      <c r="A6" s="704"/>
      <c r="B6" s="704"/>
      <c r="C6" s="710"/>
      <c r="D6" s="713" t="s">
        <v>116</v>
      </c>
      <c r="E6" s="713"/>
      <c r="F6" s="716"/>
      <c r="G6" s="716"/>
      <c r="H6" s="713"/>
      <c r="I6" s="716"/>
      <c r="J6" s="716"/>
      <c r="K6" s="713"/>
      <c r="L6" s="710"/>
      <c r="M6" s="713" t="s">
        <v>202</v>
      </c>
      <c r="N6" s="713" t="s">
        <v>203</v>
      </c>
      <c r="O6" s="713" t="s">
        <v>203</v>
      </c>
      <c r="P6" s="713" t="s">
        <v>203</v>
      </c>
      <c r="Q6" s="713" t="s">
        <v>202</v>
      </c>
      <c r="R6" s="713"/>
      <c r="S6" s="713"/>
      <c r="T6" s="713"/>
      <c r="U6" s="713"/>
      <c r="V6" s="716"/>
      <c r="W6" s="716"/>
      <c r="X6" s="713" t="s">
        <v>203</v>
      </c>
      <c r="Y6" s="713" t="s">
        <v>202</v>
      </c>
      <c r="Z6" s="713"/>
      <c r="AA6" s="713"/>
      <c r="AB6" s="702"/>
      <c r="AC6" s="719"/>
      <c r="AD6" s="710" t="s">
        <v>203</v>
      </c>
      <c r="AE6" s="713" t="s">
        <v>202</v>
      </c>
      <c r="AF6" s="710"/>
      <c r="AG6" s="713" t="s">
        <v>203</v>
      </c>
      <c r="AH6" s="713" t="s">
        <v>202</v>
      </c>
      <c r="AI6" s="704"/>
    </row>
    <row r="7" spans="1:35" ht="25.5" customHeight="1">
      <c r="A7" s="310" t="s">
        <v>601</v>
      </c>
      <c r="B7" s="310" t="s">
        <v>815</v>
      </c>
      <c r="C7" s="303">
        <v>0</v>
      </c>
      <c r="D7" s="303">
        <v>1</v>
      </c>
      <c r="E7" s="303">
        <f>C7+D7</f>
        <v>1</v>
      </c>
      <c r="F7" s="173">
        <v>0</v>
      </c>
      <c r="G7" s="173">
        <v>12000</v>
      </c>
      <c r="H7" s="173">
        <f>F7+G7</f>
        <v>12000</v>
      </c>
      <c r="I7" s="173">
        <v>0</v>
      </c>
      <c r="J7" s="173">
        <v>11000</v>
      </c>
      <c r="K7" s="173">
        <f>I7+J7</f>
        <v>11000</v>
      </c>
      <c r="L7" s="303"/>
      <c r="M7" s="303">
        <v>1</v>
      </c>
      <c r="N7" s="303"/>
      <c r="O7" s="303"/>
      <c r="P7" s="303"/>
      <c r="Q7" s="303">
        <v>1</v>
      </c>
      <c r="R7" s="303"/>
      <c r="S7" s="303"/>
      <c r="T7" s="303"/>
      <c r="U7" s="303"/>
      <c r="V7" s="173"/>
      <c r="W7" s="173">
        <v>3900</v>
      </c>
      <c r="X7" s="303">
        <v>1</v>
      </c>
      <c r="Y7" s="303"/>
      <c r="Z7" s="303"/>
      <c r="AA7" s="303">
        <v>1</v>
      </c>
      <c r="AB7" s="303"/>
      <c r="AC7" s="303"/>
      <c r="AD7" s="303">
        <v>1</v>
      </c>
      <c r="AE7" s="303"/>
      <c r="AF7" s="303"/>
      <c r="AG7" s="303">
        <v>1</v>
      </c>
      <c r="AH7" s="303"/>
      <c r="AI7" s="303">
        <v>1</v>
      </c>
    </row>
    <row r="8" spans="1:35" ht="25.5" customHeight="1">
      <c r="A8" s="698" t="s">
        <v>512</v>
      </c>
      <c r="B8" s="310" t="s">
        <v>514</v>
      </c>
      <c r="C8" s="303">
        <v>9</v>
      </c>
      <c r="D8" s="303">
        <v>2</v>
      </c>
      <c r="E8" s="303">
        <f t="shared" ref="E8:E23" si="0">C8+D8</f>
        <v>11</v>
      </c>
      <c r="F8" s="173">
        <v>1196</v>
      </c>
      <c r="G8" s="173">
        <v>3822</v>
      </c>
      <c r="H8" s="173">
        <f t="shared" ref="H8:H23" si="1">F8+G8</f>
        <v>5018</v>
      </c>
      <c r="I8" s="173">
        <v>259</v>
      </c>
      <c r="J8" s="173">
        <v>762</v>
      </c>
      <c r="K8" s="173">
        <f t="shared" ref="K8:K23" si="2">I8+J8</f>
        <v>1021</v>
      </c>
      <c r="L8" s="303">
        <v>9</v>
      </c>
      <c r="M8" s="303">
        <v>1</v>
      </c>
      <c r="N8" s="303">
        <v>1</v>
      </c>
      <c r="O8" s="303"/>
      <c r="P8" s="303">
        <v>10</v>
      </c>
      <c r="Q8" s="303">
        <v>1</v>
      </c>
      <c r="R8" s="303">
        <v>1</v>
      </c>
      <c r="S8" s="303"/>
      <c r="T8" s="303"/>
      <c r="U8" s="303"/>
      <c r="V8" s="173">
        <v>1145</v>
      </c>
      <c r="W8" s="173">
        <v>189</v>
      </c>
      <c r="X8" s="303">
        <v>11</v>
      </c>
      <c r="Y8" s="303"/>
      <c r="Z8" s="303"/>
      <c r="AA8" s="303">
        <v>8</v>
      </c>
      <c r="AB8" s="303"/>
      <c r="AC8" s="303"/>
      <c r="AD8" s="303">
        <v>1</v>
      </c>
      <c r="AE8" s="303"/>
      <c r="AF8" s="303">
        <v>7</v>
      </c>
      <c r="AG8" s="303">
        <v>8</v>
      </c>
      <c r="AH8" s="303">
        <v>3</v>
      </c>
      <c r="AI8" s="303">
        <v>21</v>
      </c>
    </row>
    <row r="9" spans="1:35" ht="25.5" customHeight="1">
      <c r="A9" s="699"/>
      <c r="B9" s="310" t="s">
        <v>513</v>
      </c>
      <c r="C9" s="303">
        <v>0</v>
      </c>
      <c r="D9" s="303">
        <v>1</v>
      </c>
      <c r="E9" s="303">
        <f t="shared" si="0"/>
        <v>1</v>
      </c>
      <c r="F9" s="173">
        <v>0</v>
      </c>
      <c r="G9" s="173">
        <v>0</v>
      </c>
      <c r="H9" s="173">
        <f t="shared" si="1"/>
        <v>0</v>
      </c>
      <c r="I9" s="173">
        <v>0</v>
      </c>
      <c r="J9" s="173">
        <v>0</v>
      </c>
      <c r="K9" s="173">
        <f t="shared" si="2"/>
        <v>0</v>
      </c>
      <c r="L9" s="303"/>
      <c r="M9" s="303"/>
      <c r="N9" s="303">
        <v>1</v>
      </c>
      <c r="O9" s="303"/>
      <c r="P9" s="303">
        <v>1</v>
      </c>
      <c r="Q9" s="303"/>
      <c r="R9" s="303"/>
      <c r="S9" s="303"/>
      <c r="T9" s="303"/>
      <c r="U9" s="303"/>
      <c r="V9" s="173"/>
      <c r="W9" s="173">
        <v>0</v>
      </c>
      <c r="X9" s="303">
        <v>0</v>
      </c>
      <c r="Y9" s="303"/>
      <c r="Z9" s="303">
        <v>1</v>
      </c>
      <c r="AA9" s="303">
        <v>1</v>
      </c>
      <c r="AB9" s="303"/>
      <c r="AC9" s="303"/>
      <c r="AD9" s="303"/>
      <c r="AE9" s="303"/>
      <c r="AF9" s="303">
        <v>1</v>
      </c>
      <c r="AG9" s="303">
        <v>1</v>
      </c>
      <c r="AH9" s="303"/>
      <c r="AI9" s="303">
        <v>4</v>
      </c>
    </row>
    <row r="10" spans="1:35" ht="25.5" customHeight="1">
      <c r="A10" s="698" t="s">
        <v>515</v>
      </c>
      <c r="B10" s="310" t="s">
        <v>517</v>
      </c>
      <c r="C10" s="303">
        <v>6</v>
      </c>
      <c r="D10" s="303">
        <v>7</v>
      </c>
      <c r="E10" s="303">
        <f t="shared" si="0"/>
        <v>13</v>
      </c>
      <c r="F10" s="173">
        <v>6668</v>
      </c>
      <c r="G10" s="173">
        <v>17780</v>
      </c>
      <c r="H10" s="173">
        <f t="shared" si="1"/>
        <v>24448</v>
      </c>
      <c r="I10" s="173">
        <v>542</v>
      </c>
      <c r="J10" s="173">
        <v>1194</v>
      </c>
      <c r="K10" s="173">
        <f t="shared" si="2"/>
        <v>1736</v>
      </c>
      <c r="L10" s="303">
        <v>6</v>
      </c>
      <c r="M10" s="303">
        <v>1</v>
      </c>
      <c r="N10" s="303">
        <v>6</v>
      </c>
      <c r="O10" s="303"/>
      <c r="P10" s="303">
        <v>2</v>
      </c>
      <c r="Q10" s="303">
        <v>4</v>
      </c>
      <c r="R10" s="303">
        <v>5</v>
      </c>
      <c r="S10" s="303"/>
      <c r="T10" s="303"/>
      <c r="U10" s="303"/>
      <c r="V10" s="173">
        <v>85227</v>
      </c>
      <c r="W10" s="173">
        <v>9168</v>
      </c>
      <c r="X10" s="303">
        <v>6</v>
      </c>
      <c r="Y10" s="303"/>
      <c r="Z10" s="303">
        <v>7</v>
      </c>
      <c r="AA10" s="303">
        <v>13</v>
      </c>
      <c r="AB10" s="303"/>
      <c r="AC10" s="303"/>
      <c r="AD10" s="303">
        <v>1</v>
      </c>
      <c r="AE10" s="303"/>
      <c r="AF10" s="303">
        <v>12</v>
      </c>
      <c r="AG10" s="303">
        <v>13</v>
      </c>
      <c r="AH10" s="303"/>
      <c r="AI10" s="303">
        <v>63</v>
      </c>
    </row>
    <row r="11" spans="1:35" ht="25.5" customHeight="1">
      <c r="A11" s="699"/>
      <c r="B11" s="310" t="s">
        <v>516</v>
      </c>
      <c r="C11" s="303">
        <v>1</v>
      </c>
      <c r="D11" s="303">
        <v>9</v>
      </c>
      <c r="E11" s="303">
        <f t="shared" si="0"/>
        <v>10</v>
      </c>
      <c r="F11" s="173">
        <v>95</v>
      </c>
      <c r="G11" s="173">
        <v>14209</v>
      </c>
      <c r="H11" s="173">
        <f t="shared" si="1"/>
        <v>14304</v>
      </c>
      <c r="I11" s="173">
        <v>20</v>
      </c>
      <c r="J11" s="173">
        <v>6265</v>
      </c>
      <c r="K11" s="173">
        <f t="shared" si="2"/>
        <v>6285</v>
      </c>
      <c r="L11" s="303">
        <v>1</v>
      </c>
      <c r="M11" s="303">
        <v>7</v>
      </c>
      <c r="N11" s="303">
        <v>2</v>
      </c>
      <c r="O11" s="303"/>
      <c r="P11" s="303">
        <v>1</v>
      </c>
      <c r="Q11" s="303">
        <v>7</v>
      </c>
      <c r="R11" s="303">
        <v>1</v>
      </c>
      <c r="S11" s="303"/>
      <c r="T11" s="303"/>
      <c r="U11" s="303">
        <v>1</v>
      </c>
      <c r="V11" s="173">
        <v>35</v>
      </c>
      <c r="W11" s="173">
        <v>4785</v>
      </c>
      <c r="X11" s="303">
        <v>9</v>
      </c>
      <c r="Y11" s="303"/>
      <c r="Z11" s="303">
        <v>1</v>
      </c>
      <c r="AA11" s="303">
        <v>10</v>
      </c>
      <c r="AB11" s="303"/>
      <c r="AC11" s="303"/>
      <c r="AD11" s="303">
        <v>2</v>
      </c>
      <c r="AE11" s="303"/>
      <c r="AF11" s="303">
        <v>8</v>
      </c>
      <c r="AG11" s="303">
        <v>10</v>
      </c>
      <c r="AH11" s="303"/>
      <c r="AI11" s="303">
        <v>39</v>
      </c>
    </row>
    <row r="12" spans="1:35" ht="25.5" customHeight="1">
      <c r="A12" s="310" t="s">
        <v>518</v>
      </c>
      <c r="B12" s="310" t="s">
        <v>322</v>
      </c>
      <c r="C12" s="303">
        <v>2</v>
      </c>
      <c r="D12" s="303">
        <v>10</v>
      </c>
      <c r="E12" s="303">
        <f t="shared" si="0"/>
        <v>12</v>
      </c>
      <c r="F12" s="173">
        <v>23231</v>
      </c>
      <c r="G12" s="173">
        <v>3630</v>
      </c>
      <c r="H12" s="173">
        <f t="shared" si="1"/>
        <v>26861</v>
      </c>
      <c r="I12" s="173">
        <v>50</v>
      </c>
      <c r="J12" s="173">
        <v>1665</v>
      </c>
      <c r="K12" s="173">
        <f t="shared" si="2"/>
        <v>1715</v>
      </c>
      <c r="L12" s="303">
        <v>2</v>
      </c>
      <c r="M12" s="303">
        <v>4</v>
      </c>
      <c r="N12" s="303">
        <v>6</v>
      </c>
      <c r="O12" s="303"/>
      <c r="P12" s="303">
        <v>5</v>
      </c>
      <c r="Q12" s="303">
        <v>4</v>
      </c>
      <c r="R12" s="303">
        <v>2</v>
      </c>
      <c r="S12" s="303"/>
      <c r="T12" s="303"/>
      <c r="U12" s="303">
        <v>1</v>
      </c>
      <c r="V12" s="173">
        <v>2872</v>
      </c>
      <c r="W12" s="173">
        <v>3072</v>
      </c>
      <c r="X12" s="303">
        <v>10</v>
      </c>
      <c r="Y12" s="303"/>
      <c r="Z12" s="303">
        <v>2</v>
      </c>
      <c r="AA12" s="303">
        <v>12</v>
      </c>
      <c r="AB12" s="303"/>
      <c r="AC12" s="303"/>
      <c r="AD12" s="303">
        <v>4</v>
      </c>
      <c r="AE12" s="303"/>
      <c r="AF12" s="303">
        <v>8</v>
      </c>
      <c r="AG12" s="303">
        <v>12</v>
      </c>
      <c r="AH12" s="303"/>
      <c r="AI12" s="303">
        <v>14</v>
      </c>
    </row>
    <row r="13" spans="1:35" ht="25.5" customHeight="1">
      <c r="A13" s="310" t="s">
        <v>519</v>
      </c>
      <c r="B13" s="310" t="s">
        <v>519</v>
      </c>
      <c r="C13" s="303">
        <v>0</v>
      </c>
      <c r="D13" s="303">
        <v>1</v>
      </c>
      <c r="E13" s="303">
        <f t="shared" si="0"/>
        <v>1</v>
      </c>
      <c r="F13" s="173">
        <v>0</v>
      </c>
      <c r="G13" s="173">
        <v>1465</v>
      </c>
      <c r="H13" s="173">
        <f t="shared" si="1"/>
        <v>1465</v>
      </c>
      <c r="I13" s="173"/>
      <c r="J13" s="173">
        <v>401</v>
      </c>
      <c r="K13" s="173">
        <f t="shared" si="2"/>
        <v>401</v>
      </c>
      <c r="L13" s="303"/>
      <c r="M13" s="303">
        <v>1</v>
      </c>
      <c r="N13" s="303"/>
      <c r="O13" s="303"/>
      <c r="P13" s="303"/>
      <c r="Q13" s="303"/>
      <c r="R13" s="303"/>
      <c r="S13" s="303"/>
      <c r="T13" s="303"/>
      <c r="U13" s="303">
        <v>1</v>
      </c>
      <c r="V13" s="173"/>
      <c r="W13" s="173">
        <v>593</v>
      </c>
      <c r="X13" s="303">
        <v>1</v>
      </c>
      <c r="Y13" s="303"/>
      <c r="Z13" s="303"/>
      <c r="AA13" s="303">
        <v>1</v>
      </c>
      <c r="AB13" s="303"/>
      <c r="AC13" s="303"/>
      <c r="AD13" s="303">
        <v>1</v>
      </c>
      <c r="AE13" s="303"/>
      <c r="AF13" s="303"/>
      <c r="AG13" s="303">
        <v>1</v>
      </c>
      <c r="AH13" s="303"/>
      <c r="AI13" s="303">
        <v>1</v>
      </c>
    </row>
    <row r="14" spans="1:35" ht="25.5" customHeight="1">
      <c r="A14" s="698" t="s">
        <v>520</v>
      </c>
      <c r="B14" s="310" t="s">
        <v>522</v>
      </c>
      <c r="C14" s="303">
        <v>5</v>
      </c>
      <c r="D14" s="303">
        <v>2</v>
      </c>
      <c r="E14" s="303">
        <f t="shared" si="0"/>
        <v>7</v>
      </c>
      <c r="F14" s="173">
        <v>530</v>
      </c>
      <c r="G14" s="173">
        <v>2780</v>
      </c>
      <c r="H14" s="173">
        <f t="shared" si="1"/>
        <v>3310</v>
      </c>
      <c r="I14" s="173">
        <v>126</v>
      </c>
      <c r="J14" s="173">
        <v>6</v>
      </c>
      <c r="K14" s="173">
        <f t="shared" si="2"/>
        <v>132</v>
      </c>
      <c r="L14" s="303">
        <v>5</v>
      </c>
      <c r="M14" s="303">
        <v>1</v>
      </c>
      <c r="N14" s="303">
        <v>1</v>
      </c>
      <c r="O14" s="303">
        <v>2</v>
      </c>
      <c r="P14" s="303">
        <v>1</v>
      </c>
      <c r="Q14" s="303">
        <v>2</v>
      </c>
      <c r="R14" s="303">
        <v>2</v>
      </c>
      <c r="S14" s="303"/>
      <c r="T14" s="303"/>
      <c r="U14" s="303"/>
      <c r="V14" s="173">
        <v>494</v>
      </c>
      <c r="W14" s="173">
        <v>375</v>
      </c>
      <c r="X14" s="303">
        <v>6</v>
      </c>
      <c r="Y14" s="303"/>
      <c r="Z14" s="303">
        <v>1</v>
      </c>
      <c r="AA14" s="303">
        <v>7</v>
      </c>
      <c r="AB14" s="303"/>
      <c r="AC14" s="303"/>
      <c r="AD14" s="303">
        <v>4</v>
      </c>
      <c r="AE14" s="303"/>
      <c r="AF14" s="303">
        <v>3</v>
      </c>
      <c r="AG14" s="303">
        <v>7</v>
      </c>
      <c r="AH14" s="303"/>
      <c r="AI14" s="303">
        <v>6</v>
      </c>
    </row>
    <row r="15" spans="1:35" ht="25.5" customHeight="1">
      <c r="A15" s="699"/>
      <c r="B15" s="310" t="s">
        <v>521</v>
      </c>
      <c r="C15" s="303">
        <v>0</v>
      </c>
      <c r="D15" s="303">
        <v>2</v>
      </c>
      <c r="E15" s="303">
        <f t="shared" si="0"/>
        <v>2</v>
      </c>
      <c r="F15" s="173">
        <v>0</v>
      </c>
      <c r="G15" s="173">
        <v>8340</v>
      </c>
      <c r="H15" s="173">
        <f t="shared" si="1"/>
        <v>8340</v>
      </c>
      <c r="I15" s="173">
        <v>0</v>
      </c>
      <c r="J15" s="173">
        <v>0</v>
      </c>
      <c r="K15" s="173">
        <f t="shared" si="2"/>
        <v>0</v>
      </c>
      <c r="L15" s="303"/>
      <c r="M15" s="303">
        <v>2</v>
      </c>
      <c r="N15" s="303"/>
      <c r="O15" s="303"/>
      <c r="P15" s="303"/>
      <c r="Q15" s="303"/>
      <c r="R15" s="303"/>
      <c r="S15" s="303"/>
      <c r="T15" s="303"/>
      <c r="U15" s="303">
        <v>2</v>
      </c>
      <c r="V15" s="173"/>
      <c r="W15" s="173">
        <v>624</v>
      </c>
      <c r="X15" s="303">
        <v>1</v>
      </c>
      <c r="Y15" s="303"/>
      <c r="Z15" s="303">
        <v>1</v>
      </c>
      <c r="AA15" s="303">
        <v>2</v>
      </c>
      <c r="AB15" s="303"/>
      <c r="AC15" s="303"/>
      <c r="AD15" s="303"/>
      <c r="AE15" s="303"/>
      <c r="AF15" s="303">
        <v>2</v>
      </c>
      <c r="AG15" s="303">
        <v>2</v>
      </c>
      <c r="AH15" s="303"/>
      <c r="AI15" s="303">
        <v>59</v>
      </c>
    </row>
    <row r="16" spans="1:35" ht="25.5" customHeight="1">
      <c r="A16" s="698" t="s">
        <v>816</v>
      </c>
      <c r="B16" s="310" t="s">
        <v>524</v>
      </c>
      <c r="C16" s="303">
        <v>2</v>
      </c>
      <c r="D16" s="303">
        <v>2</v>
      </c>
      <c r="E16" s="303">
        <f t="shared" si="0"/>
        <v>4</v>
      </c>
      <c r="F16" s="173">
        <v>707</v>
      </c>
      <c r="G16" s="173">
        <v>1092</v>
      </c>
      <c r="H16" s="173">
        <f t="shared" si="1"/>
        <v>1799</v>
      </c>
      <c r="I16" s="173">
        <v>56</v>
      </c>
      <c r="J16" s="173">
        <v>12</v>
      </c>
      <c r="K16" s="173">
        <f t="shared" si="2"/>
        <v>68</v>
      </c>
      <c r="L16" s="303">
        <v>2</v>
      </c>
      <c r="M16" s="303">
        <v>1</v>
      </c>
      <c r="N16" s="303">
        <v>1</v>
      </c>
      <c r="O16" s="303"/>
      <c r="P16" s="303"/>
      <c r="Q16" s="303">
        <v>3</v>
      </c>
      <c r="R16" s="303">
        <v>1</v>
      </c>
      <c r="S16" s="303"/>
      <c r="T16" s="303"/>
      <c r="U16" s="303"/>
      <c r="V16" s="173">
        <v>154</v>
      </c>
      <c r="W16" s="173">
        <v>900</v>
      </c>
      <c r="X16" s="303">
        <v>3</v>
      </c>
      <c r="Y16" s="303">
        <v>1</v>
      </c>
      <c r="Z16" s="303"/>
      <c r="AA16" s="303">
        <v>3</v>
      </c>
      <c r="AB16" s="303">
        <v>1</v>
      </c>
      <c r="AC16" s="303"/>
      <c r="AD16" s="303">
        <v>2</v>
      </c>
      <c r="AE16" s="303"/>
      <c r="AF16" s="303">
        <v>2</v>
      </c>
      <c r="AG16" s="303">
        <v>3</v>
      </c>
      <c r="AH16" s="303">
        <v>1</v>
      </c>
      <c r="AI16" s="303">
        <v>2</v>
      </c>
    </row>
    <row r="17" spans="1:35" ht="25.5" customHeight="1">
      <c r="A17" s="699"/>
      <c r="B17" s="310" t="s">
        <v>321</v>
      </c>
      <c r="C17" s="303">
        <v>3</v>
      </c>
      <c r="D17" s="303">
        <v>1</v>
      </c>
      <c r="E17" s="303">
        <f t="shared" si="0"/>
        <v>4</v>
      </c>
      <c r="F17" s="173">
        <v>1373</v>
      </c>
      <c r="G17" s="173">
        <v>1875</v>
      </c>
      <c r="H17" s="173">
        <f t="shared" si="1"/>
        <v>3248</v>
      </c>
      <c r="I17" s="173">
        <v>32</v>
      </c>
      <c r="J17" s="173">
        <v>0</v>
      </c>
      <c r="K17" s="173">
        <f t="shared" si="2"/>
        <v>32</v>
      </c>
      <c r="L17" s="303">
        <v>3</v>
      </c>
      <c r="M17" s="303"/>
      <c r="N17" s="303">
        <v>1</v>
      </c>
      <c r="O17" s="303"/>
      <c r="P17" s="303">
        <v>1</v>
      </c>
      <c r="Q17" s="303">
        <v>1</v>
      </c>
      <c r="R17" s="303">
        <v>1</v>
      </c>
      <c r="S17" s="303">
        <v>1</v>
      </c>
      <c r="T17" s="303"/>
      <c r="U17" s="303"/>
      <c r="V17" s="173">
        <v>430</v>
      </c>
      <c r="W17" s="173">
        <v>175</v>
      </c>
      <c r="X17" s="303">
        <v>4</v>
      </c>
      <c r="Y17" s="303"/>
      <c r="Z17" s="303"/>
      <c r="AA17" s="303">
        <v>3</v>
      </c>
      <c r="AB17" s="303"/>
      <c r="AC17" s="303">
        <v>1</v>
      </c>
      <c r="AD17" s="303">
        <v>2</v>
      </c>
      <c r="AE17" s="303"/>
      <c r="AF17" s="303">
        <v>2</v>
      </c>
      <c r="AG17" s="303">
        <v>3</v>
      </c>
      <c r="AH17" s="303">
        <v>1</v>
      </c>
      <c r="AI17" s="303">
        <v>2</v>
      </c>
    </row>
    <row r="18" spans="1:35" ht="25.5" customHeight="1">
      <c r="A18" s="310" t="s">
        <v>817</v>
      </c>
      <c r="B18" s="310" t="s">
        <v>565</v>
      </c>
      <c r="C18" s="303">
        <v>1</v>
      </c>
      <c r="D18" s="303">
        <v>2</v>
      </c>
      <c r="E18" s="303">
        <f t="shared" si="0"/>
        <v>3</v>
      </c>
      <c r="F18" s="173">
        <v>80</v>
      </c>
      <c r="G18" s="173">
        <v>450</v>
      </c>
      <c r="H18" s="173">
        <f t="shared" si="1"/>
        <v>530</v>
      </c>
      <c r="I18" s="173">
        <v>47</v>
      </c>
      <c r="J18" s="173">
        <v>0</v>
      </c>
      <c r="K18" s="173">
        <f t="shared" si="2"/>
        <v>47</v>
      </c>
      <c r="L18" s="303">
        <v>1</v>
      </c>
      <c r="M18" s="303"/>
      <c r="N18" s="303">
        <v>2</v>
      </c>
      <c r="O18" s="303"/>
      <c r="P18" s="303"/>
      <c r="Q18" s="303">
        <v>1</v>
      </c>
      <c r="R18" s="303">
        <v>1</v>
      </c>
      <c r="S18" s="303">
        <v>1</v>
      </c>
      <c r="T18" s="303"/>
      <c r="U18" s="303"/>
      <c r="V18" s="173">
        <v>980</v>
      </c>
      <c r="W18" s="173">
        <v>690</v>
      </c>
      <c r="X18" s="303">
        <v>1</v>
      </c>
      <c r="Y18" s="303"/>
      <c r="Z18" s="303">
        <v>2</v>
      </c>
      <c r="AA18" s="303">
        <v>3</v>
      </c>
      <c r="AB18" s="303"/>
      <c r="AC18" s="303"/>
      <c r="AD18" s="303"/>
      <c r="AE18" s="303"/>
      <c r="AF18" s="303">
        <v>3</v>
      </c>
      <c r="AG18" s="303">
        <v>3</v>
      </c>
      <c r="AH18" s="303"/>
      <c r="AI18" s="303">
        <v>4</v>
      </c>
    </row>
    <row r="19" spans="1:35" ht="25.5" customHeight="1">
      <c r="A19" s="310" t="s">
        <v>818</v>
      </c>
      <c r="B19" s="439" t="s">
        <v>566</v>
      </c>
      <c r="C19" s="303">
        <v>2</v>
      </c>
      <c r="D19" s="303">
        <v>9</v>
      </c>
      <c r="E19" s="303">
        <f t="shared" si="0"/>
        <v>11</v>
      </c>
      <c r="F19" s="173">
        <v>2696</v>
      </c>
      <c r="G19" s="173">
        <v>25193</v>
      </c>
      <c r="H19" s="173">
        <f t="shared" si="1"/>
        <v>27889</v>
      </c>
      <c r="I19" s="173">
        <v>0</v>
      </c>
      <c r="J19" s="173">
        <v>388</v>
      </c>
      <c r="K19" s="173">
        <f t="shared" si="2"/>
        <v>388</v>
      </c>
      <c r="L19" s="303">
        <v>2</v>
      </c>
      <c r="M19" s="303">
        <v>1</v>
      </c>
      <c r="N19" s="303">
        <v>8</v>
      </c>
      <c r="O19" s="303"/>
      <c r="P19" s="303">
        <v>2</v>
      </c>
      <c r="Q19" s="303">
        <v>1</v>
      </c>
      <c r="R19" s="303">
        <v>7</v>
      </c>
      <c r="S19" s="303"/>
      <c r="T19" s="303"/>
      <c r="U19" s="303"/>
      <c r="V19" s="173">
        <v>980</v>
      </c>
      <c r="W19" s="173">
        <v>1857</v>
      </c>
      <c r="X19" s="303">
        <v>6</v>
      </c>
      <c r="Y19" s="303"/>
      <c r="Z19" s="303">
        <v>5</v>
      </c>
      <c r="AA19" s="303">
        <v>11</v>
      </c>
      <c r="AB19" s="303"/>
      <c r="AC19" s="303"/>
      <c r="AD19" s="303"/>
      <c r="AE19" s="303"/>
      <c r="AF19" s="303">
        <v>11</v>
      </c>
      <c r="AG19" s="303">
        <v>11</v>
      </c>
      <c r="AH19" s="303"/>
      <c r="AI19" s="303">
        <v>9</v>
      </c>
    </row>
    <row r="20" spans="1:35" ht="25.5" customHeight="1">
      <c r="A20" s="311" t="s">
        <v>204</v>
      </c>
      <c r="B20" s="310" t="s">
        <v>797</v>
      </c>
      <c r="C20" s="303">
        <v>13</v>
      </c>
      <c r="D20" s="303">
        <v>35</v>
      </c>
      <c r="E20" s="303">
        <f t="shared" si="0"/>
        <v>48</v>
      </c>
      <c r="F20" s="173">
        <v>5137</v>
      </c>
      <c r="G20" s="173">
        <v>120405</v>
      </c>
      <c r="H20" s="173">
        <f t="shared" si="1"/>
        <v>125542</v>
      </c>
      <c r="I20" s="173">
        <v>1431</v>
      </c>
      <c r="J20" s="173">
        <v>22024</v>
      </c>
      <c r="K20" s="173">
        <f t="shared" si="2"/>
        <v>23455</v>
      </c>
      <c r="L20" s="303">
        <v>13</v>
      </c>
      <c r="M20" s="303">
        <v>14</v>
      </c>
      <c r="N20" s="303">
        <v>21</v>
      </c>
      <c r="O20" s="303"/>
      <c r="P20" s="303">
        <v>13</v>
      </c>
      <c r="Q20" s="303">
        <v>14</v>
      </c>
      <c r="R20" s="303">
        <v>19</v>
      </c>
      <c r="S20" s="303">
        <v>2</v>
      </c>
      <c r="T20" s="303"/>
      <c r="U20" s="303">
        <v>2</v>
      </c>
      <c r="V20" s="173">
        <v>7282</v>
      </c>
      <c r="W20" s="173">
        <v>19232</v>
      </c>
      <c r="X20" s="303">
        <v>28</v>
      </c>
      <c r="Y20" s="303"/>
      <c r="Z20" s="303">
        <v>20</v>
      </c>
      <c r="AA20" s="303">
        <v>48</v>
      </c>
      <c r="AB20" s="303"/>
      <c r="AC20" s="303">
        <v>0</v>
      </c>
      <c r="AD20" s="303">
        <v>1</v>
      </c>
      <c r="AE20" s="303"/>
      <c r="AF20" s="303">
        <v>47</v>
      </c>
      <c r="AG20" s="303">
        <v>44</v>
      </c>
      <c r="AH20" s="303">
        <v>4</v>
      </c>
      <c r="AI20" s="303">
        <v>117</v>
      </c>
    </row>
    <row r="21" spans="1:35" ht="25.5" customHeight="1">
      <c r="A21" s="311" t="s">
        <v>192</v>
      </c>
      <c r="B21" s="310" t="s">
        <v>798</v>
      </c>
      <c r="C21" s="303">
        <v>7</v>
      </c>
      <c r="D21" s="303">
        <v>11</v>
      </c>
      <c r="E21" s="303">
        <f t="shared" si="0"/>
        <v>18</v>
      </c>
      <c r="F21" s="173">
        <v>1380</v>
      </c>
      <c r="G21" s="173">
        <v>4913</v>
      </c>
      <c r="H21" s="173">
        <f t="shared" si="1"/>
        <v>6293</v>
      </c>
      <c r="I21" s="173">
        <v>125</v>
      </c>
      <c r="J21" s="173">
        <v>1976</v>
      </c>
      <c r="K21" s="173">
        <f t="shared" si="2"/>
        <v>2101</v>
      </c>
      <c r="L21" s="303">
        <v>7</v>
      </c>
      <c r="M21" s="303">
        <v>5</v>
      </c>
      <c r="N21" s="303">
        <v>6</v>
      </c>
      <c r="O21" s="303">
        <v>1</v>
      </c>
      <c r="P21" s="303">
        <v>1</v>
      </c>
      <c r="Q21" s="303">
        <v>5</v>
      </c>
      <c r="R21" s="303">
        <v>7</v>
      </c>
      <c r="S21" s="303">
        <v>2</v>
      </c>
      <c r="T21" s="303">
        <v>1</v>
      </c>
      <c r="U21" s="303">
        <v>1</v>
      </c>
      <c r="V21" s="173">
        <v>14590</v>
      </c>
      <c r="W21" s="173">
        <v>3834</v>
      </c>
      <c r="X21" s="303">
        <v>8</v>
      </c>
      <c r="Y21" s="303">
        <v>1</v>
      </c>
      <c r="Z21" s="303">
        <v>9</v>
      </c>
      <c r="AA21" s="303">
        <v>17</v>
      </c>
      <c r="AB21" s="303"/>
      <c r="AC21" s="303"/>
      <c r="AD21" s="303">
        <v>6</v>
      </c>
      <c r="AE21" s="303"/>
      <c r="AF21" s="303">
        <v>11</v>
      </c>
      <c r="AG21" s="303">
        <v>15</v>
      </c>
      <c r="AH21" s="303">
        <v>2</v>
      </c>
      <c r="AI21" s="303">
        <v>36</v>
      </c>
    </row>
    <row r="22" spans="1:35" ht="25.5" customHeight="1">
      <c r="A22" s="311" t="s">
        <v>193</v>
      </c>
      <c r="B22" s="310" t="s">
        <v>799</v>
      </c>
      <c r="C22" s="303">
        <v>0</v>
      </c>
      <c r="D22" s="303">
        <v>3</v>
      </c>
      <c r="E22" s="303">
        <f t="shared" si="0"/>
        <v>3</v>
      </c>
      <c r="F22" s="173">
        <v>0</v>
      </c>
      <c r="G22" s="173">
        <v>0</v>
      </c>
      <c r="H22" s="173">
        <f t="shared" si="1"/>
        <v>0</v>
      </c>
      <c r="I22" s="173">
        <v>0</v>
      </c>
      <c r="J22" s="173">
        <v>0</v>
      </c>
      <c r="K22" s="173">
        <f t="shared" si="2"/>
        <v>0</v>
      </c>
      <c r="L22" s="303"/>
      <c r="M22" s="303"/>
      <c r="N22" s="303">
        <v>3</v>
      </c>
      <c r="O22" s="303"/>
      <c r="P22" s="303"/>
      <c r="Q22" s="303"/>
      <c r="R22" s="303">
        <v>3</v>
      </c>
      <c r="S22" s="303"/>
      <c r="T22" s="303"/>
      <c r="U22" s="303"/>
      <c r="V22" s="173"/>
      <c r="W22" s="173">
        <v>194</v>
      </c>
      <c r="X22" s="303"/>
      <c r="Y22" s="303"/>
      <c r="Z22" s="303">
        <v>3</v>
      </c>
      <c r="AA22" s="303">
        <v>3</v>
      </c>
      <c r="AB22" s="303"/>
      <c r="AC22" s="303"/>
      <c r="AD22" s="303"/>
      <c r="AE22" s="303"/>
      <c r="AF22" s="303">
        <v>3</v>
      </c>
      <c r="AG22" s="303">
        <v>3</v>
      </c>
      <c r="AH22" s="303"/>
      <c r="AI22" s="303">
        <v>7</v>
      </c>
    </row>
    <row r="23" spans="1:35" ht="25.5" customHeight="1" thickBot="1">
      <c r="A23" s="312" t="s">
        <v>194</v>
      </c>
      <c r="B23" s="313" t="s">
        <v>800</v>
      </c>
      <c r="C23" s="304">
        <v>1</v>
      </c>
      <c r="D23" s="304">
        <v>21</v>
      </c>
      <c r="E23" s="305">
        <f t="shared" si="0"/>
        <v>22</v>
      </c>
      <c r="F23" s="174">
        <v>188</v>
      </c>
      <c r="G23" s="174">
        <v>49382</v>
      </c>
      <c r="H23" s="174">
        <f t="shared" si="1"/>
        <v>49570</v>
      </c>
      <c r="I23" s="174">
        <v>98</v>
      </c>
      <c r="J23" s="174">
        <v>28557</v>
      </c>
      <c r="K23" s="174">
        <f t="shared" si="2"/>
        <v>28655</v>
      </c>
      <c r="L23" s="304">
        <v>1</v>
      </c>
      <c r="M23" s="304">
        <v>10</v>
      </c>
      <c r="N23" s="304">
        <v>11</v>
      </c>
      <c r="O23" s="304"/>
      <c r="P23" s="304">
        <v>1</v>
      </c>
      <c r="Q23" s="304">
        <v>10</v>
      </c>
      <c r="R23" s="304">
        <v>11</v>
      </c>
      <c r="S23" s="304"/>
      <c r="T23" s="304"/>
      <c r="U23" s="304"/>
      <c r="V23" s="174">
        <v>50</v>
      </c>
      <c r="W23" s="306">
        <v>14280</v>
      </c>
      <c r="X23" s="304">
        <v>19</v>
      </c>
      <c r="Y23" s="304"/>
      <c r="Z23" s="304">
        <v>3</v>
      </c>
      <c r="AA23" s="304">
        <v>21</v>
      </c>
      <c r="AB23" s="304"/>
      <c r="AC23" s="304"/>
      <c r="AD23" s="304"/>
      <c r="AE23" s="304"/>
      <c r="AF23" s="304">
        <v>21</v>
      </c>
      <c r="AG23" s="304">
        <v>21</v>
      </c>
      <c r="AH23" s="304"/>
      <c r="AI23" s="304">
        <v>22</v>
      </c>
    </row>
    <row r="24" spans="1:35" ht="25.5" customHeight="1" thickTop="1">
      <c r="A24" s="314"/>
      <c r="B24" s="440" t="s">
        <v>801</v>
      </c>
      <c r="C24" s="307">
        <f>SUM(C7:C23)</f>
        <v>52</v>
      </c>
      <c r="D24" s="307">
        <f>SUM(D7:D23)</f>
        <v>119</v>
      </c>
      <c r="E24" s="309">
        <f>SUM(E7:E23)</f>
        <v>171</v>
      </c>
      <c r="F24" s="308">
        <f>SUM(F7:F23)</f>
        <v>43281</v>
      </c>
      <c r="G24" s="308">
        <f t="shared" ref="G24:AF24" si="3">SUM(G7:G23)</f>
        <v>267336</v>
      </c>
      <c r="H24" s="308">
        <f>SUM(H7:H23)</f>
        <v>310617</v>
      </c>
      <c r="I24" s="308">
        <f t="shared" si="3"/>
        <v>2786</v>
      </c>
      <c r="J24" s="308">
        <f t="shared" si="3"/>
        <v>74250</v>
      </c>
      <c r="K24" s="308">
        <f t="shared" si="3"/>
        <v>77036</v>
      </c>
      <c r="L24" s="307">
        <f t="shared" si="3"/>
        <v>52</v>
      </c>
      <c r="M24" s="307">
        <f t="shared" si="3"/>
        <v>49</v>
      </c>
      <c r="N24" s="307">
        <f t="shared" si="3"/>
        <v>70</v>
      </c>
      <c r="O24" s="307">
        <f t="shared" si="3"/>
        <v>3</v>
      </c>
      <c r="P24" s="307">
        <f t="shared" si="3"/>
        <v>38</v>
      </c>
      <c r="Q24" s="307">
        <f t="shared" si="3"/>
        <v>54</v>
      </c>
      <c r="R24" s="307">
        <f>SUM(R7:R23)</f>
        <v>61</v>
      </c>
      <c r="S24" s="307">
        <f t="shared" ref="S24:U24" si="4">SUM(S7:S23)</f>
        <v>6</v>
      </c>
      <c r="T24" s="307">
        <f t="shared" si="4"/>
        <v>1</v>
      </c>
      <c r="U24" s="307">
        <f t="shared" si="4"/>
        <v>8</v>
      </c>
      <c r="V24" s="308">
        <f t="shared" si="3"/>
        <v>114239</v>
      </c>
      <c r="W24" s="309">
        <f>SUM(W7:W23)</f>
        <v>63868</v>
      </c>
      <c r="X24" s="307">
        <f t="shared" si="3"/>
        <v>114</v>
      </c>
      <c r="Y24" s="307">
        <f t="shared" si="3"/>
        <v>2</v>
      </c>
      <c r="Z24" s="307">
        <f t="shared" si="3"/>
        <v>55</v>
      </c>
      <c r="AA24" s="307">
        <f>SUM(AA7:AA23)</f>
        <v>164</v>
      </c>
      <c r="AB24" s="307">
        <f t="shared" si="3"/>
        <v>1</v>
      </c>
      <c r="AC24" s="307">
        <f t="shared" si="3"/>
        <v>1</v>
      </c>
      <c r="AD24" s="307">
        <f>SUM(AD7:AD23)</f>
        <v>25</v>
      </c>
      <c r="AE24" s="307">
        <f t="shared" si="3"/>
        <v>0</v>
      </c>
      <c r="AF24" s="307">
        <f t="shared" si="3"/>
        <v>141</v>
      </c>
      <c r="AG24" s="307">
        <f>SUM(AG7:AG23)</f>
        <v>158</v>
      </c>
      <c r="AH24" s="307">
        <f>SUM(AH7:AH23)</f>
        <v>11</v>
      </c>
      <c r="AI24" s="307">
        <f>SUM(AI7:AI23)</f>
        <v>407</v>
      </c>
    </row>
    <row r="28" spans="1:35" ht="13.5" customHeight="1"/>
  </sheetData>
  <mergeCells count="49">
    <mergeCell ref="AI2:AI6"/>
    <mergeCell ref="Z3:Z6"/>
    <mergeCell ref="AA3:AA6"/>
    <mergeCell ref="AE3:AE6"/>
    <mergeCell ref="AF3:AF6"/>
    <mergeCell ref="AC3:AC6"/>
    <mergeCell ref="H3:H6"/>
    <mergeCell ref="I3:I6"/>
    <mergeCell ref="J3:J6"/>
    <mergeCell ref="AG2:AH2"/>
    <mergeCell ref="O2:U2"/>
    <mergeCell ref="X2:Z2"/>
    <mergeCell ref="AA2:AC2"/>
    <mergeCell ref="AD2:AF2"/>
    <mergeCell ref="V2:W2"/>
    <mergeCell ref="AG3:AG6"/>
    <mergeCell ref="AH3:AH6"/>
    <mergeCell ref="AD3:AD6"/>
    <mergeCell ref="K3:K6"/>
    <mergeCell ref="N3:N6"/>
    <mergeCell ref="O3:O6"/>
    <mergeCell ref="L3:L6"/>
    <mergeCell ref="M3:M6"/>
    <mergeCell ref="S3:S6"/>
    <mergeCell ref="Q3:Q6"/>
    <mergeCell ref="U3:U6"/>
    <mergeCell ref="R3:R6"/>
    <mergeCell ref="Y3:Y6"/>
    <mergeCell ref="P3:P6"/>
    <mergeCell ref="V3:V6"/>
    <mergeCell ref="W3:W6"/>
    <mergeCell ref="X3:X6"/>
    <mergeCell ref="T3:T6"/>
    <mergeCell ref="A8:A9"/>
    <mergeCell ref="A10:A11"/>
    <mergeCell ref="A14:A15"/>
    <mergeCell ref="A16:A17"/>
    <mergeCell ref="AB3:AB6"/>
    <mergeCell ref="A2:A6"/>
    <mergeCell ref="B2:B6"/>
    <mergeCell ref="C2:E2"/>
    <mergeCell ref="F2:H2"/>
    <mergeCell ref="I2:K2"/>
    <mergeCell ref="L2:N2"/>
    <mergeCell ref="C3:C6"/>
    <mergeCell ref="D3:D6"/>
    <mergeCell ref="E3:E6"/>
    <mergeCell ref="F3:F6"/>
    <mergeCell ref="G3:G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alignWithMargins="0">
    <oddFooter>&amp;C- 21 -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W298"/>
  <sheetViews>
    <sheetView view="pageBreakPreview" zoomScale="75" zoomScaleNormal="100" zoomScaleSheetLayoutView="100" workbookViewId="0">
      <pane xSplit="3" ySplit="4" topLeftCell="I114" activePane="bottomRight" state="frozen"/>
      <selection activeCell="P62" sqref="P62"/>
      <selection pane="topRight" activeCell="P62" sqref="P62"/>
      <selection pane="bottomLeft" activeCell="P62" sqref="P62"/>
      <selection pane="bottomRight" activeCell="K114" sqref="K114"/>
    </sheetView>
  </sheetViews>
  <sheetFormatPr defaultColWidth="9" defaultRowHeight="15.95" customHeight="1"/>
  <cols>
    <col min="1" max="1" width="4.375" style="36" customWidth="1"/>
    <col min="2" max="2" width="10.125" style="36" customWidth="1"/>
    <col min="3" max="3" width="67.5" style="36" customWidth="1"/>
    <col min="4" max="4" width="45.5" style="36" customWidth="1"/>
    <col min="5" max="5" width="13.625" style="37" customWidth="1"/>
    <col min="6" max="7" width="9.5" style="31" customWidth="1"/>
    <col min="8" max="8" width="10.125" style="37" customWidth="1"/>
    <col min="9" max="9" width="19.625" style="37" customWidth="1"/>
    <col min="10" max="10" width="2.75" style="43" customWidth="1"/>
    <col min="11" max="11" width="8.125" style="31" customWidth="1"/>
    <col min="12" max="12" width="2.75" style="36" customWidth="1"/>
    <col min="13" max="13" width="9.375" style="43" customWidth="1"/>
    <col min="14" max="14" width="14" style="43" customWidth="1"/>
    <col min="15" max="15" width="13.5" style="43" customWidth="1"/>
    <col min="16" max="17" width="5.75" style="43" customWidth="1"/>
    <col min="18" max="18" width="10" style="36" customWidth="1"/>
    <col min="19" max="20" width="9" style="31"/>
    <col min="21" max="21" width="13.25" style="31" customWidth="1"/>
    <col min="22" max="22" width="5.375" style="43" customWidth="1"/>
    <col min="23" max="23" width="6.5" style="31" customWidth="1"/>
    <col min="24" max="24" width="2.625" style="36" customWidth="1"/>
    <col min="25" max="16384" width="9" style="36"/>
  </cols>
  <sheetData>
    <row r="1" spans="1:23" ht="16.5" customHeight="1">
      <c r="A1" s="20" t="s">
        <v>271</v>
      </c>
      <c r="C1" s="20"/>
      <c r="D1" s="20"/>
    </row>
    <row r="2" spans="1:23" ht="15.75" customHeight="1">
      <c r="A2" s="38"/>
      <c r="B2" s="39" t="s">
        <v>456</v>
      </c>
      <c r="C2" s="38"/>
      <c r="D2" s="38"/>
      <c r="E2" s="38"/>
      <c r="F2" s="39" t="s">
        <v>272</v>
      </c>
      <c r="G2" s="39" t="s">
        <v>273</v>
      </c>
      <c r="H2" s="39"/>
      <c r="I2" s="722" t="s">
        <v>117</v>
      </c>
      <c r="J2" s="725" t="s">
        <v>118</v>
      </c>
      <c r="K2" s="726"/>
      <c r="L2" s="727"/>
      <c r="M2" s="114" t="s">
        <v>119</v>
      </c>
      <c r="N2" s="39"/>
      <c r="O2" s="722" t="s">
        <v>120</v>
      </c>
      <c r="P2" s="722" t="s">
        <v>122</v>
      </c>
      <c r="Q2" s="159" t="s">
        <v>121</v>
      </c>
      <c r="R2" s="720" t="s">
        <v>927</v>
      </c>
      <c r="S2" s="36"/>
      <c r="T2" s="36"/>
      <c r="U2" s="36"/>
      <c r="V2" s="36"/>
      <c r="W2" s="36"/>
    </row>
    <row r="3" spans="1:23" ht="15.75" customHeight="1">
      <c r="A3" s="118" t="s">
        <v>274</v>
      </c>
      <c r="B3" s="118" t="s">
        <v>275</v>
      </c>
      <c r="C3" s="118" t="s">
        <v>6</v>
      </c>
      <c r="D3" s="160" t="s">
        <v>123</v>
      </c>
      <c r="E3" s="118" t="s">
        <v>888</v>
      </c>
      <c r="F3" s="40" t="s">
        <v>195</v>
      </c>
      <c r="G3" s="40" t="s">
        <v>195</v>
      </c>
      <c r="H3" s="40" t="s">
        <v>124</v>
      </c>
      <c r="I3" s="723"/>
      <c r="J3" s="728"/>
      <c r="K3" s="729"/>
      <c r="L3" s="730"/>
      <c r="M3" s="115" t="s">
        <v>125</v>
      </c>
      <c r="N3" s="394" t="s">
        <v>89</v>
      </c>
      <c r="O3" s="723" t="s">
        <v>126</v>
      </c>
      <c r="P3" s="723" t="s">
        <v>127</v>
      </c>
      <c r="Q3" s="160" t="s">
        <v>221</v>
      </c>
      <c r="R3" s="721"/>
      <c r="S3" s="36"/>
      <c r="T3" s="36"/>
      <c r="U3" s="36"/>
      <c r="V3" s="36"/>
      <c r="W3" s="36"/>
    </row>
    <row r="4" spans="1:23" ht="15.75" customHeight="1">
      <c r="A4" s="42"/>
      <c r="B4" s="40"/>
      <c r="C4" s="41"/>
      <c r="D4" s="41"/>
      <c r="E4" s="42"/>
      <c r="F4" s="116" t="s">
        <v>128</v>
      </c>
      <c r="G4" s="116" t="s">
        <v>128</v>
      </c>
      <c r="H4" s="116"/>
      <c r="I4" s="724"/>
      <c r="J4" s="731"/>
      <c r="K4" s="732"/>
      <c r="L4" s="733"/>
      <c r="M4" s="117" t="s">
        <v>129</v>
      </c>
      <c r="N4" s="116"/>
      <c r="O4" s="724"/>
      <c r="P4" s="724"/>
      <c r="Q4" s="161" t="s">
        <v>130</v>
      </c>
      <c r="R4" s="721"/>
      <c r="S4" s="36"/>
      <c r="T4" s="36"/>
      <c r="U4" s="36"/>
      <c r="V4" s="36"/>
      <c r="W4" s="36"/>
    </row>
    <row r="5" spans="1:23" s="371" customFormat="1" ht="27" customHeight="1">
      <c r="A5" s="202">
        <v>1</v>
      </c>
      <c r="B5" s="202" t="s">
        <v>912</v>
      </c>
      <c r="C5" s="202" t="s">
        <v>1131</v>
      </c>
      <c r="D5" s="380" t="s">
        <v>1132</v>
      </c>
      <c r="E5" s="381">
        <v>32509</v>
      </c>
      <c r="F5" s="390">
        <v>12000</v>
      </c>
      <c r="G5" s="390">
        <v>11000</v>
      </c>
      <c r="H5" s="393" t="s">
        <v>1133</v>
      </c>
      <c r="I5" s="396" t="s">
        <v>1043</v>
      </c>
      <c r="J5" s="397" t="s">
        <v>1130</v>
      </c>
      <c r="K5" s="428">
        <v>3900</v>
      </c>
      <c r="L5" s="395" t="s">
        <v>1404</v>
      </c>
      <c r="M5" s="396" t="s">
        <v>1134</v>
      </c>
      <c r="N5" s="396" t="s">
        <v>101</v>
      </c>
      <c r="O5" s="396" t="s">
        <v>1135</v>
      </c>
      <c r="P5" s="396" t="s">
        <v>104</v>
      </c>
      <c r="Q5" s="396">
        <v>1</v>
      </c>
      <c r="R5" s="382"/>
    </row>
    <row r="6" spans="1:23" s="371" customFormat="1" ht="27" customHeight="1">
      <c r="A6" s="202">
        <v>2</v>
      </c>
      <c r="B6" s="202" t="s">
        <v>834</v>
      </c>
      <c r="C6" s="202" t="s">
        <v>1183</v>
      </c>
      <c r="D6" s="384" t="s">
        <v>1184</v>
      </c>
      <c r="E6" s="381">
        <v>35569</v>
      </c>
      <c r="F6" s="390"/>
      <c r="G6" s="390"/>
      <c r="H6" s="393" t="s">
        <v>1038</v>
      </c>
      <c r="I6" s="396" t="s">
        <v>1040</v>
      </c>
      <c r="J6" s="397" t="s">
        <v>1130</v>
      </c>
      <c r="K6" s="428"/>
      <c r="L6" s="395" t="s">
        <v>1404</v>
      </c>
      <c r="M6" s="396" t="s">
        <v>1138</v>
      </c>
      <c r="N6" s="396" t="s">
        <v>101</v>
      </c>
      <c r="O6" s="396" t="s">
        <v>1159</v>
      </c>
      <c r="P6" s="396" t="s">
        <v>104</v>
      </c>
      <c r="Q6" s="396">
        <v>4</v>
      </c>
      <c r="R6" s="382"/>
    </row>
    <row r="7" spans="1:23" s="371" customFormat="1" ht="27" customHeight="1">
      <c r="A7" s="202">
        <v>3</v>
      </c>
      <c r="B7" s="202" t="s">
        <v>1185</v>
      </c>
      <c r="C7" s="202" t="s">
        <v>1430</v>
      </c>
      <c r="D7" s="380" t="s">
        <v>1186</v>
      </c>
      <c r="E7" s="381">
        <v>22251</v>
      </c>
      <c r="F7" s="390">
        <v>3375</v>
      </c>
      <c r="G7" s="390">
        <v>315</v>
      </c>
      <c r="H7" s="393" t="s">
        <v>1133</v>
      </c>
      <c r="I7" s="396" t="s">
        <v>1043</v>
      </c>
      <c r="J7" s="397" t="s">
        <v>1130</v>
      </c>
      <c r="K7" s="428">
        <v>69</v>
      </c>
      <c r="L7" s="395" t="s">
        <v>1404</v>
      </c>
      <c r="M7" s="396" t="s">
        <v>1161</v>
      </c>
      <c r="N7" s="396" t="s">
        <v>101</v>
      </c>
      <c r="O7" s="396" t="s">
        <v>1159</v>
      </c>
      <c r="P7" s="396" t="s">
        <v>104</v>
      </c>
      <c r="Q7" s="396">
        <v>3</v>
      </c>
      <c r="R7" s="382"/>
    </row>
    <row r="8" spans="1:23" s="371" customFormat="1" ht="27" customHeight="1">
      <c r="A8" s="202">
        <v>4</v>
      </c>
      <c r="B8" s="202" t="s">
        <v>1185</v>
      </c>
      <c r="C8" s="202" t="s">
        <v>1187</v>
      </c>
      <c r="D8" s="380" t="s">
        <v>1188</v>
      </c>
      <c r="E8" s="381">
        <v>22586</v>
      </c>
      <c r="F8" s="390">
        <v>0</v>
      </c>
      <c r="G8" s="390">
        <v>0</v>
      </c>
      <c r="H8" s="393" t="s">
        <v>1039</v>
      </c>
      <c r="I8" s="396" t="s">
        <v>1040</v>
      </c>
      <c r="J8" s="397"/>
      <c r="K8" s="428">
        <v>100</v>
      </c>
      <c r="L8" s="395"/>
      <c r="M8" s="396" t="s">
        <v>1161</v>
      </c>
      <c r="N8" s="396" t="s">
        <v>101</v>
      </c>
      <c r="O8" s="396" t="s">
        <v>1159</v>
      </c>
      <c r="P8" s="396" t="s">
        <v>104</v>
      </c>
      <c r="Q8" s="396">
        <v>2</v>
      </c>
      <c r="R8" s="382"/>
    </row>
    <row r="9" spans="1:23" s="371" customFormat="1" ht="27" customHeight="1">
      <c r="A9" s="202">
        <v>5</v>
      </c>
      <c r="B9" s="202" t="s">
        <v>1185</v>
      </c>
      <c r="C9" s="202" t="s">
        <v>1189</v>
      </c>
      <c r="D9" s="380" t="s">
        <v>1190</v>
      </c>
      <c r="E9" s="381">
        <v>23559</v>
      </c>
      <c r="F9" s="390">
        <v>0</v>
      </c>
      <c r="G9" s="390">
        <v>0</v>
      </c>
      <c r="H9" s="393" t="s">
        <v>1039</v>
      </c>
      <c r="I9" s="396" t="s">
        <v>1040</v>
      </c>
      <c r="J9" s="397"/>
      <c r="K9" s="428">
        <v>120</v>
      </c>
      <c r="L9" s="395"/>
      <c r="M9" s="396" t="s">
        <v>1161</v>
      </c>
      <c r="N9" s="396" t="s">
        <v>101</v>
      </c>
      <c r="O9" s="396" t="s">
        <v>1159</v>
      </c>
      <c r="P9" s="396" t="s">
        <v>104</v>
      </c>
      <c r="Q9" s="396">
        <v>4</v>
      </c>
      <c r="R9" s="382"/>
    </row>
    <row r="10" spans="1:23" s="371" customFormat="1" ht="27" customHeight="1">
      <c r="A10" s="202">
        <v>6</v>
      </c>
      <c r="B10" s="202" t="s">
        <v>1185</v>
      </c>
      <c r="C10" s="202" t="s">
        <v>1191</v>
      </c>
      <c r="D10" s="380" t="s">
        <v>1190</v>
      </c>
      <c r="E10" s="381">
        <v>27912</v>
      </c>
      <c r="F10" s="390">
        <v>0</v>
      </c>
      <c r="G10" s="390">
        <v>0</v>
      </c>
      <c r="H10" s="393" t="s">
        <v>1039</v>
      </c>
      <c r="I10" s="396" t="s">
        <v>1040</v>
      </c>
      <c r="J10" s="397"/>
      <c r="K10" s="428">
        <v>190</v>
      </c>
      <c r="L10" s="395"/>
      <c r="M10" s="396" t="s">
        <v>1161</v>
      </c>
      <c r="N10" s="396" t="s">
        <v>101</v>
      </c>
      <c r="O10" s="396" t="s">
        <v>1159</v>
      </c>
      <c r="P10" s="396" t="s">
        <v>104</v>
      </c>
      <c r="Q10" s="396">
        <v>4</v>
      </c>
      <c r="R10" s="382"/>
    </row>
    <row r="11" spans="1:23" s="371" customFormat="1" ht="27" customHeight="1">
      <c r="A11" s="202">
        <v>7</v>
      </c>
      <c r="B11" s="202" t="s">
        <v>1185</v>
      </c>
      <c r="C11" s="202" t="s">
        <v>1192</v>
      </c>
      <c r="D11" s="380" t="s">
        <v>1193</v>
      </c>
      <c r="E11" s="381">
        <v>32568</v>
      </c>
      <c r="F11" s="390">
        <v>0</v>
      </c>
      <c r="G11" s="390">
        <v>0</v>
      </c>
      <c r="H11" s="393" t="s">
        <v>1039</v>
      </c>
      <c r="I11" s="396" t="s">
        <v>1040</v>
      </c>
      <c r="J11" s="397"/>
      <c r="K11" s="428">
        <v>129</v>
      </c>
      <c r="L11" s="395"/>
      <c r="M11" s="396" t="s">
        <v>1161</v>
      </c>
      <c r="N11" s="396" t="s">
        <v>101</v>
      </c>
      <c r="O11" s="396" t="s">
        <v>1159</v>
      </c>
      <c r="P11" s="396" t="s">
        <v>104</v>
      </c>
      <c r="Q11" s="396">
        <v>2</v>
      </c>
      <c r="R11" s="382"/>
    </row>
    <row r="12" spans="1:23" s="371" customFormat="1" ht="27" customHeight="1">
      <c r="A12" s="202">
        <v>8</v>
      </c>
      <c r="B12" s="202" t="s">
        <v>1185</v>
      </c>
      <c r="C12" s="202" t="s">
        <v>1194</v>
      </c>
      <c r="D12" s="380" t="s">
        <v>1195</v>
      </c>
      <c r="E12" s="381">
        <v>34182</v>
      </c>
      <c r="F12" s="390">
        <v>0</v>
      </c>
      <c r="G12" s="390">
        <v>0</v>
      </c>
      <c r="H12" s="393" t="s">
        <v>1039</v>
      </c>
      <c r="I12" s="396" t="s">
        <v>1040</v>
      </c>
      <c r="J12" s="397"/>
      <c r="K12" s="428">
        <v>206</v>
      </c>
      <c r="L12" s="395"/>
      <c r="M12" s="396" t="s">
        <v>1161</v>
      </c>
      <c r="N12" s="396" t="s">
        <v>101</v>
      </c>
      <c r="O12" s="396" t="s">
        <v>1159</v>
      </c>
      <c r="P12" s="396" t="s">
        <v>104</v>
      </c>
      <c r="Q12" s="396">
        <v>2</v>
      </c>
      <c r="R12" s="382"/>
    </row>
    <row r="13" spans="1:23" s="371" customFormat="1" ht="27" customHeight="1">
      <c r="A13" s="202">
        <v>9</v>
      </c>
      <c r="B13" s="202" t="s">
        <v>1185</v>
      </c>
      <c r="C13" s="202" t="s">
        <v>1431</v>
      </c>
      <c r="D13" s="380" t="s">
        <v>1196</v>
      </c>
      <c r="E13" s="381">
        <v>41760</v>
      </c>
      <c r="F13" s="390">
        <v>447</v>
      </c>
      <c r="G13" s="390">
        <v>447</v>
      </c>
      <c r="H13" s="393" t="s">
        <v>1038</v>
      </c>
      <c r="I13" s="356" t="s">
        <v>1197</v>
      </c>
      <c r="J13" s="397" t="s">
        <v>1130</v>
      </c>
      <c r="K13" s="428">
        <v>120</v>
      </c>
      <c r="L13" s="395" t="s">
        <v>1404</v>
      </c>
      <c r="M13" s="396" t="s">
        <v>1161</v>
      </c>
      <c r="N13" s="396" t="s">
        <v>101</v>
      </c>
      <c r="O13" s="396" t="s">
        <v>1159</v>
      </c>
      <c r="P13" s="396" t="s">
        <v>104</v>
      </c>
      <c r="Q13" s="396">
        <v>2</v>
      </c>
      <c r="R13" s="382"/>
    </row>
    <row r="14" spans="1:23" s="371" customFormat="1" ht="27" customHeight="1">
      <c r="A14" s="202">
        <v>10</v>
      </c>
      <c r="B14" s="202" t="s">
        <v>837</v>
      </c>
      <c r="C14" s="392" t="s">
        <v>1434</v>
      </c>
      <c r="D14" s="380" t="s">
        <v>1198</v>
      </c>
      <c r="E14" s="381">
        <v>26207</v>
      </c>
      <c r="F14" s="390">
        <v>548</v>
      </c>
      <c r="G14" s="390">
        <v>259</v>
      </c>
      <c r="H14" s="393" t="s">
        <v>1039</v>
      </c>
      <c r="I14" s="396" t="s">
        <v>1040</v>
      </c>
      <c r="J14" s="397"/>
      <c r="K14" s="428">
        <v>164</v>
      </c>
      <c r="L14" s="395"/>
      <c r="M14" s="396" t="s">
        <v>1161</v>
      </c>
      <c r="N14" s="396" t="s">
        <v>101</v>
      </c>
      <c r="O14" s="396" t="s">
        <v>1199</v>
      </c>
      <c r="P14" s="396" t="s">
        <v>104</v>
      </c>
      <c r="Q14" s="396">
        <v>2</v>
      </c>
      <c r="R14" s="382"/>
    </row>
    <row r="15" spans="1:23" s="371" customFormat="1" ht="27" customHeight="1">
      <c r="A15" s="202">
        <v>11</v>
      </c>
      <c r="B15" s="202" t="s">
        <v>837</v>
      </c>
      <c r="C15" s="202" t="s">
        <v>1432</v>
      </c>
      <c r="D15" s="380" t="s">
        <v>1200</v>
      </c>
      <c r="E15" s="381">
        <v>35881</v>
      </c>
      <c r="F15" s="390">
        <v>352</v>
      </c>
      <c r="G15" s="390">
        <v>0</v>
      </c>
      <c r="H15" s="393" t="s">
        <v>1039</v>
      </c>
      <c r="I15" s="396" t="s">
        <v>1040</v>
      </c>
      <c r="J15" s="397"/>
      <c r="K15" s="428">
        <v>126</v>
      </c>
      <c r="L15" s="395"/>
      <c r="M15" s="396" t="s">
        <v>1161</v>
      </c>
      <c r="N15" s="396"/>
      <c r="O15" s="396"/>
      <c r="P15" s="396" t="s">
        <v>1044</v>
      </c>
      <c r="Q15" s="396"/>
      <c r="R15" s="385" t="s">
        <v>1201</v>
      </c>
    </row>
    <row r="16" spans="1:23" s="371" customFormat="1" ht="27" customHeight="1">
      <c r="A16" s="202">
        <v>12</v>
      </c>
      <c r="B16" s="202" t="s">
        <v>837</v>
      </c>
      <c r="C16" s="202" t="s">
        <v>1433</v>
      </c>
      <c r="D16" s="380" t="s">
        <v>1202</v>
      </c>
      <c r="E16" s="381">
        <v>36267</v>
      </c>
      <c r="F16" s="390">
        <v>124</v>
      </c>
      <c r="G16" s="390">
        <v>0</v>
      </c>
      <c r="H16" s="393" t="s">
        <v>1039</v>
      </c>
      <c r="I16" s="396" t="s">
        <v>1040</v>
      </c>
      <c r="J16" s="397"/>
      <c r="K16" s="428">
        <v>50</v>
      </c>
      <c r="L16" s="395"/>
      <c r="M16" s="396" t="s">
        <v>1203</v>
      </c>
      <c r="N16" s="396"/>
      <c r="O16" s="396"/>
      <c r="P16" s="396" t="s">
        <v>1044</v>
      </c>
      <c r="Q16" s="396"/>
      <c r="R16" s="382" t="s">
        <v>1204</v>
      </c>
    </row>
    <row r="17" spans="1:18" s="371" customFormat="1" ht="27" customHeight="1">
      <c r="A17" s="202">
        <v>13</v>
      </c>
      <c r="B17" s="202" t="s">
        <v>837</v>
      </c>
      <c r="C17" s="202" t="s">
        <v>1435</v>
      </c>
      <c r="D17" s="380" t="s">
        <v>1205</v>
      </c>
      <c r="E17" s="381">
        <v>37572</v>
      </c>
      <c r="F17" s="390">
        <v>172</v>
      </c>
      <c r="G17" s="390">
        <v>0</v>
      </c>
      <c r="H17" s="393" t="s">
        <v>1039</v>
      </c>
      <c r="I17" s="396" t="s">
        <v>1040</v>
      </c>
      <c r="J17" s="397"/>
      <c r="K17" s="428">
        <v>60</v>
      </c>
      <c r="L17" s="395"/>
      <c r="M17" s="396" t="s">
        <v>1203</v>
      </c>
      <c r="N17" s="396"/>
      <c r="O17" s="396"/>
      <c r="P17" s="396" t="s">
        <v>1044</v>
      </c>
      <c r="Q17" s="396"/>
      <c r="R17" s="382" t="s">
        <v>1204</v>
      </c>
    </row>
    <row r="18" spans="1:18" s="371" customFormat="1" ht="27" customHeight="1">
      <c r="A18" s="202">
        <v>14</v>
      </c>
      <c r="B18" s="202" t="s">
        <v>839</v>
      </c>
      <c r="C18" s="202" t="s">
        <v>1436</v>
      </c>
      <c r="D18" s="380" t="s">
        <v>1206</v>
      </c>
      <c r="E18" s="381">
        <v>20729</v>
      </c>
      <c r="F18" s="390">
        <v>169</v>
      </c>
      <c r="G18" s="390">
        <v>24</v>
      </c>
      <c r="H18" s="393" t="s">
        <v>1038</v>
      </c>
      <c r="I18" s="396" t="s">
        <v>1043</v>
      </c>
      <c r="J18" s="397" t="s">
        <v>1130</v>
      </c>
      <c r="K18" s="428">
        <v>750</v>
      </c>
      <c r="L18" s="395" t="s">
        <v>1404</v>
      </c>
      <c r="M18" s="396" t="s">
        <v>1203</v>
      </c>
      <c r="N18" s="396" t="s">
        <v>101</v>
      </c>
      <c r="O18" s="396" t="s">
        <v>1199</v>
      </c>
      <c r="P18" s="396" t="s">
        <v>104</v>
      </c>
      <c r="Q18" s="396">
        <v>2</v>
      </c>
      <c r="R18" s="382"/>
    </row>
    <row r="19" spans="1:18" s="371" customFormat="1" ht="27" customHeight="1">
      <c r="A19" s="202">
        <v>15</v>
      </c>
      <c r="B19" s="202" t="s">
        <v>839</v>
      </c>
      <c r="C19" s="202" t="s">
        <v>1437</v>
      </c>
      <c r="D19" s="380" t="s">
        <v>1207</v>
      </c>
      <c r="E19" s="381">
        <v>24504</v>
      </c>
      <c r="F19" s="390">
        <v>2855</v>
      </c>
      <c r="G19" s="390">
        <v>1332</v>
      </c>
      <c r="H19" s="393" t="s">
        <v>1133</v>
      </c>
      <c r="I19" s="396" t="s">
        <v>1043</v>
      </c>
      <c r="J19" s="397" t="s">
        <v>1130</v>
      </c>
      <c r="K19" s="428">
        <v>514</v>
      </c>
      <c r="L19" s="395" t="s">
        <v>1404</v>
      </c>
      <c r="M19" s="396" t="s">
        <v>1161</v>
      </c>
      <c r="N19" s="396" t="s">
        <v>101</v>
      </c>
      <c r="O19" s="396" t="s">
        <v>1159</v>
      </c>
      <c r="P19" s="396" t="s">
        <v>104</v>
      </c>
      <c r="Q19" s="396">
        <v>7</v>
      </c>
      <c r="R19" s="382"/>
    </row>
    <row r="20" spans="1:18" s="371" customFormat="1" ht="27" customHeight="1">
      <c r="A20" s="202">
        <v>16</v>
      </c>
      <c r="B20" s="202" t="s">
        <v>839</v>
      </c>
      <c r="C20" s="202" t="s">
        <v>1438</v>
      </c>
      <c r="D20" s="380" t="s">
        <v>1207</v>
      </c>
      <c r="E20" s="381">
        <v>25051</v>
      </c>
      <c r="F20" s="390">
        <v>3795</v>
      </c>
      <c r="G20" s="390">
        <v>1391</v>
      </c>
      <c r="H20" s="393" t="s">
        <v>1133</v>
      </c>
      <c r="I20" s="396" t="s">
        <v>1043</v>
      </c>
      <c r="J20" s="397" t="s">
        <v>1130</v>
      </c>
      <c r="K20" s="428">
        <v>683</v>
      </c>
      <c r="L20" s="395" t="s">
        <v>1404</v>
      </c>
      <c r="M20" s="396" t="s">
        <v>1161</v>
      </c>
      <c r="N20" s="396" t="s">
        <v>101</v>
      </c>
      <c r="O20" s="396" t="s">
        <v>1159</v>
      </c>
      <c r="P20" s="396" t="s">
        <v>104</v>
      </c>
      <c r="Q20" s="396">
        <v>7</v>
      </c>
      <c r="R20" s="382"/>
    </row>
    <row r="21" spans="1:18" s="371" customFormat="1" ht="27" customHeight="1">
      <c r="A21" s="202">
        <v>17</v>
      </c>
      <c r="B21" s="202" t="s">
        <v>839</v>
      </c>
      <c r="C21" s="202" t="s">
        <v>1208</v>
      </c>
      <c r="D21" s="380" t="s">
        <v>1209</v>
      </c>
      <c r="E21" s="381">
        <v>27211</v>
      </c>
      <c r="F21" s="390">
        <v>1320</v>
      </c>
      <c r="G21" s="390">
        <v>650</v>
      </c>
      <c r="H21" s="393" t="s">
        <v>1133</v>
      </c>
      <c r="I21" s="396" t="s">
        <v>1043</v>
      </c>
      <c r="J21" s="397" t="s">
        <v>1130</v>
      </c>
      <c r="K21" s="428">
        <v>264</v>
      </c>
      <c r="L21" s="395" t="s">
        <v>1404</v>
      </c>
      <c r="M21" s="396" t="s">
        <v>1161</v>
      </c>
      <c r="N21" s="396" t="s">
        <v>101</v>
      </c>
      <c r="O21" s="396" t="s">
        <v>1199</v>
      </c>
      <c r="P21" s="396" t="s">
        <v>104</v>
      </c>
      <c r="Q21" s="396">
        <v>1</v>
      </c>
      <c r="R21" s="382"/>
    </row>
    <row r="22" spans="1:18" s="371" customFormat="1" ht="27" customHeight="1">
      <c r="A22" s="202">
        <v>18</v>
      </c>
      <c r="B22" s="202" t="s">
        <v>839</v>
      </c>
      <c r="C22" s="202" t="s">
        <v>1210</v>
      </c>
      <c r="D22" s="380" t="s">
        <v>1211</v>
      </c>
      <c r="E22" s="381">
        <v>27648</v>
      </c>
      <c r="F22" s="390">
        <v>1600</v>
      </c>
      <c r="G22" s="390">
        <v>1200</v>
      </c>
      <c r="H22" s="393" t="s">
        <v>1133</v>
      </c>
      <c r="I22" s="396" t="s">
        <v>1043</v>
      </c>
      <c r="J22" s="397" t="s">
        <v>1130</v>
      </c>
      <c r="K22" s="428">
        <v>864</v>
      </c>
      <c r="L22" s="395" t="s">
        <v>1404</v>
      </c>
      <c r="M22" s="396" t="s">
        <v>1161</v>
      </c>
      <c r="N22" s="396" t="s">
        <v>101</v>
      </c>
      <c r="O22" s="396" t="s">
        <v>1159</v>
      </c>
      <c r="P22" s="396" t="s">
        <v>104</v>
      </c>
      <c r="Q22" s="396">
        <v>2</v>
      </c>
      <c r="R22" s="382"/>
    </row>
    <row r="23" spans="1:18" s="371" customFormat="1" ht="27" customHeight="1">
      <c r="A23" s="202">
        <v>19</v>
      </c>
      <c r="B23" s="202" t="s">
        <v>839</v>
      </c>
      <c r="C23" s="202" t="s">
        <v>1439</v>
      </c>
      <c r="D23" s="380" t="s">
        <v>1212</v>
      </c>
      <c r="E23" s="381">
        <v>27638</v>
      </c>
      <c r="F23" s="390">
        <v>1505</v>
      </c>
      <c r="G23" s="390">
        <v>577</v>
      </c>
      <c r="H23" s="393" t="s">
        <v>1133</v>
      </c>
      <c r="I23" s="396" t="s">
        <v>1043</v>
      </c>
      <c r="J23" s="397" t="s">
        <v>1130</v>
      </c>
      <c r="K23" s="428">
        <v>452</v>
      </c>
      <c r="L23" s="395" t="s">
        <v>1404</v>
      </c>
      <c r="M23" s="396" t="s">
        <v>1161</v>
      </c>
      <c r="N23" s="396" t="s">
        <v>101</v>
      </c>
      <c r="O23" s="396" t="s">
        <v>1159</v>
      </c>
      <c r="P23" s="396" t="s">
        <v>104</v>
      </c>
      <c r="Q23" s="396">
        <v>7</v>
      </c>
      <c r="R23" s="382"/>
    </row>
    <row r="24" spans="1:18" s="371" customFormat="1" ht="27" customHeight="1">
      <c r="A24" s="202">
        <v>20</v>
      </c>
      <c r="B24" s="202" t="s">
        <v>839</v>
      </c>
      <c r="C24" s="202" t="s">
        <v>1440</v>
      </c>
      <c r="D24" s="380" t="s">
        <v>1213</v>
      </c>
      <c r="E24" s="381">
        <v>27638</v>
      </c>
      <c r="F24" s="390">
        <v>2560</v>
      </c>
      <c r="G24" s="390">
        <v>1091</v>
      </c>
      <c r="H24" s="393" t="s">
        <v>1133</v>
      </c>
      <c r="I24" s="396" t="s">
        <v>1043</v>
      </c>
      <c r="J24" s="397" t="s">
        <v>1130</v>
      </c>
      <c r="K24" s="428">
        <v>768</v>
      </c>
      <c r="L24" s="395" t="s">
        <v>1404</v>
      </c>
      <c r="M24" s="396" t="s">
        <v>1161</v>
      </c>
      <c r="N24" s="396" t="s">
        <v>101</v>
      </c>
      <c r="O24" s="396" t="s">
        <v>1159</v>
      </c>
      <c r="P24" s="396" t="s">
        <v>104</v>
      </c>
      <c r="Q24" s="396">
        <v>7</v>
      </c>
      <c r="R24" s="382"/>
    </row>
    <row r="25" spans="1:18" s="371" customFormat="1" ht="27" customHeight="1">
      <c r="A25" s="202">
        <v>21</v>
      </c>
      <c r="B25" s="202" t="s">
        <v>839</v>
      </c>
      <c r="C25" s="202" t="s">
        <v>1214</v>
      </c>
      <c r="D25" s="380" t="s">
        <v>1215</v>
      </c>
      <c r="E25" s="381"/>
      <c r="F25" s="390">
        <v>0</v>
      </c>
      <c r="G25" s="390">
        <v>0</v>
      </c>
      <c r="H25" s="393" t="s">
        <v>1133</v>
      </c>
      <c r="I25" s="396"/>
      <c r="J25" s="397" t="s">
        <v>1130</v>
      </c>
      <c r="K25" s="428">
        <v>400</v>
      </c>
      <c r="L25" s="395" t="s">
        <v>1404</v>
      </c>
      <c r="M25" s="396" t="s">
        <v>1138</v>
      </c>
      <c r="N25" s="396" t="s">
        <v>101</v>
      </c>
      <c r="O25" s="396" t="s">
        <v>1159</v>
      </c>
      <c r="P25" s="396" t="s">
        <v>104</v>
      </c>
      <c r="Q25" s="396">
        <v>1</v>
      </c>
      <c r="R25" s="382"/>
    </row>
    <row r="26" spans="1:18" s="371" customFormat="1" ht="27" customHeight="1">
      <c r="A26" s="202">
        <v>22</v>
      </c>
      <c r="B26" s="202" t="s">
        <v>839</v>
      </c>
      <c r="C26" s="202" t="s">
        <v>1441</v>
      </c>
      <c r="D26" s="380" t="s">
        <v>1216</v>
      </c>
      <c r="E26" s="381">
        <v>40808</v>
      </c>
      <c r="F26" s="390">
        <v>95</v>
      </c>
      <c r="G26" s="390">
        <v>20</v>
      </c>
      <c r="H26" s="393" t="s">
        <v>1039</v>
      </c>
      <c r="I26" s="396" t="s">
        <v>1040</v>
      </c>
      <c r="J26" s="397"/>
      <c r="K26" s="428">
        <v>35</v>
      </c>
      <c r="L26" s="395"/>
      <c r="M26" s="396" t="s">
        <v>1161</v>
      </c>
      <c r="N26" s="396" t="s">
        <v>101</v>
      </c>
      <c r="O26" s="396" t="s">
        <v>1159</v>
      </c>
      <c r="P26" s="396" t="s">
        <v>104</v>
      </c>
      <c r="Q26" s="396">
        <v>3</v>
      </c>
      <c r="R26" s="382"/>
    </row>
    <row r="27" spans="1:18" s="371" customFormat="1" ht="27" customHeight="1">
      <c r="A27" s="202">
        <v>23</v>
      </c>
      <c r="B27" s="202" t="s">
        <v>839</v>
      </c>
      <c r="C27" s="202" t="s">
        <v>1442</v>
      </c>
      <c r="D27" s="380" t="s">
        <v>1217</v>
      </c>
      <c r="E27" s="381">
        <v>40994</v>
      </c>
      <c r="F27" s="390">
        <v>405</v>
      </c>
      <c r="G27" s="390">
        <v>0</v>
      </c>
      <c r="H27" s="393" t="s">
        <v>1038</v>
      </c>
      <c r="I27" s="396" t="s">
        <v>270</v>
      </c>
      <c r="J27" s="397" t="s">
        <v>1130</v>
      </c>
      <c r="K27" s="428">
        <v>90</v>
      </c>
      <c r="L27" s="395" t="s">
        <v>1404</v>
      </c>
      <c r="M27" s="396" t="s">
        <v>1161</v>
      </c>
      <c r="N27" s="396" t="s">
        <v>101</v>
      </c>
      <c r="O27" s="396" t="s">
        <v>1159</v>
      </c>
      <c r="P27" s="396" t="s">
        <v>104</v>
      </c>
      <c r="Q27" s="396">
        <v>2</v>
      </c>
      <c r="R27" s="382"/>
    </row>
    <row r="28" spans="1:18" s="371" customFormat="1" ht="27" customHeight="1">
      <c r="A28" s="202">
        <v>24</v>
      </c>
      <c r="B28" s="202" t="s">
        <v>1218</v>
      </c>
      <c r="C28" s="202" t="s">
        <v>1443</v>
      </c>
      <c r="D28" s="380" t="s">
        <v>1219</v>
      </c>
      <c r="E28" s="381">
        <v>28004</v>
      </c>
      <c r="F28" s="390">
        <v>2968</v>
      </c>
      <c r="G28" s="390">
        <v>72</v>
      </c>
      <c r="H28" s="393" t="s">
        <v>1039</v>
      </c>
      <c r="I28" s="396" t="s">
        <v>1220</v>
      </c>
      <c r="J28" s="397"/>
      <c r="K28" s="428">
        <v>150</v>
      </c>
      <c r="L28" s="395"/>
      <c r="M28" s="396" t="s">
        <v>1161</v>
      </c>
      <c r="N28" s="396" t="s">
        <v>101</v>
      </c>
      <c r="O28" s="396" t="s">
        <v>1159</v>
      </c>
      <c r="P28" s="396" t="s">
        <v>104</v>
      </c>
      <c r="Q28" s="396">
        <v>1</v>
      </c>
      <c r="R28" s="382"/>
    </row>
    <row r="29" spans="1:18" s="371" customFormat="1" ht="27" customHeight="1">
      <c r="A29" s="202">
        <v>25</v>
      </c>
      <c r="B29" s="202" t="s">
        <v>1218</v>
      </c>
      <c r="C29" s="202" t="s">
        <v>1444</v>
      </c>
      <c r="D29" s="380" t="s">
        <v>1221</v>
      </c>
      <c r="E29" s="381">
        <v>40614</v>
      </c>
      <c r="F29" s="390">
        <v>650</v>
      </c>
      <c r="G29" s="390">
        <v>470</v>
      </c>
      <c r="H29" s="393" t="s">
        <v>1039</v>
      </c>
      <c r="I29" s="396" t="s">
        <v>1043</v>
      </c>
      <c r="J29" s="397"/>
      <c r="K29" s="428">
        <v>270</v>
      </c>
      <c r="L29" s="395"/>
      <c r="M29" s="396" t="s">
        <v>1161</v>
      </c>
      <c r="N29" s="396" t="s">
        <v>101</v>
      </c>
      <c r="O29" s="396" t="s">
        <v>1159</v>
      </c>
      <c r="P29" s="396" t="s">
        <v>104</v>
      </c>
      <c r="Q29" s="396">
        <v>3</v>
      </c>
      <c r="R29" s="382"/>
    </row>
    <row r="30" spans="1:18" s="371" customFormat="1" ht="27" customHeight="1">
      <c r="A30" s="202">
        <v>26</v>
      </c>
      <c r="B30" s="202" t="s">
        <v>1218</v>
      </c>
      <c r="C30" s="202" t="s">
        <v>1222</v>
      </c>
      <c r="D30" s="380" t="s">
        <v>1223</v>
      </c>
      <c r="E30" s="381">
        <v>38626</v>
      </c>
      <c r="F30" s="390">
        <v>560</v>
      </c>
      <c r="G30" s="390">
        <v>0</v>
      </c>
      <c r="H30" s="393" t="s">
        <v>1038</v>
      </c>
      <c r="I30" s="396" t="s">
        <v>1224</v>
      </c>
      <c r="J30" s="397" t="s">
        <v>1130</v>
      </c>
      <c r="K30" s="428">
        <v>1268</v>
      </c>
      <c r="L30" s="395" t="s">
        <v>1404</v>
      </c>
      <c r="M30" s="396" t="s">
        <v>1138</v>
      </c>
      <c r="N30" s="396" t="s">
        <v>101</v>
      </c>
      <c r="O30" s="396" t="s">
        <v>1159</v>
      </c>
      <c r="P30" s="396" t="s">
        <v>104</v>
      </c>
      <c r="Q30" s="396">
        <v>2</v>
      </c>
      <c r="R30" s="382"/>
    </row>
    <row r="31" spans="1:18" s="371" customFormat="1" ht="27" customHeight="1">
      <c r="A31" s="202">
        <v>27</v>
      </c>
      <c r="B31" s="202" t="s">
        <v>1218</v>
      </c>
      <c r="C31" s="202" t="s">
        <v>1225</v>
      </c>
      <c r="D31" s="380" t="s">
        <v>1226</v>
      </c>
      <c r="E31" s="381">
        <v>40451</v>
      </c>
      <c r="F31" s="390">
        <v>420</v>
      </c>
      <c r="G31" s="390">
        <v>0</v>
      </c>
      <c r="H31" s="393" t="s">
        <v>1038</v>
      </c>
      <c r="I31" s="396" t="s">
        <v>1041</v>
      </c>
      <c r="J31" s="397" t="s">
        <v>1130</v>
      </c>
      <c r="K31" s="428">
        <v>696</v>
      </c>
      <c r="L31" s="395" t="s">
        <v>1404</v>
      </c>
      <c r="M31" s="396" t="s">
        <v>1138</v>
      </c>
      <c r="N31" s="396" t="s">
        <v>101</v>
      </c>
      <c r="O31" s="396" t="s">
        <v>1159</v>
      </c>
      <c r="P31" s="396" t="s">
        <v>104</v>
      </c>
      <c r="Q31" s="396">
        <v>5</v>
      </c>
      <c r="R31" s="382"/>
    </row>
    <row r="32" spans="1:18" s="371" customFormat="1" ht="27" customHeight="1">
      <c r="A32" s="202">
        <v>28</v>
      </c>
      <c r="B32" s="202" t="s">
        <v>1218</v>
      </c>
      <c r="C32" s="202" t="s">
        <v>1445</v>
      </c>
      <c r="D32" s="380" t="s">
        <v>1227</v>
      </c>
      <c r="E32" s="381">
        <v>36220</v>
      </c>
      <c r="F32" s="390">
        <v>800</v>
      </c>
      <c r="G32" s="390">
        <v>0</v>
      </c>
      <c r="H32" s="393" t="s">
        <v>1038</v>
      </c>
      <c r="I32" s="396" t="s">
        <v>1224</v>
      </c>
      <c r="J32" s="397" t="s">
        <v>1130</v>
      </c>
      <c r="K32" s="428">
        <v>690</v>
      </c>
      <c r="L32" s="395" t="s">
        <v>1404</v>
      </c>
      <c r="M32" s="396" t="s">
        <v>1161</v>
      </c>
      <c r="N32" s="396" t="s">
        <v>101</v>
      </c>
      <c r="O32" s="396" t="s">
        <v>1159</v>
      </c>
      <c r="P32" s="396" t="s">
        <v>104</v>
      </c>
      <c r="Q32" s="396">
        <v>4</v>
      </c>
      <c r="R32" s="382"/>
    </row>
    <row r="33" spans="1:18" s="371" customFormat="1" ht="27" customHeight="1">
      <c r="A33" s="202">
        <v>29</v>
      </c>
      <c r="B33" s="202" t="s">
        <v>425</v>
      </c>
      <c r="C33" s="202" t="s">
        <v>28</v>
      </c>
      <c r="D33" s="380" t="s">
        <v>1228</v>
      </c>
      <c r="E33" s="381">
        <v>39142</v>
      </c>
      <c r="F33" s="390">
        <v>1200</v>
      </c>
      <c r="G33" s="390">
        <v>1194</v>
      </c>
      <c r="H33" s="393" t="s">
        <v>1038</v>
      </c>
      <c r="I33" s="396" t="s">
        <v>270</v>
      </c>
      <c r="J33" s="397" t="s">
        <v>1130</v>
      </c>
      <c r="K33" s="428">
        <v>389</v>
      </c>
      <c r="L33" s="395" t="s">
        <v>1404</v>
      </c>
      <c r="M33" s="396" t="s">
        <v>1161</v>
      </c>
      <c r="N33" s="396" t="s">
        <v>101</v>
      </c>
      <c r="O33" s="396" t="s">
        <v>1159</v>
      </c>
      <c r="P33" s="396" t="s">
        <v>104</v>
      </c>
      <c r="Q33" s="396">
        <v>6</v>
      </c>
      <c r="R33" s="382"/>
    </row>
    <row r="34" spans="1:18" s="371" customFormat="1" ht="27" customHeight="1">
      <c r="A34" s="202">
        <v>30</v>
      </c>
      <c r="B34" s="202" t="s">
        <v>1218</v>
      </c>
      <c r="C34" s="202" t="s">
        <v>1446</v>
      </c>
      <c r="D34" s="380" t="s">
        <v>1229</v>
      </c>
      <c r="E34" s="381">
        <v>40781</v>
      </c>
      <c r="F34" s="390">
        <v>300</v>
      </c>
      <c r="G34" s="390">
        <v>0</v>
      </c>
      <c r="H34" s="393" t="s">
        <v>1038</v>
      </c>
      <c r="I34" s="396" t="s">
        <v>1224</v>
      </c>
      <c r="J34" s="397" t="s">
        <v>1130</v>
      </c>
      <c r="K34" s="428">
        <v>110</v>
      </c>
      <c r="L34" s="395" t="s">
        <v>1404</v>
      </c>
      <c r="M34" s="396" t="s">
        <v>1161</v>
      </c>
      <c r="N34" s="396" t="s">
        <v>101</v>
      </c>
      <c r="O34" s="396" t="s">
        <v>1159</v>
      </c>
      <c r="P34" s="396" t="s">
        <v>104</v>
      </c>
      <c r="Q34" s="396">
        <v>6</v>
      </c>
      <c r="R34" s="382"/>
    </row>
    <row r="35" spans="1:18" s="371" customFormat="1" ht="27" customHeight="1">
      <c r="A35" s="202">
        <v>31</v>
      </c>
      <c r="B35" s="202" t="s">
        <v>1218</v>
      </c>
      <c r="C35" s="202" t="s">
        <v>1447</v>
      </c>
      <c r="D35" s="380" t="s">
        <v>1230</v>
      </c>
      <c r="E35" s="381">
        <v>40939</v>
      </c>
      <c r="F35" s="390">
        <v>10000</v>
      </c>
      <c r="G35" s="390">
        <v>0</v>
      </c>
      <c r="H35" s="393" t="s">
        <v>1038</v>
      </c>
      <c r="I35" s="396" t="s">
        <v>1224</v>
      </c>
      <c r="J35" s="397" t="s">
        <v>1130</v>
      </c>
      <c r="K35" s="428">
        <v>215</v>
      </c>
      <c r="L35" s="395" t="s">
        <v>1404</v>
      </c>
      <c r="M35" s="396" t="s">
        <v>1161</v>
      </c>
      <c r="N35" s="396" t="s">
        <v>101</v>
      </c>
      <c r="O35" s="396" t="s">
        <v>1159</v>
      </c>
      <c r="P35" s="396" t="s">
        <v>104</v>
      </c>
      <c r="Q35" s="396">
        <v>6</v>
      </c>
      <c r="R35" s="382"/>
    </row>
    <row r="36" spans="1:18" s="371" customFormat="1" ht="27" customHeight="1">
      <c r="A36" s="202">
        <v>32</v>
      </c>
      <c r="B36" s="202" t="s">
        <v>426</v>
      </c>
      <c r="C36" s="202" t="s">
        <v>226</v>
      </c>
      <c r="D36" s="380" t="s">
        <v>1231</v>
      </c>
      <c r="E36" s="381">
        <v>39882</v>
      </c>
      <c r="F36" s="390">
        <v>1700</v>
      </c>
      <c r="G36" s="390">
        <v>0</v>
      </c>
      <c r="H36" s="393" t="s">
        <v>1039</v>
      </c>
      <c r="I36" s="396" t="s">
        <v>1040</v>
      </c>
      <c r="J36" s="397"/>
      <c r="K36" s="428">
        <v>78000</v>
      </c>
      <c r="L36" s="395"/>
      <c r="M36" s="396" t="s">
        <v>1138</v>
      </c>
      <c r="N36" s="396" t="s">
        <v>101</v>
      </c>
      <c r="O36" s="396" t="s">
        <v>1159</v>
      </c>
      <c r="P36" s="396" t="s">
        <v>104</v>
      </c>
      <c r="Q36" s="396">
        <v>15</v>
      </c>
      <c r="R36" s="382"/>
    </row>
    <row r="37" spans="1:18" s="371" customFormat="1" ht="27" customHeight="1">
      <c r="A37" s="202">
        <v>33</v>
      </c>
      <c r="B37" s="202" t="s">
        <v>426</v>
      </c>
      <c r="C37" s="202" t="s">
        <v>1232</v>
      </c>
      <c r="D37" s="380" t="s">
        <v>227</v>
      </c>
      <c r="E37" s="381">
        <v>39241</v>
      </c>
      <c r="F37" s="390">
        <v>4500</v>
      </c>
      <c r="G37" s="390">
        <v>0</v>
      </c>
      <c r="H37" s="393" t="s">
        <v>1133</v>
      </c>
      <c r="I37" s="396" t="s">
        <v>1043</v>
      </c>
      <c r="J37" s="397" t="s">
        <v>1130</v>
      </c>
      <c r="K37" s="428">
        <v>5800</v>
      </c>
      <c r="L37" s="395" t="s">
        <v>1404</v>
      </c>
      <c r="M37" s="396" t="s">
        <v>1138</v>
      </c>
      <c r="N37" s="396" t="s">
        <v>101</v>
      </c>
      <c r="O37" s="396" t="s">
        <v>1159</v>
      </c>
      <c r="P37" s="396" t="s">
        <v>104</v>
      </c>
      <c r="Q37" s="396">
        <v>4</v>
      </c>
      <c r="R37" s="382"/>
    </row>
    <row r="38" spans="1:18" s="371" customFormat="1" ht="27" customHeight="1">
      <c r="A38" s="202">
        <v>34</v>
      </c>
      <c r="B38" s="202" t="s">
        <v>426</v>
      </c>
      <c r="C38" s="202" t="s">
        <v>228</v>
      </c>
      <c r="D38" s="380" t="s">
        <v>229</v>
      </c>
      <c r="E38" s="381">
        <v>31868</v>
      </c>
      <c r="F38" s="390">
        <v>300</v>
      </c>
      <c r="G38" s="390">
        <v>0</v>
      </c>
      <c r="H38" s="393" t="s">
        <v>1039</v>
      </c>
      <c r="I38" s="396" t="s">
        <v>1040</v>
      </c>
      <c r="J38" s="397"/>
      <c r="K38" s="428">
        <v>3500</v>
      </c>
      <c r="L38" s="395"/>
      <c r="M38" s="396" t="s">
        <v>1138</v>
      </c>
      <c r="N38" s="396" t="s">
        <v>101</v>
      </c>
      <c r="O38" s="396" t="s">
        <v>1199</v>
      </c>
      <c r="P38" s="396" t="s">
        <v>104</v>
      </c>
      <c r="Q38" s="396">
        <v>7</v>
      </c>
      <c r="R38" s="382"/>
    </row>
    <row r="39" spans="1:18" s="371" customFormat="1" ht="27" customHeight="1">
      <c r="A39" s="202">
        <v>35</v>
      </c>
      <c r="B39" s="202" t="s">
        <v>1233</v>
      </c>
      <c r="C39" s="202" t="s">
        <v>1415</v>
      </c>
      <c r="D39" s="380" t="s">
        <v>1234</v>
      </c>
      <c r="E39" s="381">
        <v>40579</v>
      </c>
      <c r="F39" s="390">
        <v>600</v>
      </c>
      <c r="G39" s="390">
        <v>0</v>
      </c>
      <c r="H39" s="393" t="s">
        <v>1039</v>
      </c>
      <c r="I39" s="396" t="s">
        <v>1043</v>
      </c>
      <c r="J39" s="397"/>
      <c r="K39" s="428">
        <v>2400</v>
      </c>
      <c r="L39" s="395"/>
      <c r="M39" s="396" t="s">
        <v>1138</v>
      </c>
      <c r="N39" s="396" t="s">
        <v>101</v>
      </c>
      <c r="O39" s="396" t="s">
        <v>1159</v>
      </c>
      <c r="P39" s="396" t="s">
        <v>104</v>
      </c>
      <c r="Q39" s="396">
        <v>2</v>
      </c>
      <c r="R39" s="382"/>
    </row>
    <row r="40" spans="1:18" s="371" customFormat="1" ht="27" customHeight="1">
      <c r="A40" s="202">
        <v>36</v>
      </c>
      <c r="B40" s="202" t="s">
        <v>1233</v>
      </c>
      <c r="C40" s="202" t="s">
        <v>1416</v>
      </c>
      <c r="D40" s="380" t="s">
        <v>1235</v>
      </c>
      <c r="E40" s="381">
        <v>34516</v>
      </c>
      <c r="F40" s="390">
        <v>450</v>
      </c>
      <c r="G40" s="390">
        <v>0</v>
      </c>
      <c r="H40" s="393" t="s">
        <v>1039</v>
      </c>
      <c r="I40" s="396" t="s">
        <v>1043</v>
      </c>
      <c r="J40" s="397"/>
      <c r="K40" s="428">
        <v>907</v>
      </c>
      <c r="L40" s="395"/>
      <c r="M40" s="396" t="s">
        <v>1138</v>
      </c>
      <c r="N40" s="396" t="s">
        <v>101</v>
      </c>
      <c r="O40" s="396" t="s">
        <v>1159</v>
      </c>
      <c r="P40" s="396" t="s">
        <v>104</v>
      </c>
      <c r="Q40" s="396">
        <v>2</v>
      </c>
      <c r="R40" s="382"/>
    </row>
    <row r="41" spans="1:18" s="371" customFormat="1" ht="27" customHeight="1">
      <c r="A41" s="202">
        <v>37</v>
      </c>
      <c r="B41" s="202" t="s">
        <v>431</v>
      </c>
      <c r="C41" s="202" t="s">
        <v>1448</v>
      </c>
      <c r="D41" s="380" t="s">
        <v>1</v>
      </c>
      <c r="E41" s="381">
        <v>28895</v>
      </c>
      <c r="F41" s="390">
        <v>0</v>
      </c>
      <c r="G41" s="390">
        <v>0</v>
      </c>
      <c r="H41" s="393" t="s">
        <v>1038</v>
      </c>
      <c r="I41" s="396" t="s">
        <v>1040</v>
      </c>
      <c r="J41" s="397" t="s">
        <v>1130</v>
      </c>
      <c r="K41" s="428">
        <v>300</v>
      </c>
      <c r="L41" s="395" t="s">
        <v>1404</v>
      </c>
      <c r="M41" s="396" t="s">
        <v>1161</v>
      </c>
      <c r="N41" s="396" t="s">
        <v>101</v>
      </c>
      <c r="O41" s="396" t="s">
        <v>1199</v>
      </c>
      <c r="P41" s="396" t="s">
        <v>104</v>
      </c>
      <c r="Q41" s="396">
        <v>1</v>
      </c>
      <c r="R41" s="382"/>
    </row>
    <row r="42" spans="1:18" s="371" customFormat="1" ht="27" customHeight="1">
      <c r="A42" s="202">
        <v>38</v>
      </c>
      <c r="B42" s="202" t="s">
        <v>431</v>
      </c>
      <c r="C42" s="202" t="s">
        <v>1449</v>
      </c>
      <c r="D42" s="380" t="s">
        <v>1034</v>
      </c>
      <c r="E42" s="381">
        <v>29045</v>
      </c>
      <c r="F42" s="390">
        <v>1560</v>
      </c>
      <c r="G42" s="390">
        <v>1250</v>
      </c>
      <c r="H42" s="393" t="s">
        <v>1133</v>
      </c>
      <c r="I42" s="396" t="s">
        <v>1043</v>
      </c>
      <c r="J42" s="397" t="s">
        <v>1130</v>
      </c>
      <c r="K42" s="428">
        <v>557</v>
      </c>
      <c r="L42" s="395" t="s">
        <v>1404</v>
      </c>
      <c r="M42" s="396" t="s">
        <v>1161</v>
      </c>
      <c r="N42" s="396" t="s">
        <v>101</v>
      </c>
      <c r="O42" s="396" t="s">
        <v>1159</v>
      </c>
      <c r="P42" s="396" t="s">
        <v>104</v>
      </c>
      <c r="Q42" s="396">
        <v>1</v>
      </c>
      <c r="R42" s="382"/>
    </row>
    <row r="43" spans="1:18" s="371" customFormat="1" ht="27" customHeight="1">
      <c r="A43" s="202">
        <v>39</v>
      </c>
      <c r="B43" s="202" t="s">
        <v>431</v>
      </c>
      <c r="C43" s="202" t="s">
        <v>1450</v>
      </c>
      <c r="D43" s="380" t="s">
        <v>1035</v>
      </c>
      <c r="E43" s="381">
        <v>32764</v>
      </c>
      <c r="F43" s="390">
        <v>500</v>
      </c>
      <c r="G43" s="390">
        <v>4</v>
      </c>
      <c r="H43" s="393" t="s">
        <v>1038</v>
      </c>
      <c r="I43" s="396" t="s">
        <v>1043</v>
      </c>
      <c r="J43" s="397" t="s">
        <v>1130</v>
      </c>
      <c r="K43" s="428">
        <v>200</v>
      </c>
      <c r="L43" s="395" t="s">
        <v>1404</v>
      </c>
      <c r="M43" s="396" t="s">
        <v>1161</v>
      </c>
      <c r="N43" s="396" t="s">
        <v>101</v>
      </c>
      <c r="O43" s="396" t="s">
        <v>1199</v>
      </c>
      <c r="P43" s="396" t="s">
        <v>104</v>
      </c>
      <c r="Q43" s="396">
        <v>1</v>
      </c>
      <c r="R43" s="382"/>
    </row>
    <row r="44" spans="1:18" s="371" customFormat="1" ht="27" customHeight="1">
      <c r="A44" s="202">
        <v>40</v>
      </c>
      <c r="B44" s="202" t="s">
        <v>431</v>
      </c>
      <c r="C44" s="202" t="s">
        <v>1451</v>
      </c>
      <c r="D44" s="380" t="s">
        <v>1036</v>
      </c>
      <c r="E44" s="381">
        <v>32987</v>
      </c>
      <c r="F44" s="390">
        <v>0</v>
      </c>
      <c r="G44" s="390">
        <v>0</v>
      </c>
      <c r="H44" s="393" t="s">
        <v>1038</v>
      </c>
      <c r="I44" s="396" t="s">
        <v>1040</v>
      </c>
      <c r="J44" s="397" t="s">
        <v>1130</v>
      </c>
      <c r="K44" s="428">
        <v>288</v>
      </c>
      <c r="L44" s="395" t="s">
        <v>1404</v>
      </c>
      <c r="M44" s="396" t="s">
        <v>1161</v>
      </c>
      <c r="N44" s="396" t="s">
        <v>101</v>
      </c>
      <c r="O44" s="396" t="s">
        <v>1199</v>
      </c>
      <c r="P44" s="396" t="s">
        <v>104</v>
      </c>
      <c r="Q44" s="396">
        <v>1</v>
      </c>
      <c r="R44" s="382"/>
    </row>
    <row r="45" spans="1:18" s="371" customFormat="1" ht="27" customHeight="1">
      <c r="A45" s="202">
        <v>41</v>
      </c>
      <c r="B45" s="202" t="s">
        <v>431</v>
      </c>
      <c r="C45" s="202" t="s">
        <v>0</v>
      </c>
      <c r="D45" s="380" t="s">
        <v>1037</v>
      </c>
      <c r="E45" s="381">
        <v>38502</v>
      </c>
      <c r="F45" s="390">
        <v>0</v>
      </c>
      <c r="G45" s="390">
        <v>0</v>
      </c>
      <c r="H45" s="393" t="s">
        <v>1038</v>
      </c>
      <c r="I45" s="396" t="s">
        <v>270</v>
      </c>
      <c r="J45" s="397" t="s">
        <v>1130</v>
      </c>
      <c r="K45" s="428">
        <v>70</v>
      </c>
      <c r="L45" s="395" t="s">
        <v>1404</v>
      </c>
      <c r="M45" s="396" t="s">
        <v>1161</v>
      </c>
      <c r="N45" s="396" t="s">
        <v>101</v>
      </c>
      <c r="O45" s="396" t="s">
        <v>1199</v>
      </c>
      <c r="P45" s="396" t="s">
        <v>104</v>
      </c>
      <c r="Q45" s="396">
        <v>1</v>
      </c>
      <c r="R45" s="382"/>
    </row>
    <row r="46" spans="1:18" s="371" customFormat="1" ht="27" customHeight="1">
      <c r="A46" s="202">
        <v>42</v>
      </c>
      <c r="B46" s="202" t="s">
        <v>1236</v>
      </c>
      <c r="C46" s="202" t="s">
        <v>1452</v>
      </c>
      <c r="D46" s="380" t="s">
        <v>1237</v>
      </c>
      <c r="E46" s="381">
        <v>27956</v>
      </c>
      <c r="F46" s="390"/>
      <c r="G46" s="390"/>
      <c r="H46" s="393" t="s">
        <v>1133</v>
      </c>
      <c r="I46" s="396"/>
      <c r="J46" s="397" t="s">
        <v>1130</v>
      </c>
      <c r="K46" s="428"/>
      <c r="L46" s="395" t="s">
        <v>1404</v>
      </c>
      <c r="M46" s="396" t="s">
        <v>1138</v>
      </c>
      <c r="N46" s="396" t="s">
        <v>101</v>
      </c>
      <c r="O46" s="396" t="s">
        <v>1159</v>
      </c>
      <c r="P46" s="396" t="s">
        <v>104</v>
      </c>
      <c r="Q46" s="396">
        <v>2</v>
      </c>
      <c r="R46" s="382"/>
    </row>
    <row r="47" spans="1:18" s="371" customFormat="1" ht="27" customHeight="1">
      <c r="A47" s="202">
        <v>43</v>
      </c>
      <c r="B47" s="202" t="s">
        <v>1236</v>
      </c>
      <c r="C47" s="202" t="s">
        <v>1238</v>
      </c>
      <c r="D47" s="384" t="s">
        <v>1239</v>
      </c>
      <c r="E47" s="381">
        <v>33429</v>
      </c>
      <c r="F47" s="390">
        <v>22880</v>
      </c>
      <c r="G47" s="390">
        <v>50</v>
      </c>
      <c r="H47" s="393" t="s">
        <v>1039</v>
      </c>
      <c r="I47" s="396" t="s">
        <v>1040</v>
      </c>
      <c r="J47" s="397"/>
      <c r="K47" s="428">
        <v>2760</v>
      </c>
      <c r="L47" s="395"/>
      <c r="M47" s="396" t="s">
        <v>1161</v>
      </c>
      <c r="N47" s="396" t="s">
        <v>101</v>
      </c>
      <c r="O47" s="396" t="s">
        <v>1159</v>
      </c>
      <c r="P47" s="396" t="s">
        <v>104</v>
      </c>
      <c r="Q47" s="396">
        <v>2</v>
      </c>
      <c r="R47" s="382"/>
    </row>
    <row r="48" spans="1:18" s="371" customFormat="1" ht="27" customHeight="1">
      <c r="A48" s="202">
        <v>44</v>
      </c>
      <c r="B48" s="202" t="s">
        <v>1236</v>
      </c>
      <c r="C48" s="202" t="s">
        <v>1453</v>
      </c>
      <c r="D48" s="384" t="s">
        <v>1240</v>
      </c>
      <c r="E48" s="381">
        <v>29056</v>
      </c>
      <c r="F48" s="390">
        <v>320</v>
      </c>
      <c r="G48" s="390">
        <v>0</v>
      </c>
      <c r="H48" s="393" t="s">
        <v>1133</v>
      </c>
      <c r="I48" s="396" t="s">
        <v>1043</v>
      </c>
      <c r="J48" s="397" t="s">
        <v>1130</v>
      </c>
      <c r="K48" s="428">
        <v>130</v>
      </c>
      <c r="L48" s="395" t="s">
        <v>1404</v>
      </c>
      <c r="M48" s="396" t="s">
        <v>1161</v>
      </c>
      <c r="N48" s="396" t="s">
        <v>101</v>
      </c>
      <c r="O48" s="396" t="s">
        <v>1159</v>
      </c>
      <c r="P48" s="396" t="s">
        <v>104</v>
      </c>
      <c r="Q48" s="396">
        <v>1</v>
      </c>
      <c r="R48" s="382"/>
    </row>
    <row r="49" spans="1:18" s="371" customFormat="1" ht="27" customHeight="1">
      <c r="A49" s="202">
        <v>45</v>
      </c>
      <c r="B49" s="202" t="s">
        <v>1236</v>
      </c>
      <c r="C49" s="392" t="s">
        <v>1417</v>
      </c>
      <c r="D49" s="384" t="s">
        <v>1241</v>
      </c>
      <c r="E49" s="381">
        <v>37629</v>
      </c>
      <c r="F49" s="390">
        <v>351</v>
      </c>
      <c r="G49" s="390">
        <v>0</v>
      </c>
      <c r="H49" s="393" t="s">
        <v>1039</v>
      </c>
      <c r="I49" s="396" t="s">
        <v>1040</v>
      </c>
      <c r="J49" s="397"/>
      <c r="K49" s="428">
        <v>112</v>
      </c>
      <c r="L49" s="395"/>
      <c r="M49" s="396" t="s">
        <v>1161</v>
      </c>
      <c r="N49" s="396" t="s">
        <v>101</v>
      </c>
      <c r="O49" s="396" t="s">
        <v>1159</v>
      </c>
      <c r="P49" s="396" t="s">
        <v>104</v>
      </c>
      <c r="Q49" s="396">
        <v>1</v>
      </c>
      <c r="R49" s="382"/>
    </row>
    <row r="50" spans="1:18" s="371" customFormat="1" ht="27" customHeight="1">
      <c r="A50" s="202">
        <v>46</v>
      </c>
      <c r="B50" s="202" t="s">
        <v>1236</v>
      </c>
      <c r="C50" s="202" t="s">
        <v>1454</v>
      </c>
      <c r="D50" s="384" t="s">
        <v>1242</v>
      </c>
      <c r="E50" s="381">
        <v>40511</v>
      </c>
      <c r="F50" s="390">
        <v>450</v>
      </c>
      <c r="G50" s="390">
        <v>411</v>
      </c>
      <c r="H50" s="393" t="s">
        <v>1133</v>
      </c>
      <c r="I50" s="396" t="s">
        <v>1043</v>
      </c>
      <c r="J50" s="397" t="s">
        <v>1130</v>
      </c>
      <c r="K50" s="428">
        <v>608</v>
      </c>
      <c r="L50" s="395" t="s">
        <v>1404</v>
      </c>
      <c r="M50" s="396" t="s">
        <v>1161</v>
      </c>
      <c r="N50" s="396" t="s">
        <v>101</v>
      </c>
      <c r="O50" s="396" t="s">
        <v>1159</v>
      </c>
      <c r="P50" s="396" t="s">
        <v>104</v>
      </c>
      <c r="Q50" s="396">
        <v>1</v>
      </c>
      <c r="R50" s="382"/>
    </row>
    <row r="51" spans="1:18" s="371" customFormat="1" ht="27" customHeight="1">
      <c r="A51" s="202">
        <v>47</v>
      </c>
      <c r="B51" s="202" t="s">
        <v>1236</v>
      </c>
      <c r="C51" s="202" t="s">
        <v>1418</v>
      </c>
      <c r="D51" s="384" t="s">
        <v>1243</v>
      </c>
      <c r="E51" s="381">
        <v>41060</v>
      </c>
      <c r="F51" s="390">
        <v>800</v>
      </c>
      <c r="G51" s="390">
        <v>0</v>
      </c>
      <c r="H51" s="393" t="s">
        <v>1038</v>
      </c>
      <c r="I51" s="396" t="s">
        <v>270</v>
      </c>
      <c r="J51" s="397" t="s">
        <v>1130</v>
      </c>
      <c r="K51" s="428">
        <v>219</v>
      </c>
      <c r="L51" s="395" t="s">
        <v>1404</v>
      </c>
      <c r="M51" s="396" t="s">
        <v>1161</v>
      </c>
      <c r="N51" s="396" t="s">
        <v>101</v>
      </c>
      <c r="O51" s="396" t="s">
        <v>1159</v>
      </c>
      <c r="P51" s="396" t="s">
        <v>104</v>
      </c>
      <c r="Q51" s="396">
        <v>1</v>
      </c>
      <c r="R51" s="382"/>
    </row>
    <row r="52" spans="1:18" s="371" customFormat="1" ht="27" customHeight="1">
      <c r="A52" s="202">
        <v>48</v>
      </c>
      <c r="B52" s="202" t="s">
        <v>230</v>
      </c>
      <c r="C52" s="202" t="s">
        <v>1419</v>
      </c>
      <c r="D52" s="384" t="s">
        <v>231</v>
      </c>
      <c r="E52" s="381">
        <v>40477</v>
      </c>
      <c r="F52" s="390">
        <v>0</v>
      </c>
      <c r="G52" s="390">
        <v>0</v>
      </c>
      <c r="H52" s="393" t="s">
        <v>1038</v>
      </c>
      <c r="I52" s="396" t="s">
        <v>1040</v>
      </c>
      <c r="J52" s="397" t="s">
        <v>1130</v>
      </c>
      <c r="K52" s="428">
        <v>700</v>
      </c>
      <c r="L52" s="395" t="s">
        <v>1404</v>
      </c>
      <c r="M52" s="396" t="s">
        <v>1138</v>
      </c>
      <c r="N52" s="396" t="s">
        <v>101</v>
      </c>
      <c r="O52" s="396" t="s">
        <v>1159</v>
      </c>
      <c r="P52" s="396" t="s">
        <v>104</v>
      </c>
      <c r="Q52" s="396">
        <v>1</v>
      </c>
      <c r="R52" s="426"/>
    </row>
    <row r="53" spans="1:18" s="371" customFormat="1" ht="27" customHeight="1">
      <c r="A53" s="202">
        <v>49</v>
      </c>
      <c r="B53" s="202" t="s">
        <v>851</v>
      </c>
      <c r="C53" s="202" t="s">
        <v>1267</v>
      </c>
      <c r="D53" s="380" t="s">
        <v>1268</v>
      </c>
      <c r="E53" s="381">
        <v>33664</v>
      </c>
      <c r="F53" s="390">
        <v>1465</v>
      </c>
      <c r="G53" s="390">
        <v>401</v>
      </c>
      <c r="H53" s="393" t="s">
        <v>1133</v>
      </c>
      <c r="I53" s="396"/>
      <c r="J53" s="397" t="s">
        <v>1130</v>
      </c>
      <c r="K53" s="428">
        <v>593</v>
      </c>
      <c r="L53" s="395" t="s">
        <v>1404</v>
      </c>
      <c r="M53" s="396" t="s">
        <v>1161</v>
      </c>
      <c r="N53" s="396" t="s">
        <v>101</v>
      </c>
      <c r="O53" s="396" t="s">
        <v>1199</v>
      </c>
      <c r="P53" s="396" t="s">
        <v>104</v>
      </c>
      <c r="Q53" s="396">
        <v>1</v>
      </c>
      <c r="R53" s="382"/>
    </row>
    <row r="54" spans="1:18" s="388" customFormat="1" ht="27" customHeight="1">
      <c r="A54" s="202">
        <v>50</v>
      </c>
      <c r="B54" s="241" t="s">
        <v>856</v>
      </c>
      <c r="C54" s="241" t="s">
        <v>1471</v>
      </c>
      <c r="D54" s="386" t="s">
        <v>1269</v>
      </c>
      <c r="E54" s="387">
        <v>37996</v>
      </c>
      <c r="F54" s="391">
        <v>680</v>
      </c>
      <c r="G54" s="391">
        <v>6</v>
      </c>
      <c r="H54" s="393" t="s">
        <v>1038</v>
      </c>
      <c r="I54" s="396" t="s">
        <v>270</v>
      </c>
      <c r="J54" s="430" t="s">
        <v>1130</v>
      </c>
      <c r="K54" s="429">
        <v>162</v>
      </c>
      <c r="L54" s="431" t="s">
        <v>1404</v>
      </c>
      <c r="M54" s="396" t="s">
        <v>1161</v>
      </c>
      <c r="N54" s="396" t="s">
        <v>101</v>
      </c>
      <c r="O54" s="396" t="s">
        <v>1159</v>
      </c>
      <c r="P54" s="396" t="s">
        <v>104</v>
      </c>
      <c r="Q54" s="378"/>
      <c r="R54" s="385"/>
    </row>
    <row r="55" spans="1:18" s="388" customFormat="1" ht="27" customHeight="1">
      <c r="A55" s="202">
        <v>51</v>
      </c>
      <c r="B55" s="241" t="s">
        <v>856</v>
      </c>
      <c r="C55" s="241" t="s">
        <v>1472</v>
      </c>
      <c r="D55" s="386" t="s">
        <v>1270</v>
      </c>
      <c r="E55" s="387">
        <v>39153</v>
      </c>
      <c r="F55" s="391">
        <v>2100</v>
      </c>
      <c r="G55" s="391">
        <v>0</v>
      </c>
      <c r="H55" s="393" t="s">
        <v>1133</v>
      </c>
      <c r="I55" s="396" t="s">
        <v>1043</v>
      </c>
      <c r="J55" s="430" t="s">
        <v>1130</v>
      </c>
      <c r="K55" s="429">
        <v>213</v>
      </c>
      <c r="L55" s="431" t="s">
        <v>1404</v>
      </c>
      <c r="M55" s="396" t="s">
        <v>1138</v>
      </c>
      <c r="N55" s="396" t="s">
        <v>101</v>
      </c>
      <c r="O55" s="396" t="s">
        <v>1159</v>
      </c>
      <c r="P55" s="396" t="s">
        <v>104</v>
      </c>
      <c r="Q55" s="378"/>
      <c r="R55" s="385"/>
    </row>
    <row r="56" spans="1:18" s="371" customFormat="1" ht="27" customHeight="1">
      <c r="A56" s="202">
        <v>52</v>
      </c>
      <c r="B56" s="202" t="s">
        <v>859</v>
      </c>
      <c r="C56" s="202" t="s">
        <v>1473</v>
      </c>
      <c r="D56" s="420" t="s">
        <v>1271</v>
      </c>
      <c r="E56" s="381">
        <v>33393</v>
      </c>
      <c r="F56" s="390">
        <v>0</v>
      </c>
      <c r="G56" s="390">
        <v>0</v>
      </c>
      <c r="H56" s="393" t="s">
        <v>1039</v>
      </c>
      <c r="I56" s="396" t="s">
        <v>1043</v>
      </c>
      <c r="J56" s="397"/>
      <c r="K56" s="428">
        <v>174</v>
      </c>
      <c r="L56" s="395"/>
      <c r="M56" s="396" t="s">
        <v>1161</v>
      </c>
      <c r="N56" s="396" t="s">
        <v>101</v>
      </c>
      <c r="O56" s="396" t="s">
        <v>1199</v>
      </c>
      <c r="P56" s="396" t="s">
        <v>104</v>
      </c>
      <c r="Q56" s="396">
        <v>1</v>
      </c>
      <c r="R56" s="393"/>
    </row>
    <row r="57" spans="1:18" s="371" customFormat="1" ht="27" customHeight="1">
      <c r="A57" s="202">
        <v>53</v>
      </c>
      <c r="B57" s="202" t="s">
        <v>1272</v>
      </c>
      <c r="C57" s="202" t="s">
        <v>1474</v>
      </c>
      <c r="D57" s="380" t="s">
        <v>1273</v>
      </c>
      <c r="E57" s="381">
        <v>33239</v>
      </c>
      <c r="F57" s="390">
        <v>120</v>
      </c>
      <c r="G57" s="390">
        <v>120</v>
      </c>
      <c r="H57" s="393" t="s">
        <v>1039</v>
      </c>
      <c r="I57" s="396" t="s">
        <v>1040</v>
      </c>
      <c r="J57" s="397"/>
      <c r="K57" s="428">
        <v>37</v>
      </c>
      <c r="L57" s="395"/>
      <c r="M57" s="396" t="s">
        <v>1161</v>
      </c>
      <c r="N57" s="396" t="s">
        <v>101</v>
      </c>
      <c r="O57" s="396" t="s">
        <v>1159</v>
      </c>
      <c r="P57" s="396" t="s">
        <v>104</v>
      </c>
      <c r="Q57" s="396">
        <v>1</v>
      </c>
      <c r="R57" s="382"/>
    </row>
    <row r="58" spans="1:18" s="371" customFormat="1" ht="27" customHeight="1">
      <c r="A58" s="202">
        <v>54</v>
      </c>
      <c r="B58" s="202" t="s">
        <v>1272</v>
      </c>
      <c r="C58" s="202" t="s">
        <v>1274</v>
      </c>
      <c r="D58" s="384" t="s">
        <v>1275</v>
      </c>
      <c r="E58" s="381">
        <v>30164</v>
      </c>
      <c r="F58" s="390">
        <v>410</v>
      </c>
      <c r="G58" s="390">
        <v>6</v>
      </c>
      <c r="H58" s="393" t="s">
        <v>1039</v>
      </c>
      <c r="I58" s="396" t="s">
        <v>1266</v>
      </c>
      <c r="J58" s="397"/>
      <c r="K58" s="428">
        <v>46</v>
      </c>
      <c r="L58" s="395"/>
      <c r="M58" s="396" t="s">
        <v>1161</v>
      </c>
      <c r="N58" s="396" t="s">
        <v>101</v>
      </c>
      <c r="O58" s="396" t="s">
        <v>1199</v>
      </c>
      <c r="P58" s="396" t="s">
        <v>104</v>
      </c>
      <c r="Q58" s="396">
        <v>2</v>
      </c>
      <c r="R58" s="382"/>
    </row>
    <row r="59" spans="1:18" s="371" customFormat="1" ht="27" customHeight="1">
      <c r="A59" s="202">
        <v>55</v>
      </c>
      <c r="B59" s="202" t="s">
        <v>1272</v>
      </c>
      <c r="C59" s="202" t="s">
        <v>1475</v>
      </c>
      <c r="D59" s="380" t="s">
        <v>1276</v>
      </c>
      <c r="E59" s="381">
        <v>40269</v>
      </c>
      <c r="F59" s="390">
        <v>0</v>
      </c>
      <c r="G59" s="390">
        <v>0</v>
      </c>
      <c r="H59" s="393" t="s">
        <v>1039</v>
      </c>
      <c r="I59" s="396" t="s">
        <v>270</v>
      </c>
      <c r="J59" s="397"/>
      <c r="K59" s="428">
        <v>165</v>
      </c>
      <c r="L59" s="395"/>
      <c r="M59" s="396" t="s">
        <v>1161</v>
      </c>
      <c r="N59" s="396" t="s">
        <v>101</v>
      </c>
      <c r="O59" s="396" t="s">
        <v>1199</v>
      </c>
      <c r="P59" s="396" t="s">
        <v>104</v>
      </c>
      <c r="Q59" s="396">
        <v>1</v>
      </c>
      <c r="R59" s="382"/>
    </row>
    <row r="60" spans="1:18" s="371" customFormat="1" ht="27" customHeight="1">
      <c r="A60" s="202">
        <v>56</v>
      </c>
      <c r="B60" s="202" t="s">
        <v>1272</v>
      </c>
      <c r="C60" s="202" t="s">
        <v>1476</v>
      </c>
      <c r="D60" s="380" t="s">
        <v>1277</v>
      </c>
      <c r="E60" s="381">
        <v>31717</v>
      </c>
      <c r="F60" s="390">
        <v>0</v>
      </c>
      <c r="G60" s="390">
        <v>0</v>
      </c>
      <c r="H60" s="393" t="s">
        <v>1039</v>
      </c>
      <c r="I60" s="396" t="s">
        <v>1266</v>
      </c>
      <c r="J60" s="397"/>
      <c r="K60" s="428">
        <v>72</v>
      </c>
      <c r="L60" s="395"/>
      <c r="M60" s="396" t="s">
        <v>1161</v>
      </c>
      <c r="N60" s="396" t="s">
        <v>101</v>
      </c>
      <c r="O60" s="396" t="s">
        <v>1199</v>
      </c>
      <c r="P60" s="396" t="s">
        <v>104</v>
      </c>
      <c r="Q60" s="396">
        <v>1</v>
      </c>
      <c r="R60" s="382"/>
    </row>
    <row r="61" spans="1:18" s="532" customFormat="1" ht="27" customHeight="1">
      <c r="A61" s="202">
        <v>57</v>
      </c>
      <c r="B61" s="202" t="s">
        <v>858</v>
      </c>
      <c r="C61" s="202" t="s">
        <v>1278</v>
      </c>
      <c r="D61" s="380" t="s">
        <v>1279</v>
      </c>
      <c r="E61" s="381">
        <v>25385</v>
      </c>
      <c r="F61" s="390">
        <v>8000</v>
      </c>
      <c r="G61" s="390">
        <v>0</v>
      </c>
      <c r="H61" s="393" t="s">
        <v>1133</v>
      </c>
      <c r="I61" s="534"/>
      <c r="J61" s="535" t="s">
        <v>1130</v>
      </c>
      <c r="K61" s="428">
        <v>550</v>
      </c>
      <c r="L61" s="533" t="s">
        <v>1404</v>
      </c>
      <c r="M61" s="534" t="s">
        <v>1134</v>
      </c>
      <c r="N61" s="534" t="s">
        <v>101</v>
      </c>
      <c r="O61" s="534" t="s">
        <v>1555</v>
      </c>
      <c r="P61" s="534" t="s">
        <v>104</v>
      </c>
      <c r="Q61" s="534">
        <v>2</v>
      </c>
      <c r="R61" s="382"/>
    </row>
    <row r="62" spans="1:18" s="532" customFormat="1" ht="27" customHeight="1">
      <c r="A62" s="202">
        <v>58</v>
      </c>
      <c r="B62" s="202" t="s">
        <v>853</v>
      </c>
      <c r="C62" s="202" t="s">
        <v>1280</v>
      </c>
      <c r="D62" s="380" t="s">
        <v>1281</v>
      </c>
      <c r="E62" s="381">
        <v>30195</v>
      </c>
      <c r="F62" s="390">
        <v>340</v>
      </c>
      <c r="G62" s="390">
        <v>0</v>
      </c>
      <c r="H62" s="393" t="s">
        <v>1133</v>
      </c>
      <c r="I62" s="534"/>
      <c r="J62" s="535" t="s">
        <v>1130</v>
      </c>
      <c r="K62" s="428">
        <v>74</v>
      </c>
      <c r="L62" s="533" t="s">
        <v>1404</v>
      </c>
      <c r="M62" s="534" t="s">
        <v>1138</v>
      </c>
      <c r="N62" s="534" t="s">
        <v>101</v>
      </c>
      <c r="O62" s="534" t="s">
        <v>1139</v>
      </c>
      <c r="P62" s="534" t="s">
        <v>104</v>
      </c>
      <c r="Q62" s="534">
        <v>56</v>
      </c>
      <c r="R62" s="427"/>
    </row>
    <row r="63" spans="1:18" s="371" customFormat="1" ht="27" customHeight="1">
      <c r="A63" s="202">
        <v>59</v>
      </c>
      <c r="B63" s="202" t="s">
        <v>860</v>
      </c>
      <c r="C63" s="202" t="s">
        <v>1282</v>
      </c>
      <c r="D63" s="380" t="s">
        <v>1283</v>
      </c>
      <c r="E63" s="381">
        <v>32964</v>
      </c>
      <c r="F63" s="390">
        <v>87</v>
      </c>
      <c r="G63" s="390">
        <v>56</v>
      </c>
      <c r="H63" s="393" t="s">
        <v>1039</v>
      </c>
      <c r="I63" s="396" t="s">
        <v>1043</v>
      </c>
      <c r="J63" s="397"/>
      <c r="K63" s="428">
        <v>22</v>
      </c>
      <c r="L63" s="395"/>
      <c r="M63" s="396" t="s">
        <v>1161</v>
      </c>
      <c r="N63" s="396" t="s">
        <v>101</v>
      </c>
      <c r="O63" s="396" t="s">
        <v>1159</v>
      </c>
      <c r="P63" s="396" t="s">
        <v>104</v>
      </c>
      <c r="Q63" s="396"/>
      <c r="R63" s="382"/>
    </row>
    <row r="64" spans="1:18" s="371" customFormat="1" ht="27" customHeight="1">
      <c r="A64" s="202">
        <v>60</v>
      </c>
      <c r="B64" s="202" t="s">
        <v>860</v>
      </c>
      <c r="C64" s="202" t="s">
        <v>1284</v>
      </c>
      <c r="D64" s="380" t="s">
        <v>1285</v>
      </c>
      <c r="E64" s="381">
        <v>38200</v>
      </c>
      <c r="F64" s="390">
        <v>600</v>
      </c>
      <c r="G64" s="390">
        <v>0</v>
      </c>
      <c r="H64" s="393" t="s">
        <v>1038</v>
      </c>
      <c r="I64" s="396" t="s">
        <v>270</v>
      </c>
      <c r="J64" s="397" t="s">
        <v>1130</v>
      </c>
      <c r="K64" s="428">
        <v>800</v>
      </c>
      <c r="L64" s="395" t="s">
        <v>1404</v>
      </c>
      <c r="M64" s="396" t="s">
        <v>1161</v>
      </c>
      <c r="N64" s="396" t="s">
        <v>101</v>
      </c>
      <c r="O64" s="396" t="s">
        <v>1199</v>
      </c>
      <c r="P64" s="396" t="s">
        <v>104</v>
      </c>
      <c r="Q64" s="396"/>
      <c r="R64" s="382"/>
    </row>
    <row r="65" spans="1:18" s="371" customFormat="1" ht="27" customHeight="1">
      <c r="A65" s="202">
        <v>61</v>
      </c>
      <c r="B65" s="202" t="s">
        <v>1286</v>
      </c>
      <c r="C65" s="202" t="s">
        <v>1477</v>
      </c>
      <c r="D65" s="389" t="s">
        <v>1287</v>
      </c>
      <c r="E65" s="381">
        <v>39356</v>
      </c>
      <c r="F65" s="390">
        <v>492</v>
      </c>
      <c r="G65" s="390">
        <v>12</v>
      </c>
      <c r="H65" s="393" t="s">
        <v>1133</v>
      </c>
      <c r="I65" s="396" t="s">
        <v>1043</v>
      </c>
      <c r="J65" s="397" t="s">
        <v>1130</v>
      </c>
      <c r="K65" s="428">
        <v>100</v>
      </c>
      <c r="L65" s="395" t="s">
        <v>1404</v>
      </c>
      <c r="M65" s="396" t="s">
        <v>1260</v>
      </c>
      <c r="N65" s="396" t="s">
        <v>101</v>
      </c>
      <c r="O65" s="396" t="s">
        <v>1159</v>
      </c>
      <c r="P65" s="396" t="s">
        <v>1044</v>
      </c>
      <c r="Q65" s="396">
        <v>1</v>
      </c>
      <c r="R65" s="392"/>
    </row>
    <row r="66" spans="1:18" s="371" customFormat="1" ht="27" customHeight="1">
      <c r="A66" s="202">
        <v>62</v>
      </c>
      <c r="B66" s="202" t="s">
        <v>32</v>
      </c>
      <c r="C66" s="202" t="s">
        <v>32</v>
      </c>
      <c r="D66" s="380" t="s">
        <v>1288</v>
      </c>
      <c r="E66" s="381">
        <v>34060</v>
      </c>
      <c r="F66" s="390">
        <v>620</v>
      </c>
      <c r="G66" s="390">
        <v>0</v>
      </c>
      <c r="H66" s="393" t="s">
        <v>1039</v>
      </c>
      <c r="I66" s="396" t="s">
        <v>1043</v>
      </c>
      <c r="J66" s="397"/>
      <c r="K66" s="428">
        <v>132</v>
      </c>
      <c r="L66" s="395"/>
      <c r="M66" s="396" t="s">
        <v>1203</v>
      </c>
      <c r="N66" s="396" t="s">
        <v>1289</v>
      </c>
      <c r="O66" s="396" t="s">
        <v>1290</v>
      </c>
      <c r="P66" s="396" t="s">
        <v>104</v>
      </c>
      <c r="Q66" s="396">
        <v>1</v>
      </c>
      <c r="R66" s="382"/>
    </row>
    <row r="67" spans="1:18" s="371" customFormat="1" ht="27" customHeight="1">
      <c r="A67" s="202">
        <v>63</v>
      </c>
      <c r="B67" s="202" t="s">
        <v>448</v>
      </c>
      <c r="C67" s="202" t="s">
        <v>1291</v>
      </c>
      <c r="D67" s="380" t="s">
        <v>1292</v>
      </c>
      <c r="E67" s="381">
        <v>23774</v>
      </c>
      <c r="F67" s="390">
        <v>700</v>
      </c>
      <c r="G67" s="390">
        <v>0</v>
      </c>
      <c r="H67" s="393" t="s">
        <v>1039</v>
      </c>
      <c r="I67" s="396" t="s">
        <v>1042</v>
      </c>
      <c r="J67" s="397"/>
      <c r="K67" s="428">
        <v>100</v>
      </c>
      <c r="L67" s="395"/>
      <c r="M67" s="396" t="s">
        <v>1161</v>
      </c>
      <c r="N67" s="379" t="s">
        <v>233</v>
      </c>
      <c r="O67" s="396" t="s">
        <v>1293</v>
      </c>
      <c r="P67" s="396" t="s">
        <v>1044</v>
      </c>
      <c r="Q67" s="396"/>
      <c r="R67" s="382"/>
    </row>
    <row r="68" spans="1:18" s="371" customFormat="1" ht="27" customHeight="1">
      <c r="A68" s="202">
        <v>64</v>
      </c>
      <c r="B68" s="202" t="s">
        <v>448</v>
      </c>
      <c r="C68" s="202" t="s">
        <v>1294</v>
      </c>
      <c r="D68" s="380" t="s">
        <v>1294</v>
      </c>
      <c r="E68" s="381">
        <v>37500</v>
      </c>
      <c r="F68" s="390">
        <v>208</v>
      </c>
      <c r="G68" s="390">
        <v>32</v>
      </c>
      <c r="H68" s="393" t="s">
        <v>1039</v>
      </c>
      <c r="I68" s="396" t="s">
        <v>1040</v>
      </c>
      <c r="J68" s="397"/>
      <c r="K68" s="428">
        <v>80</v>
      </c>
      <c r="L68" s="395"/>
      <c r="M68" s="396" t="s">
        <v>1203</v>
      </c>
      <c r="N68" s="396" t="s">
        <v>101</v>
      </c>
      <c r="O68" s="396" t="s">
        <v>1199</v>
      </c>
      <c r="P68" s="396" t="s">
        <v>104</v>
      </c>
      <c r="Q68" s="396"/>
      <c r="R68" s="382"/>
    </row>
    <row r="69" spans="1:18" s="371" customFormat="1" ht="27" customHeight="1">
      <c r="A69" s="202">
        <v>65</v>
      </c>
      <c r="B69" s="202" t="s">
        <v>448</v>
      </c>
      <c r="C69" s="202" t="s">
        <v>1478</v>
      </c>
      <c r="D69" s="380" t="s">
        <v>1295</v>
      </c>
      <c r="E69" s="381">
        <v>36800</v>
      </c>
      <c r="F69" s="390">
        <v>465</v>
      </c>
      <c r="G69" s="390">
        <v>0</v>
      </c>
      <c r="H69" s="393" t="s">
        <v>1039</v>
      </c>
      <c r="I69" s="396" t="s">
        <v>1043</v>
      </c>
      <c r="J69" s="397"/>
      <c r="K69" s="428">
        <v>250</v>
      </c>
      <c r="L69" s="395"/>
      <c r="M69" s="396" t="s">
        <v>1161</v>
      </c>
      <c r="N69" s="396" t="s">
        <v>101</v>
      </c>
      <c r="O69" s="396" t="s">
        <v>1199</v>
      </c>
      <c r="P69" s="396" t="s">
        <v>104</v>
      </c>
      <c r="Q69" s="396">
        <v>1</v>
      </c>
      <c r="R69" s="382"/>
    </row>
    <row r="70" spans="1:18" s="371" customFormat="1" ht="27" customHeight="1">
      <c r="A70" s="202">
        <v>66</v>
      </c>
      <c r="B70" s="202" t="s">
        <v>1296</v>
      </c>
      <c r="C70" s="202" t="s">
        <v>1297</v>
      </c>
      <c r="D70" s="380" t="s">
        <v>1298</v>
      </c>
      <c r="E70" s="381">
        <v>38472</v>
      </c>
      <c r="F70" s="390">
        <v>1875</v>
      </c>
      <c r="G70" s="390">
        <v>0</v>
      </c>
      <c r="H70" s="393" t="s">
        <v>1038</v>
      </c>
      <c r="I70" s="396" t="s">
        <v>270</v>
      </c>
      <c r="J70" s="397" t="s">
        <v>1130</v>
      </c>
      <c r="K70" s="428">
        <v>175</v>
      </c>
      <c r="L70" s="395" t="s">
        <v>1404</v>
      </c>
      <c r="M70" s="396" t="s">
        <v>1299</v>
      </c>
      <c r="N70" s="396" t="s">
        <v>101</v>
      </c>
      <c r="O70" s="396" t="s">
        <v>1159</v>
      </c>
      <c r="P70" s="396" t="s">
        <v>104</v>
      </c>
      <c r="Q70" s="396">
        <v>1</v>
      </c>
      <c r="R70" s="382"/>
    </row>
    <row r="71" spans="1:18" s="371" customFormat="1" ht="27" customHeight="1">
      <c r="A71" s="202">
        <v>67</v>
      </c>
      <c r="B71" s="202" t="s">
        <v>865</v>
      </c>
      <c r="C71" s="202" t="s">
        <v>1300</v>
      </c>
      <c r="D71" s="380" t="s">
        <v>1301</v>
      </c>
      <c r="E71" s="381">
        <v>37711</v>
      </c>
      <c r="F71" s="390">
        <v>200</v>
      </c>
      <c r="G71" s="390">
        <v>0</v>
      </c>
      <c r="H71" s="393" t="s">
        <v>1038</v>
      </c>
      <c r="I71" s="396" t="s">
        <v>1042</v>
      </c>
      <c r="J71" s="397" t="s">
        <v>1130</v>
      </c>
      <c r="K71" s="428">
        <v>290</v>
      </c>
      <c r="L71" s="395" t="s">
        <v>1404</v>
      </c>
      <c r="M71" s="396" t="s">
        <v>1138</v>
      </c>
      <c r="N71" s="396" t="s">
        <v>101</v>
      </c>
      <c r="O71" s="396" t="s">
        <v>1159</v>
      </c>
      <c r="P71" s="396" t="s">
        <v>104</v>
      </c>
      <c r="Q71" s="396">
        <v>1</v>
      </c>
      <c r="R71" s="382"/>
    </row>
    <row r="72" spans="1:18" s="371" customFormat="1" ht="27" customHeight="1">
      <c r="A72" s="202">
        <v>68</v>
      </c>
      <c r="B72" s="202" t="s">
        <v>865</v>
      </c>
      <c r="C72" s="202" t="s">
        <v>1302</v>
      </c>
      <c r="D72" s="380" t="s">
        <v>1303</v>
      </c>
      <c r="E72" s="381">
        <v>38579</v>
      </c>
      <c r="F72" s="390">
        <v>250</v>
      </c>
      <c r="G72" s="390">
        <v>0</v>
      </c>
      <c r="H72" s="393" t="s">
        <v>1038</v>
      </c>
      <c r="I72" s="396" t="s">
        <v>270</v>
      </c>
      <c r="J72" s="397" t="s">
        <v>1130</v>
      </c>
      <c r="K72" s="428">
        <v>400</v>
      </c>
      <c r="L72" s="395" t="s">
        <v>1404</v>
      </c>
      <c r="M72" s="396" t="s">
        <v>1138</v>
      </c>
      <c r="N72" s="396" t="s">
        <v>101</v>
      </c>
      <c r="O72" s="396" t="s">
        <v>1159</v>
      </c>
      <c r="P72" s="396" t="s">
        <v>104</v>
      </c>
      <c r="Q72" s="396">
        <v>1</v>
      </c>
      <c r="R72" s="382"/>
    </row>
    <row r="73" spans="1:18" s="371" customFormat="1" ht="27" customHeight="1">
      <c r="A73" s="202">
        <v>69</v>
      </c>
      <c r="B73" s="202" t="s">
        <v>866</v>
      </c>
      <c r="C73" s="202" t="s">
        <v>1304</v>
      </c>
      <c r="D73" s="380" t="s">
        <v>1305</v>
      </c>
      <c r="E73" s="381">
        <v>37813</v>
      </c>
      <c r="F73" s="390">
        <v>80</v>
      </c>
      <c r="G73" s="390">
        <v>47</v>
      </c>
      <c r="H73" s="393" t="s">
        <v>1039</v>
      </c>
      <c r="I73" s="396" t="s">
        <v>1043</v>
      </c>
      <c r="J73" s="397"/>
      <c r="K73" s="428">
        <v>980</v>
      </c>
      <c r="L73" s="395"/>
      <c r="M73" s="396" t="s">
        <v>1161</v>
      </c>
      <c r="N73" s="396" t="s">
        <v>101</v>
      </c>
      <c r="O73" s="396" t="s">
        <v>1159</v>
      </c>
      <c r="P73" s="396" t="s">
        <v>104</v>
      </c>
      <c r="Q73" s="396">
        <v>2</v>
      </c>
      <c r="R73" s="382"/>
    </row>
    <row r="74" spans="1:18" s="371" customFormat="1" ht="27" customHeight="1">
      <c r="A74" s="202">
        <v>70</v>
      </c>
      <c r="B74" s="202" t="s">
        <v>867</v>
      </c>
      <c r="C74" s="202" t="s">
        <v>1306</v>
      </c>
      <c r="D74" s="384" t="s">
        <v>1307</v>
      </c>
      <c r="E74" s="381">
        <v>39686</v>
      </c>
      <c r="F74" s="390">
        <v>2000</v>
      </c>
      <c r="G74" s="390">
        <v>0</v>
      </c>
      <c r="H74" s="393" t="s">
        <v>1039</v>
      </c>
      <c r="I74" s="396" t="s">
        <v>270</v>
      </c>
      <c r="J74" s="397"/>
      <c r="K74" s="428">
        <v>480</v>
      </c>
      <c r="L74" s="395"/>
      <c r="M74" s="396" t="s">
        <v>1161</v>
      </c>
      <c r="N74" s="396" t="s">
        <v>101</v>
      </c>
      <c r="O74" s="396" t="s">
        <v>1159</v>
      </c>
      <c r="P74" s="396" t="s">
        <v>104</v>
      </c>
      <c r="Q74" s="396">
        <v>1</v>
      </c>
      <c r="R74" s="382"/>
    </row>
    <row r="75" spans="1:18" s="371" customFormat="1" ht="27" customHeight="1">
      <c r="A75" s="202">
        <v>71</v>
      </c>
      <c r="B75" s="202" t="s">
        <v>867</v>
      </c>
      <c r="C75" s="202" t="s">
        <v>234</v>
      </c>
      <c r="D75" s="384" t="s">
        <v>235</v>
      </c>
      <c r="E75" s="381">
        <v>37529</v>
      </c>
      <c r="F75" s="390">
        <v>696</v>
      </c>
      <c r="G75" s="390">
        <v>0</v>
      </c>
      <c r="H75" s="393" t="s">
        <v>1039</v>
      </c>
      <c r="I75" s="396" t="s">
        <v>1040</v>
      </c>
      <c r="J75" s="397"/>
      <c r="K75" s="428">
        <v>500</v>
      </c>
      <c r="L75" s="395"/>
      <c r="M75" s="396" t="s">
        <v>1161</v>
      </c>
      <c r="N75" s="396" t="s">
        <v>101</v>
      </c>
      <c r="O75" s="396" t="s">
        <v>1159</v>
      </c>
      <c r="P75" s="396" t="s">
        <v>104</v>
      </c>
      <c r="Q75" s="396">
        <v>1</v>
      </c>
      <c r="R75" s="382"/>
    </row>
    <row r="76" spans="1:18" s="371" customFormat="1" ht="27" customHeight="1">
      <c r="A76" s="202">
        <v>72</v>
      </c>
      <c r="B76" s="202" t="s">
        <v>867</v>
      </c>
      <c r="C76" s="202" t="s">
        <v>1308</v>
      </c>
      <c r="D76" s="384" t="s">
        <v>1309</v>
      </c>
      <c r="E76" s="381">
        <v>41494</v>
      </c>
      <c r="F76" s="390">
        <v>9500</v>
      </c>
      <c r="G76" s="390">
        <v>0</v>
      </c>
      <c r="H76" s="393" t="s">
        <v>1038</v>
      </c>
      <c r="I76" s="396" t="s">
        <v>1040</v>
      </c>
      <c r="J76" s="397" t="s">
        <v>1130</v>
      </c>
      <c r="K76" s="428">
        <v>170</v>
      </c>
      <c r="L76" s="395" t="s">
        <v>1404</v>
      </c>
      <c r="M76" s="396" t="s">
        <v>1138</v>
      </c>
      <c r="N76" s="396" t="s">
        <v>101</v>
      </c>
      <c r="O76" s="396" t="s">
        <v>1159</v>
      </c>
      <c r="P76" s="396" t="s">
        <v>104</v>
      </c>
      <c r="Q76" s="396">
        <v>1</v>
      </c>
      <c r="R76" s="382"/>
    </row>
    <row r="77" spans="1:18" s="371" customFormat="1" ht="27" customHeight="1">
      <c r="A77" s="202">
        <v>73</v>
      </c>
      <c r="B77" s="202" t="s">
        <v>867</v>
      </c>
      <c r="C77" s="202" t="s">
        <v>1033</v>
      </c>
      <c r="D77" s="384" t="s">
        <v>1310</v>
      </c>
      <c r="E77" s="381">
        <v>41775</v>
      </c>
      <c r="F77" s="390">
        <v>1595</v>
      </c>
      <c r="G77" s="390">
        <v>0</v>
      </c>
      <c r="H77" s="393" t="s">
        <v>1038</v>
      </c>
      <c r="I77" s="396" t="s">
        <v>270</v>
      </c>
      <c r="J77" s="397" t="s">
        <v>1130</v>
      </c>
      <c r="K77" s="428">
        <v>380</v>
      </c>
      <c r="L77" s="395" t="s">
        <v>1404</v>
      </c>
      <c r="M77" s="396" t="s">
        <v>1138</v>
      </c>
      <c r="N77" s="396" t="s">
        <v>101</v>
      </c>
      <c r="O77" s="396" t="s">
        <v>1159</v>
      </c>
      <c r="P77" s="396" t="s">
        <v>104</v>
      </c>
      <c r="Q77" s="396">
        <v>1</v>
      </c>
      <c r="R77" s="382"/>
    </row>
    <row r="78" spans="1:18" s="371" customFormat="1" ht="27" customHeight="1">
      <c r="A78" s="202">
        <v>74</v>
      </c>
      <c r="B78" s="202" t="s">
        <v>869</v>
      </c>
      <c r="C78" s="202" t="s">
        <v>1311</v>
      </c>
      <c r="D78" s="384" t="s">
        <v>1312</v>
      </c>
      <c r="E78" s="381">
        <v>37727</v>
      </c>
      <c r="F78" s="390">
        <v>10700</v>
      </c>
      <c r="G78" s="390">
        <v>0</v>
      </c>
      <c r="H78" s="393" t="s">
        <v>1133</v>
      </c>
      <c r="I78" s="396" t="s">
        <v>1043</v>
      </c>
      <c r="J78" s="397" t="s">
        <v>1130</v>
      </c>
      <c r="K78" s="428">
        <v>361</v>
      </c>
      <c r="L78" s="395" t="s">
        <v>1404</v>
      </c>
      <c r="M78" s="396" t="s">
        <v>1161</v>
      </c>
      <c r="N78" s="396" t="s">
        <v>101</v>
      </c>
      <c r="O78" s="396" t="s">
        <v>1159</v>
      </c>
      <c r="P78" s="396" t="s">
        <v>104</v>
      </c>
      <c r="Q78" s="396">
        <v>1</v>
      </c>
      <c r="R78" s="382"/>
    </row>
    <row r="79" spans="1:18" s="371" customFormat="1" ht="27" customHeight="1">
      <c r="A79" s="202">
        <v>75</v>
      </c>
      <c r="B79" s="202" t="s">
        <v>869</v>
      </c>
      <c r="C79" s="202" t="s">
        <v>1313</v>
      </c>
      <c r="D79" s="384" t="s">
        <v>1314</v>
      </c>
      <c r="E79" s="381">
        <v>40763</v>
      </c>
      <c r="F79" s="390">
        <v>2115</v>
      </c>
      <c r="G79" s="390">
        <v>0</v>
      </c>
      <c r="H79" s="393" t="s">
        <v>1038</v>
      </c>
      <c r="I79" s="396" t="s">
        <v>270</v>
      </c>
      <c r="J79" s="397" t="s">
        <v>1130</v>
      </c>
      <c r="K79" s="428">
        <v>276</v>
      </c>
      <c r="L79" s="395" t="s">
        <v>1404</v>
      </c>
      <c r="M79" s="396" t="s">
        <v>1161</v>
      </c>
      <c r="N79" s="396" t="s">
        <v>101</v>
      </c>
      <c r="O79" s="396" t="s">
        <v>1159</v>
      </c>
      <c r="P79" s="396" t="s">
        <v>104</v>
      </c>
      <c r="Q79" s="396">
        <v>1</v>
      </c>
      <c r="R79" s="382"/>
    </row>
    <row r="80" spans="1:18" s="371" customFormat="1" ht="27" customHeight="1">
      <c r="A80" s="202">
        <v>76</v>
      </c>
      <c r="B80" s="202" t="s">
        <v>869</v>
      </c>
      <c r="C80" s="202" t="s">
        <v>1315</v>
      </c>
      <c r="D80" s="384" t="s">
        <v>1316</v>
      </c>
      <c r="E80" s="381">
        <v>40640</v>
      </c>
      <c r="F80" s="390">
        <v>318</v>
      </c>
      <c r="G80" s="390">
        <v>228</v>
      </c>
      <c r="H80" s="393" t="s">
        <v>1038</v>
      </c>
      <c r="I80" s="396" t="s">
        <v>270</v>
      </c>
      <c r="J80" s="397" t="s">
        <v>1130</v>
      </c>
      <c r="K80" s="428">
        <v>87</v>
      </c>
      <c r="L80" s="395" t="s">
        <v>1404</v>
      </c>
      <c r="M80" s="396" t="s">
        <v>1161</v>
      </c>
      <c r="N80" s="396" t="s">
        <v>101</v>
      </c>
      <c r="O80" s="396" t="s">
        <v>1159</v>
      </c>
      <c r="P80" s="396" t="s">
        <v>104</v>
      </c>
      <c r="Q80" s="396">
        <v>1</v>
      </c>
      <c r="R80" s="382"/>
    </row>
    <row r="81" spans="1:18" s="371" customFormat="1" ht="27" customHeight="1">
      <c r="A81" s="202">
        <v>77</v>
      </c>
      <c r="B81" s="202" t="s">
        <v>869</v>
      </c>
      <c r="C81" s="202" t="s">
        <v>1479</v>
      </c>
      <c r="D81" s="384" t="s">
        <v>1317</v>
      </c>
      <c r="E81" s="381">
        <v>41078</v>
      </c>
      <c r="F81" s="390">
        <v>155</v>
      </c>
      <c r="G81" s="390">
        <v>60</v>
      </c>
      <c r="H81" s="393" t="s">
        <v>1038</v>
      </c>
      <c r="I81" s="396" t="s">
        <v>1220</v>
      </c>
      <c r="J81" s="397" t="s">
        <v>1130</v>
      </c>
      <c r="K81" s="428">
        <v>33</v>
      </c>
      <c r="L81" s="395" t="s">
        <v>1404</v>
      </c>
      <c r="M81" s="396" t="s">
        <v>1161</v>
      </c>
      <c r="N81" s="396" t="s">
        <v>101</v>
      </c>
      <c r="O81" s="396" t="s">
        <v>1159</v>
      </c>
      <c r="P81" s="396" t="s">
        <v>104</v>
      </c>
      <c r="Q81" s="396">
        <v>1</v>
      </c>
      <c r="R81" s="382"/>
    </row>
    <row r="82" spans="1:18" s="371" customFormat="1" ht="27" customHeight="1">
      <c r="A82" s="202">
        <v>78</v>
      </c>
      <c r="B82" s="202" t="s">
        <v>868</v>
      </c>
      <c r="C82" s="202" t="s">
        <v>236</v>
      </c>
      <c r="D82" s="384" t="s">
        <v>1318</v>
      </c>
      <c r="E82" s="381">
        <v>37915</v>
      </c>
      <c r="F82" s="390">
        <v>500</v>
      </c>
      <c r="G82" s="390">
        <v>0</v>
      </c>
      <c r="H82" s="393" t="s">
        <v>1038</v>
      </c>
      <c r="I82" s="396" t="s">
        <v>270</v>
      </c>
      <c r="J82" s="397" t="s">
        <v>1130</v>
      </c>
      <c r="K82" s="428">
        <v>440</v>
      </c>
      <c r="L82" s="395" t="s">
        <v>1404</v>
      </c>
      <c r="M82" s="396" t="s">
        <v>1138</v>
      </c>
      <c r="N82" s="396" t="s">
        <v>101</v>
      </c>
      <c r="O82" s="396" t="s">
        <v>1159</v>
      </c>
      <c r="P82" s="396" t="s">
        <v>104</v>
      </c>
      <c r="Q82" s="396">
        <v>1</v>
      </c>
      <c r="R82" s="382"/>
    </row>
    <row r="83" spans="1:18" s="371" customFormat="1" ht="27" customHeight="1">
      <c r="A83" s="202">
        <v>79</v>
      </c>
      <c r="B83" s="202" t="s">
        <v>868</v>
      </c>
      <c r="C83" s="202" t="s">
        <v>1319</v>
      </c>
      <c r="D83" s="384" t="s">
        <v>1320</v>
      </c>
      <c r="E83" s="381">
        <v>41507</v>
      </c>
      <c r="F83" s="390">
        <v>110</v>
      </c>
      <c r="G83" s="390">
        <v>0</v>
      </c>
      <c r="H83" s="393" t="s">
        <v>1038</v>
      </c>
      <c r="I83" s="396" t="s">
        <v>270</v>
      </c>
      <c r="J83" s="397" t="s">
        <v>1130</v>
      </c>
      <c r="K83" s="428">
        <v>60</v>
      </c>
      <c r="L83" s="395" t="s">
        <v>1404</v>
      </c>
      <c r="M83" s="396" t="s">
        <v>1138</v>
      </c>
      <c r="N83" s="396" t="s">
        <v>101</v>
      </c>
      <c r="O83" s="396" t="s">
        <v>1159</v>
      </c>
      <c r="P83" s="396" t="s">
        <v>104</v>
      </c>
      <c r="Q83" s="396"/>
      <c r="R83" s="382"/>
    </row>
    <row r="84" spans="1:18" s="371" customFormat="1" ht="27" customHeight="1">
      <c r="A84" s="202">
        <v>80</v>
      </c>
      <c r="B84" s="202" t="s">
        <v>868</v>
      </c>
      <c r="C84" s="202" t="s">
        <v>1321</v>
      </c>
      <c r="D84" s="384" t="s">
        <v>1322</v>
      </c>
      <c r="E84" s="381">
        <v>41943</v>
      </c>
      <c r="F84" s="390">
        <v>200</v>
      </c>
      <c r="G84" s="390">
        <v>100</v>
      </c>
      <c r="H84" s="393" t="s">
        <v>1038</v>
      </c>
      <c r="I84" s="396" t="s">
        <v>270</v>
      </c>
      <c r="J84" s="397" t="s">
        <v>1130</v>
      </c>
      <c r="K84" s="428">
        <v>50</v>
      </c>
      <c r="L84" s="395" t="s">
        <v>1404</v>
      </c>
      <c r="M84" s="396" t="s">
        <v>1138</v>
      </c>
      <c r="N84" s="396" t="s">
        <v>101</v>
      </c>
      <c r="O84" s="396" t="s">
        <v>1159</v>
      </c>
      <c r="P84" s="396" t="s">
        <v>104</v>
      </c>
      <c r="Q84" s="396"/>
      <c r="R84" s="382"/>
    </row>
    <row r="85" spans="1:18" s="371" customFormat="1" ht="27" customHeight="1">
      <c r="A85" s="202">
        <v>81</v>
      </c>
      <c r="B85" s="202" t="s">
        <v>797</v>
      </c>
      <c r="C85" s="202" t="s">
        <v>1480</v>
      </c>
      <c r="D85" s="384" t="s">
        <v>1323</v>
      </c>
      <c r="E85" s="381"/>
      <c r="F85" s="390">
        <v>4286</v>
      </c>
      <c r="G85" s="390">
        <v>0</v>
      </c>
      <c r="H85" s="393" t="s">
        <v>1133</v>
      </c>
      <c r="I85" s="396"/>
      <c r="J85" s="397" t="s">
        <v>1130</v>
      </c>
      <c r="K85" s="428">
        <v>162</v>
      </c>
      <c r="L85" s="395" t="s">
        <v>1404</v>
      </c>
      <c r="M85" s="396" t="s">
        <v>1161</v>
      </c>
      <c r="N85" s="396" t="s">
        <v>101</v>
      </c>
      <c r="O85" s="396" t="s">
        <v>1159</v>
      </c>
      <c r="P85" s="396" t="s">
        <v>104</v>
      </c>
      <c r="Q85" s="396">
        <v>7</v>
      </c>
      <c r="R85" s="382"/>
    </row>
    <row r="86" spans="1:18" s="371" customFormat="1" ht="27" customHeight="1">
      <c r="A86" s="202">
        <v>82</v>
      </c>
      <c r="B86" s="202" t="s">
        <v>797</v>
      </c>
      <c r="C86" s="202" t="s">
        <v>1481</v>
      </c>
      <c r="D86" s="384" t="s">
        <v>1324</v>
      </c>
      <c r="E86" s="381">
        <v>40341</v>
      </c>
      <c r="F86" s="390">
        <v>1160</v>
      </c>
      <c r="G86" s="390">
        <v>0</v>
      </c>
      <c r="H86" s="393" t="s">
        <v>1038</v>
      </c>
      <c r="I86" s="396" t="s">
        <v>1224</v>
      </c>
      <c r="J86" s="397" t="s">
        <v>1130</v>
      </c>
      <c r="K86" s="428">
        <v>280</v>
      </c>
      <c r="L86" s="395" t="s">
        <v>1404</v>
      </c>
      <c r="M86" s="396" t="s">
        <v>1161</v>
      </c>
      <c r="N86" s="396" t="s">
        <v>101</v>
      </c>
      <c r="O86" s="396" t="s">
        <v>1159</v>
      </c>
      <c r="P86" s="396" t="s">
        <v>104</v>
      </c>
      <c r="Q86" s="396">
        <v>5</v>
      </c>
      <c r="R86" s="382"/>
    </row>
    <row r="87" spans="1:18" s="371" customFormat="1" ht="27" customHeight="1">
      <c r="A87" s="202">
        <v>83</v>
      </c>
      <c r="B87" s="202" t="s">
        <v>797</v>
      </c>
      <c r="C87" s="202" t="s">
        <v>1482</v>
      </c>
      <c r="D87" s="384" t="s">
        <v>1324</v>
      </c>
      <c r="E87" s="381">
        <v>39212</v>
      </c>
      <c r="F87" s="390">
        <v>138</v>
      </c>
      <c r="G87" s="390">
        <v>0</v>
      </c>
      <c r="H87" s="393" t="s">
        <v>1038</v>
      </c>
      <c r="I87" s="396" t="s">
        <v>1325</v>
      </c>
      <c r="J87" s="397" t="s">
        <v>1130</v>
      </c>
      <c r="K87" s="428">
        <v>52</v>
      </c>
      <c r="L87" s="395" t="s">
        <v>1404</v>
      </c>
      <c r="M87" s="396" t="s">
        <v>1161</v>
      </c>
      <c r="N87" s="396" t="s">
        <v>101</v>
      </c>
      <c r="O87" s="396" t="s">
        <v>1159</v>
      </c>
      <c r="P87" s="396" t="s">
        <v>104</v>
      </c>
      <c r="Q87" s="396">
        <v>2</v>
      </c>
      <c r="R87" s="382"/>
    </row>
    <row r="88" spans="1:18" s="371" customFormat="1" ht="27" customHeight="1">
      <c r="A88" s="202">
        <v>84</v>
      </c>
      <c r="B88" s="202" t="s">
        <v>797</v>
      </c>
      <c r="C88" s="202" t="s">
        <v>1483</v>
      </c>
      <c r="D88" s="384" t="s">
        <v>1326</v>
      </c>
      <c r="E88" s="381">
        <v>39535</v>
      </c>
      <c r="F88" s="390">
        <v>300</v>
      </c>
      <c r="G88" s="390">
        <v>63</v>
      </c>
      <c r="H88" s="393" t="s">
        <v>1038</v>
      </c>
      <c r="I88" s="356" t="s">
        <v>1197</v>
      </c>
      <c r="J88" s="397" t="s">
        <v>1130</v>
      </c>
      <c r="K88" s="428">
        <v>159</v>
      </c>
      <c r="L88" s="395" t="s">
        <v>1404</v>
      </c>
      <c r="M88" s="396" t="s">
        <v>1161</v>
      </c>
      <c r="N88" s="396" t="s">
        <v>101</v>
      </c>
      <c r="O88" s="396" t="s">
        <v>1159</v>
      </c>
      <c r="P88" s="396" t="s">
        <v>104</v>
      </c>
      <c r="Q88" s="396">
        <v>2</v>
      </c>
      <c r="R88" s="426"/>
    </row>
    <row r="89" spans="1:18" s="371" customFormat="1" ht="27" customHeight="1">
      <c r="A89" s="202">
        <v>85</v>
      </c>
      <c r="B89" s="202" t="s">
        <v>797</v>
      </c>
      <c r="C89" s="202" t="s">
        <v>1484</v>
      </c>
      <c r="D89" s="384" t="s">
        <v>1327</v>
      </c>
      <c r="E89" s="381">
        <v>29281</v>
      </c>
      <c r="F89" s="390">
        <v>3568</v>
      </c>
      <c r="G89" s="390">
        <v>1915</v>
      </c>
      <c r="H89" s="393" t="s">
        <v>1133</v>
      </c>
      <c r="I89" s="396"/>
      <c r="J89" s="397" t="s">
        <v>1130</v>
      </c>
      <c r="K89" s="428">
        <v>1070</v>
      </c>
      <c r="L89" s="395" t="s">
        <v>1404</v>
      </c>
      <c r="M89" s="396" t="s">
        <v>1161</v>
      </c>
      <c r="N89" s="396" t="s">
        <v>101</v>
      </c>
      <c r="O89" s="396" t="s">
        <v>1159</v>
      </c>
      <c r="P89" s="396" t="s">
        <v>104</v>
      </c>
      <c r="Q89" s="396">
        <v>8</v>
      </c>
      <c r="R89" s="382"/>
    </row>
    <row r="90" spans="1:18" s="371" customFormat="1" ht="27" customHeight="1">
      <c r="A90" s="202">
        <v>86</v>
      </c>
      <c r="B90" s="202" t="s">
        <v>797</v>
      </c>
      <c r="C90" s="202" t="s">
        <v>1485</v>
      </c>
      <c r="D90" s="384" t="s">
        <v>1328</v>
      </c>
      <c r="E90" s="381">
        <v>39163</v>
      </c>
      <c r="F90" s="390">
        <v>0</v>
      </c>
      <c r="G90" s="390">
        <v>0</v>
      </c>
      <c r="H90" s="393" t="s">
        <v>1039</v>
      </c>
      <c r="I90" s="356" t="s">
        <v>1329</v>
      </c>
      <c r="J90" s="397"/>
      <c r="K90" s="428">
        <v>137</v>
      </c>
      <c r="L90" s="395"/>
      <c r="M90" s="396" t="s">
        <v>1138</v>
      </c>
      <c r="N90" s="396" t="s">
        <v>101</v>
      </c>
      <c r="O90" s="396" t="s">
        <v>1159</v>
      </c>
      <c r="P90" s="396" t="s">
        <v>104</v>
      </c>
      <c r="Q90" s="396">
        <v>1</v>
      </c>
      <c r="R90" s="382"/>
    </row>
    <row r="91" spans="1:18" s="371" customFormat="1" ht="27" customHeight="1">
      <c r="A91" s="202">
        <v>87</v>
      </c>
      <c r="B91" s="202" t="s">
        <v>797</v>
      </c>
      <c r="C91" s="202" t="s">
        <v>1486</v>
      </c>
      <c r="D91" s="384" t="s">
        <v>1330</v>
      </c>
      <c r="E91" s="381">
        <v>38412</v>
      </c>
      <c r="F91" s="390">
        <v>0</v>
      </c>
      <c r="G91" s="390">
        <v>0</v>
      </c>
      <c r="H91" s="393" t="s">
        <v>1038</v>
      </c>
      <c r="I91" s="396" t="s">
        <v>1224</v>
      </c>
      <c r="J91" s="397" t="s">
        <v>1130</v>
      </c>
      <c r="K91" s="428">
        <v>900</v>
      </c>
      <c r="L91" s="395" t="s">
        <v>1404</v>
      </c>
      <c r="M91" s="396" t="s">
        <v>1138</v>
      </c>
      <c r="N91" s="396" t="s">
        <v>101</v>
      </c>
      <c r="O91" s="396" t="s">
        <v>1159</v>
      </c>
      <c r="P91" s="396" t="s">
        <v>104</v>
      </c>
      <c r="Q91" s="396">
        <v>7</v>
      </c>
      <c r="R91" s="382"/>
    </row>
    <row r="92" spans="1:18" s="371" customFormat="1" ht="27" customHeight="1">
      <c r="A92" s="202">
        <v>88</v>
      </c>
      <c r="B92" s="202" t="s">
        <v>797</v>
      </c>
      <c r="C92" s="202" t="s">
        <v>1487</v>
      </c>
      <c r="D92" s="384" t="s">
        <v>1331</v>
      </c>
      <c r="E92" s="381">
        <v>38857</v>
      </c>
      <c r="F92" s="390">
        <v>0</v>
      </c>
      <c r="G92" s="390">
        <v>0</v>
      </c>
      <c r="H92" s="393" t="s">
        <v>1038</v>
      </c>
      <c r="I92" s="396" t="s">
        <v>1224</v>
      </c>
      <c r="J92" s="397" t="s">
        <v>1130</v>
      </c>
      <c r="K92" s="428">
        <v>180</v>
      </c>
      <c r="L92" s="395" t="s">
        <v>1404</v>
      </c>
      <c r="M92" s="396" t="s">
        <v>1138</v>
      </c>
      <c r="N92" s="396" t="s">
        <v>101</v>
      </c>
      <c r="O92" s="396" t="s">
        <v>1159</v>
      </c>
      <c r="P92" s="396" t="s">
        <v>104</v>
      </c>
      <c r="Q92" s="396">
        <v>5</v>
      </c>
      <c r="R92" s="382"/>
    </row>
    <row r="93" spans="1:18" s="371" customFormat="1" ht="27" customHeight="1">
      <c r="A93" s="202">
        <v>89</v>
      </c>
      <c r="B93" s="202" t="s">
        <v>797</v>
      </c>
      <c r="C93" s="202" t="s">
        <v>1488</v>
      </c>
      <c r="D93" s="384" t="s">
        <v>1332</v>
      </c>
      <c r="E93" s="381">
        <v>38857</v>
      </c>
      <c r="F93" s="390">
        <v>0</v>
      </c>
      <c r="G93" s="390">
        <v>0</v>
      </c>
      <c r="H93" s="393" t="s">
        <v>1038</v>
      </c>
      <c r="I93" s="356" t="s">
        <v>1197</v>
      </c>
      <c r="J93" s="397" t="s">
        <v>1130</v>
      </c>
      <c r="K93" s="428">
        <v>93</v>
      </c>
      <c r="L93" s="395" t="s">
        <v>1404</v>
      </c>
      <c r="M93" s="396" t="s">
        <v>1138</v>
      </c>
      <c r="N93" s="396" t="s">
        <v>101</v>
      </c>
      <c r="O93" s="396" t="s">
        <v>1159</v>
      </c>
      <c r="P93" s="396" t="s">
        <v>104</v>
      </c>
      <c r="Q93" s="396">
        <v>1</v>
      </c>
      <c r="R93" s="382" t="s">
        <v>1204</v>
      </c>
    </row>
    <row r="94" spans="1:18" s="371" customFormat="1" ht="27" customHeight="1">
      <c r="A94" s="202">
        <v>90</v>
      </c>
      <c r="B94" s="202" t="s">
        <v>797</v>
      </c>
      <c r="C94" s="202" t="s">
        <v>1489</v>
      </c>
      <c r="D94" s="384" t="s">
        <v>1333</v>
      </c>
      <c r="E94" s="381">
        <v>40736</v>
      </c>
      <c r="F94" s="390">
        <v>0</v>
      </c>
      <c r="G94" s="390">
        <v>0</v>
      </c>
      <c r="H94" s="393" t="s">
        <v>1038</v>
      </c>
      <c r="I94" s="396" t="s">
        <v>1325</v>
      </c>
      <c r="J94" s="397" t="s">
        <v>1130</v>
      </c>
      <c r="K94" s="428">
        <v>105</v>
      </c>
      <c r="L94" s="395" t="s">
        <v>1404</v>
      </c>
      <c r="M94" s="396" t="s">
        <v>1138</v>
      </c>
      <c r="N94" s="396" t="s">
        <v>101</v>
      </c>
      <c r="O94" s="396" t="s">
        <v>1159</v>
      </c>
      <c r="P94" s="396" t="s">
        <v>104</v>
      </c>
      <c r="Q94" s="396">
        <v>3</v>
      </c>
      <c r="R94" s="382"/>
    </row>
    <row r="95" spans="1:18" s="371" customFormat="1" ht="27" customHeight="1">
      <c r="A95" s="202">
        <v>91</v>
      </c>
      <c r="B95" s="202" t="s">
        <v>797</v>
      </c>
      <c r="C95" s="202" t="s">
        <v>1490</v>
      </c>
      <c r="D95" s="384" t="s">
        <v>1334</v>
      </c>
      <c r="E95" s="381">
        <v>41957</v>
      </c>
      <c r="F95" s="390">
        <v>2500</v>
      </c>
      <c r="G95" s="390">
        <v>0</v>
      </c>
      <c r="H95" s="393" t="s">
        <v>1038</v>
      </c>
      <c r="I95" s="356" t="s">
        <v>1197</v>
      </c>
      <c r="J95" s="397" t="s">
        <v>1130</v>
      </c>
      <c r="K95" s="428">
        <v>498</v>
      </c>
      <c r="L95" s="395" t="s">
        <v>1404</v>
      </c>
      <c r="M95" s="396" t="s">
        <v>1138</v>
      </c>
      <c r="N95" s="396" t="s">
        <v>101</v>
      </c>
      <c r="O95" s="396" t="s">
        <v>1159</v>
      </c>
      <c r="P95" s="396" t="s">
        <v>104</v>
      </c>
      <c r="Q95" s="396">
        <v>8</v>
      </c>
      <c r="R95" s="382"/>
    </row>
    <row r="96" spans="1:18" s="371" customFormat="1" ht="27" customHeight="1">
      <c r="A96" s="202">
        <v>92</v>
      </c>
      <c r="B96" s="202" t="s">
        <v>797</v>
      </c>
      <c r="C96" s="202" t="s">
        <v>1491</v>
      </c>
      <c r="D96" s="384" t="s">
        <v>1335</v>
      </c>
      <c r="E96" s="381">
        <v>40714</v>
      </c>
      <c r="F96" s="390">
        <v>0</v>
      </c>
      <c r="G96" s="390">
        <v>0</v>
      </c>
      <c r="H96" s="393" t="s">
        <v>1038</v>
      </c>
      <c r="I96" s="396" t="s">
        <v>1224</v>
      </c>
      <c r="J96" s="397" t="s">
        <v>1130</v>
      </c>
      <c r="K96" s="428">
        <v>580</v>
      </c>
      <c r="L96" s="395" t="s">
        <v>1404</v>
      </c>
      <c r="M96" s="396" t="s">
        <v>1138</v>
      </c>
      <c r="N96" s="396" t="s">
        <v>101</v>
      </c>
      <c r="O96" s="396" t="s">
        <v>1159</v>
      </c>
      <c r="P96" s="396" t="s">
        <v>104</v>
      </c>
      <c r="Q96" s="396">
        <v>8</v>
      </c>
      <c r="R96" s="382"/>
    </row>
    <row r="97" spans="1:18" s="371" customFormat="1" ht="27" customHeight="1">
      <c r="A97" s="202">
        <v>93</v>
      </c>
      <c r="B97" s="202" t="s">
        <v>797</v>
      </c>
      <c r="C97" s="392" t="s">
        <v>1492</v>
      </c>
      <c r="D97" s="384" t="s">
        <v>1336</v>
      </c>
      <c r="E97" s="381">
        <v>40933</v>
      </c>
      <c r="F97" s="390">
        <v>0</v>
      </c>
      <c r="G97" s="390">
        <v>0</v>
      </c>
      <c r="H97" s="393" t="s">
        <v>1038</v>
      </c>
      <c r="I97" s="356" t="s">
        <v>1197</v>
      </c>
      <c r="J97" s="397" t="s">
        <v>1130</v>
      </c>
      <c r="K97" s="428">
        <v>743</v>
      </c>
      <c r="L97" s="395" t="s">
        <v>1404</v>
      </c>
      <c r="M97" s="396" t="s">
        <v>1161</v>
      </c>
      <c r="N97" s="396" t="s">
        <v>101</v>
      </c>
      <c r="O97" s="396" t="s">
        <v>1159</v>
      </c>
      <c r="P97" s="396" t="s">
        <v>104</v>
      </c>
      <c r="Q97" s="396">
        <v>5</v>
      </c>
      <c r="R97" s="382"/>
    </row>
    <row r="98" spans="1:18" s="371" customFormat="1" ht="27" customHeight="1">
      <c r="A98" s="202">
        <v>94</v>
      </c>
      <c r="B98" s="202" t="s">
        <v>797</v>
      </c>
      <c r="C98" s="392" t="s">
        <v>1493</v>
      </c>
      <c r="D98" s="384" t="s">
        <v>1337</v>
      </c>
      <c r="E98" s="381">
        <v>41440</v>
      </c>
      <c r="F98" s="390">
        <v>1588</v>
      </c>
      <c r="G98" s="390">
        <v>0</v>
      </c>
      <c r="H98" s="393" t="s">
        <v>1038</v>
      </c>
      <c r="I98" s="396" t="s">
        <v>1325</v>
      </c>
      <c r="J98" s="397" t="s">
        <v>1130</v>
      </c>
      <c r="K98" s="428">
        <v>198</v>
      </c>
      <c r="L98" s="395" t="s">
        <v>1404</v>
      </c>
      <c r="M98" s="396" t="s">
        <v>1161</v>
      </c>
      <c r="N98" s="396" t="s">
        <v>101</v>
      </c>
      <c r="O98" s="396" t="s">
        <v>1159</v>
      </c>
      <c r="P98" s="396" t="s">
        <v>104</v>
      </c>
      <c r="Q98" s="396">
        <v>1</v>
      </c>
      <c r="R98" s="382"/>
    </row>
    <row r="99" spans="1:18" s="371" customFormat="1" ht="27" customHeight="1">
      <c r="A99" s="202">
        <v>95</v>
      </c>
      <c r="B99" s="202" t="s">
        <v>452</v>
      </c>
      <c r="C99" s="202" t="s">
        <v>1494</v>
      </c>
      <c r="D99" s="380" t="s">
        <v>1338</v>
      </c>
      <c r="E99" s="381">
        <v>28825</v>
      </c>
      <c r="F99" s="390">
        <v>2370</v>
      </c>
      <c r="G99" s="390">
        <v>1240</v>
      </c>
      <c r="H99" s="393" t="s">
        <v>1133</v>
      </c>
      <c r="I99" s="396" t="s">
        <v>1043</v>
      </c>
      <c r="J99" s="397" t="s">
        <v>1130</v>
      </c>
      <c r="K99" s="428">
        <v>332</v>
      </c>
      <c r="L99" s="395" t="s">
        <v>1404</v>
      </c>
      <c r="M99" s="396" t="s">
        <v>1161</v>
      </c>
      <c r="N99" s="396" t="s">
        <v>101</v>
      </c>
      <c r="O99" s="396" t="s">
        <v>1159</v>
      </c>
      <c r="P99" s="396" t="s">
        <v>104</v>
      </c>
      <c r="Q99" s="396">
        <v>2</v>
      </c>
      <c r="R99" s="382"/>
    </row>
    <row r="100" spans="1:18" s="371" customFormat="1" ht="27" customHeight="1">
      <c r="A100" s="202">
        <v>96</v>
      </c>
      <c r="B100" s="202" t="s">
        <v>452</v>
      </c>
      <c r="C100" s="202" t="s">
        <v>1495</v>
      </c>
      <c r="D100" s="380" t="s">
        <v>1339</v>
      </c>
      <c r="E100" s="381">
        <v>25720</v>
      </c>
      <c r="F100" s="390">
        <v>5953</v>
      </c>
      <c r="G100" s="390">
        <v>3215</v>
      </c>
      <c r="H100" s="393" t="s">
        <v>1133</v>
      </c>
      <c r="I100" s="396" t="s">
        <v>1043</v>
      </c>
      <c r="J100" s="397" t="s">
        <v>1130</v>
      </c>
      <c r="K100" s="428">
        <v>1072</v>
      </c>
      <c r="L100" s="395" t="s">
        <v>1404</v>
      </c>
      <c r="M100" s="396" t="s">
        <v>1161</v>
      </c>
      <c r="N100" s="396" t="s">
        <v>101</v>
      </c>
      <c r="O100" s="396" t="s">
        <v>1159</v>
      </c>
      <c r="P100" s="396" t="s">
        <v>104</v>
      </c>
      <c r="Q100" s="396">
        <v>2</v>
      </c>
      <c r="R100" s="382"/>
    </row>
    <row r="101" spans="1:18" s="371" customFormat="1" ht="27" customHeight="1">
      <c r="A101" s="202">
        <v>97</v>
      </c>
      <c r="B101" s="202" t="s">
        <v>452</v>
      </c>
      <c r="C101" s="392" t="s">
        <v>1496</v>
      </c>
      <c r="D101" s="380" t="s">
        <v>1340</v>
      </c>
      <c r="E101" s="381">
        <v>27576</v>
      </c>
      <c r="F101" s="390">
        <v>4620</v>
      </c>
      <c r="G101" s="390">
        <v>2120</v>
      </c>
      <c r="H101" s="393" t="s">
        <v>1133</v>
      </c>
      <c r="I101" s="396" t="s">
        <v>1043</v>
      </c>
      <c r="J101" s="397" t="s">
        <v>1130</v>
      </c>
      <c r="K101" s="428">
        <v>496</v>
      </c>
      <c r="L101" s="395" t="s">
        <v>1404</v>
      </c>
      <c r="M101" s="396" t="s">
        <v>1161</v>
      </c>
      <c r="N101" s="396" t="s">
        <v>101</v>
      </c>
      <c r="O101" s="396" t="s">
        <v>1159</v>
      </c>
      <c r="P101" s="396" t="s">
        <v>104</v>
      </c>
      <c r="Q101" s="396">
        <v>2</v>
      </c>
      <c r="R101" s="382"/>
    </row>
    <row r="102" spans="1:18" s="371" customFormat="1" ht="27" customHeight="1">
      <c r="A102" s="202">
        <v>98</v>
      </c>
      <c r="B102" s="202" t="s">
        <v>452</v>
      </c>
      <c r="C102" s="392" t="s">
        <v>1497</v>
      </c>
      <c r="D102" s="380" t="s">
        <v>1340</v>
      </c>
      <c r="E102" s="381">
        <v>30529</v>
      </c>
      <c r="F102" s="390">
        <v>1688</v>
      </c>
      <c r="G102" s="390">
        <v>715</v>
      </c>
      <c r="H102" s="393" t="s">
        <v>1133</v>
      </c>
      <c r="I102" s="396" t="s">
        <v>1043</v>
      </c>
      <c r="J102" s="397" t="s">
        <v>1130</v>
      </c>
      <c r="K102" s="428">
        <v>422</v>
      </c>
      <c r="L102" s="395" t="s">
        <v>1404</v>
      </c>
      <c r="M102" s="396" t="s">
        <v>1161</v>
      </c>
      <c r="N102" s="396" t="s">
        <v>101</v>
      </c>
      <c r="O102" s="396" t="s">
        <v>1159</v>
      </c>
      <c r="P102" s="396" t="s">
        <v>104</v>
      </c>
      <c r="Q102" s="396">
        <v>2</v>
      </c>
      <c r="R102" s="382"/>
    </row>
    <row r="103" spans="1:18" s="371" customFormat="1" ht="27" customHeight="1">
      <c r="A103" s="202">
        <v>99</v>
      </c>
      <c r="B103" s="202" t="s">
        <v>452</v>
      </c>
      <c r="C103" s="392" t="s">
        <v>1498</v>
      </c>
      <c r="D103" s="380" t="s">
        <v>1341</v>
      </c>
      <c r="E103" s="381">
        <v>25873</v>
      </c>
      <c r="F103" s="390">
        <v>3390</v>
      </c>
      <c r="G103" s="390">
        <v>1690</v>
      </c>
      <c r="H103" s="393" t="s">
        <v>1133</v>
      </c>
      <c r="I103" s="396" t="s">
        <v>1043</v>
      </c>
      <c r="J103" s="397" t="s">
        <v>1130</v>
      </c>
      <c r="K103" s="428">
        <v>732</v>
      </c>
      <c r="L103" s="395" t="s">
        <v>1404</v>
      </c>
      <c r="M103" s="396" t="s">
        <v>1161</v>
      </c>
      <c r="N103" s="396" t="s">
        <v>101</v>
      </c>
      <c r="O103" s="396" t="s">
        <v>1159</v>
      </c>
      <c r="P103" s="396" t="s">
        <v>104</v>
      </c>
      <c r="Q103" s="396">
        <v>2</v>
      </c>
      <c r="R103" s="382"/>
    </row>
    <row r="104" spans="1:18" s="371" customFormat="1" ht="27" customHeight="1">
      <c r="A104" s="202">
        <v>100</v>
      </c>
      <c r="B104" s="202" t="s">
        <v>452</v>
      </c>
      <c r="C104" s="392" t="s">
        <v>1499</v>
      </c>
      <c r="D104" s="380" t="s">
        <v>1342</v>
      </c>
      <c r="E104" s="381">
        <v>26390</v>
      </c>
      <c r="F104" s="390">
        <v>3770</v>
      </c>
      <c r="G104" s="390">
        <v>2110</v>
      </c>
      <c r="H104" s="393" t="s">
        <v>1133</v>
      </c>
      <c r="I104" s="396" t="s">
        <v>1043</v>
      </c>
      <c r="J104" s="397" t="s">
        <v>1130</v>
      </c>
      <c r="K104" s="428">
        <v>943</v>
      </c>
      <c r="L104" s="395" t="s">
        <v>1404</v>
      </c>
      <c r="M104" s="396" t="s">
        <v>1161</v>
      </c>
      <c r="N104" s="396" t="s">
        <v>101</v>
      </c>
      <c r="O104" s="396" t="s">
        <v>1159</v>
      </c>
      <c r="P104" s="396" t="s">
        <v>104</v>
      </c>
      <c r="Q104" s="396">
        <v>2</v>
      </c>
      <c r="R104" s="382"/>
    </row>
    <row r="105" spans="1:18" s="371" customFormat="1" ht="27" customHeight="1">
      <c r="A105" s="202">
        <v>101</v>
      </c>
      <c r="B105" s="202" t="s">
        <v>452</v>
      </c>
      <c r="C105" s="202" t="s">
        <v>1500</v>
      </c>
      <c r="D105" s="380" t="s">
        <v>1343</v>
      </c>
      <c r="E105" s="381">
        <v>35339</v>
      </c>
      <c r="F105" s="390">
        <v>891</v>
      </c>
      <c r="G105" s="390">
        <v>886</v>
      </c>
      <c r="H105" s="393" t="s">
        <v>1039</v>
      </c>
      <c r="I105" s="396" t="s">
        <v>1043</v>
      </c>
      <c r="J105" s="397"/>
      <c r="K105" s="428">
        <v>408</v>
      </c>
      <c r="L105" s="395"/>
      <c r="M105" s="396" t="s">
        <v>1161</v>
      </c>
      <c r="N105" s="396" t="s">
        <v>101</v>
      </c>
      <c r="O105" s="396" t="s">
        <v>1199</v>
      </c>
      <c r="P105" s="396" t="s">
        <v>104</v>
      </c>
      <c r="Q105" s="396">
        <v>1</v>
      </c>
      <c r="R105" s="382"/>
    </row>
    <row r="106" spans="1:18" s="371" customFormat="1" ht="27" customHeight="1">
      <c r="A106" s="202">
        <v>102</v>
      </c>
      <c r="B106" s="202" t="s">
        <v>452</v>
      </c>
      <c r="C106" s="202" t="s">
        <v>1501</v>
      </c>
      <c r="D106" s="380" t="s">
        <v>1344</v>
      </c>
      <c r="E106" s="381">
        <v>40627</v>
      </c>
      <c r="F106" s="390">
        <v>47000</v>
      </c>
      <c r="G106" s="390">
        <v>0</v>
      </c>
      <c r="H106" s="393" t="s">
        <v>1038</v>
      </c>
      <c r="I106" s="396" t="s">
        <v>270</v>
      </c>
      <c r="J106" s="397" t="s">
        <v>1130</v>
      </c>
      <c r="K106" s="428">
        <v>930</v>
      </c>
      <c r="L106" s="395" t="s">
        <v>1404</v>
      </c>
      <c r="M106" s="396" t="s">
        <v>1138</v>
      </c>
      <c r="N106" s="396" t="s">
        <v>101</v>
      </c>
      <c r="O106" s="396" t="s">
        <v>1159</v>
      </c>
      <c r="P106" s="396" t="s">
        <v>104</v>
      </c>
      <c r="Q106" s="396">
        <v>1</v>
      </c>
      <c r="R106" s="382"/>
    </row>
    <row r="107" spans="1:18" s="371" customFormat="1" ht="27" customHeight="1">
      <c r="A107" s="202">
        <v>103</v>
      </c>
      <c r="B107" s="202" t="s">
        <v>452</v>
      </c>
      <c r="C107" s="202" t="s">
        <v>1502</v>
      </c>
      <c r="D107" s="380" t="s">
        <v>1345</v>
      </c>
      <c r="E107" s="381">
        <v>40368</v>
      </c>
      <c r="F107" s="390">
        <v>1150</v>
      </c>
      <c r="G107" s="390">
        <v>0</v>
      </c>
      <c r="H107" s="393" t="s">
        <v>1038</v>
      </c>
      <c r="I107" s="396" t="s">
        <v>270</v>
      </c>
      <c r="J107" s="397" t="s">
        <v>1130</v>
      </c>
      <c r="K107" s="428">
        <v>522</v>
      </c>
      <c r="L107" s="395" t="s">
        <v>1404</v>
      </c>
      <c r="M107" s="396" t="s">
        <v>1138</v>
      </c>
      <c r="N107" s="396" t="s">
        <v>101</v>
      </c>
      <c r="O107" s="396" t="s">
        <v>1159</v>
      </c>
      <c r="P107" s="396" t="s">
        <v>104</v>
      </c>
      <c r="Q107" s="396">
        <v>1</v>
      </c>
      <c r="R107" s="382"/>
    </row>
    <row r="108" spans="1:18" s="371" customFormat="1" ht="27" customHeight="1">
      <c r="A108" s="202">
        <v>104</v>
      </c>
      <c r="B108" s="202" t="s">
        <v>797</v>
      </c>
      <c r="C108" s="202" t="s">
        <v>1503</v>
      </c>
      <c r="D108" s="380" t="s">
        <v>1346</v>
      </c>
      <c r="E108" s="381">
        <v>29434</v>
      </c>
      <c r="F108" s="390">
        <v>1945</v>
      </c>
      <c r="G108" s="390">
        <v>872</v>
      </c>
      <c r="H108" s="393" t="s">
        <v>1133</v>
      </c>
      <c r="I108" s="396" t="s">
        <v>1043</v>
      </c>
      <c r="J108" s="397" t="s">
        <v>1130</v>
      </c>
      <c r="K108" s="428">
        <v>389</v>
      </c>
      <c r="L108" s="395" t="s">
        <v>1404</v>
      </c>
      <c r="M108" s="396" t="s">
        <v>1161</v>
      </c>
      <c r="N108" s="396" t="s">
        <v>101</v>
      </c>
      <c r="O108" s="396" t="s">
        <v>1159</v>
      </c>
      <c r="P108" s="396" t="s">
        <v>104</v>
      </c>
      <c r="Q108" s="396">
        <v>6</v>
      </c>
      <c r="R108" s="382"/>
    </row>
    <row r="109" spans="1:18" s="371" customFormat="1" ht="27" customHeight="1">
      <c r="A109" s="202">
        <v>105</v>
      </c>
      <c r="B109" s="202" t="s">
        <v>797</v>
      </c>
      <c r="C109" s="202" t="s">
        <v>1504</v>
      </c>
      <c r="D109" s="380" t="s">
        <v>1347</v>
      </c>
      <c r="E109" s="381">
        <v>29434</v>
      </c>
      <c r="F109" s="390">
        <v>2080</v>
      </c>
      <c r="G109" s="390">
        <v>1009</v>
      </c>
      <c r="H109" s="393" t="s">
        <v>1133</v>
      </c>
      <c r="I109" s="396" t="s">
        <v>1043</v>
      </c>
      <c r="J109" s="397" t="s">
        <v>1130</v>
      </c>
      <c r="K109" s="428">
        <v>416</v>
      </c>
      <c r="L109" s="395" t="s">
        <v>1404</v>
      </c>
      <c r="M109" s="396" t="s">
        <v>1161</v>
      </c>
      <c r="N109" s="396" t="s">
        <v>101</v>
      </c>
      <c r="O109" s="396" t="s">
        <v>1159</v>
      </c>
      <c r="P109" s="396" t="s">
        <v>104</v>
      </c>
      <c r="Q109" s="396">
        <v>6</v>
      </c>
      <c r="R109" s="382"/>
    </row>
    <row r="110" spans="1:18" s="371" customFormat="1" ht="27" customHeight="1">
      <c r="A110" s="202">
        <v>106</v>
      </c>
      <c r="B110" s="202" t="s">
        <v>797</v>
      </c>
      <c r="C110" s="202" t="s">
        <v>1505</v>
      </c>
      <c r="D110" s="380" t="s">
        <v>1348</v>
      </c>
      <c r="E110" s="381">
        <v>24654</v>
      </c>
      <c r="F110" s="390">
        <v>5218</v>
      </c>
      <c r="G110" s="390">
        <v>2150</v>
      </c>
      <c r="H110" s="393" t="s">
        <v>1133</v>
      </c>
      <c r="I110" s="396" t="s">
        <v>1043</v>
      </c>
      <c r="J110" s="397" t="s">
        <v>1130</v>
      </c>
      <c r="K110" s="428">
        <v>939</v>
      </c>
      <c r="L110" s="395" t="s">
        <v>1404</v>
      </c>
      <c r="M110" s="396" t="s">
        <v>1161</v>
      </c>
      <c r="N110" s="396" t="s">
        <v>101</v>
      </c>
      <c r="O110" s="396" t="s">
        <v>1159</v>
      </c>
      <c r="P110" s="396" t="s">
        <v>1044</v>
      </c>
      <c r="Q110" s="396">
        <v>2</v>
      </c>
      <c r="R110" s="382"/>
    </row>
    <row r="111" spans="1:18" s="371" customFormat="1" ht="27" customHeight="1">
      <c r="A111" s="202">
        <v>107</v>
      </c>
      <c r="B111" s="202" t="s">
        <v>797</v>
      </c>
      <c r="C111" s="202" t="s">
        <v>1506</v>
      </c>
      <c r="D111" s="380" t="s">
        <v>1349</v>
      </c>
      <c r="E111" s="381">
        <v>27181</v>
      </c>
      <c r="F111" s="390">
        <v>4455</v>
      </c>
      <c r="G111" s="390">
        <v>1282</v>
      </c>
      <c r="H111" s="393" t="s">
        <v>1133</v>
      </c>
      <c r="I111" s="396" t="s">
        <v>1043</v>
      </c>
      <c r="J111" s="397" t="s">
        <v>1130</v>
      </c>
      <c r="K111" s="428">
        <v>1336</v>
      </c>
      <c r="L111" s="395" t="s">
        <v>1404</v>
      </c>
      <c r="M111" s="396" t="s">
        <v>1203</v>
      </c>
      <c r="N111" s="396" t="s">
        <v>101</v>
      </c>
      <c r="O111" s="396" t="s">
        <v>1159</v>
      </c>
      <c r="P111" s="396" t="s">
        <v>1044</v>
      </c>
      <c r="Q111" s="396">
        <v>2</v>
      </c>
      <c r="R111" s="382"/>
    </row>
    <row r="112" spans="1:18" s="371" customFormat="1" ht="27" customHeight="1">
      <c r="A112" s="202">
        <v>108</v>
      </c>
      <c r="B112" s="202" t="s">
        <v>797</v>
      </c>
      <c r="C112" s="202" t="s">
        <v>1507</v>
      </c>
      <c r="D112" s="380" t="s">
        <v>1350</v>
      </c>
      <c r="E112" s="381">
        <v>27181</v>
      </c>
      <c r="F112" s="390">
        <v>4418</v>
      </c>
      <c r="G112" s="390">
        <v>1918</v>
      </c>
      <c r="H112" s="393" t="s">
        <v>1133</v>
      </c>
      <c r="I112" s="396" t="s">
        <v>1043</v>
      </c>
      <c r="J112" s="397" t="s">
        <v>1130</v>
      </c>
      <c r="K112" s="428">
        <v>1325</v>
      </c>
      <c r="L112" s="395" t="s">
        <v>1404</v>
      </c>
      <c r="M112" s="396" t="s">
        <v>1203</v>
      </c>
      <c r="N112" s="396" t="s">
        <v>101</v>
      </c>
      <c r="O112" s="396" t="s">
        <v>1159</v>
      </c>
      <c r="P112" s="396" t="s">
        <v>1044</v>
      </c>
      <c r="Q112" s="396">
        <v>2</v>
      </c>
      <c r="R112" s="382"/>
    </row>
    <row r="113" spans="1:18" s="371" customFormat="1" ht="27" customHeight="1">
      <c r="A113" s="202">
        <v>109</v>
      </c>
      <c r="B113" s="202" t="s">
        <v>797</v>
      </c>
      <c r="C113" s="202" t="s">
        <v>1508</v>
      </c>
      <c r="D113" s="380" t="s">
        <v>1351</v>
      </c>
      <c r="E113" s="381">
        <v>27426</v>
      </c>
      <c r="F113" s="390">
        <v>3800</v>
      </c>
      <c r="G113" s="390">
        <v>1355</v>
      </c>
      <c r="H113" s="393" t="s">
        <v>1133</v>
      </c>
      <c r="I113" s="396" t="s">
        <v>1043</v>
      </c>
      <c r="J113" s="397" t="s">
        <v>1130</v>
      </c>
      <c r="K113" s="428">
        <v>1140</v>
      </c>
      <c r="L113" s="395" t="s">
        <v>1404</v>
      </c>
      <c r="M113" s="396" t="s">
        <v>1203</v>
      </c>
      <c r="N113" s="396" t="s">
        <v>101</v>
      </c>
      <c r="O113" s="396" t="s">
        <v>1159</v>
      </c>
      <c r="P113" s="396" t="s">
        <v>1044</v>
      </c>
      <c r="Q113" s="396">
        <v>2</v>
      </c>
      <c r="R113" s="382"/>
    </row>
    <row r="114" spans="1:18" s="371" customFormat="1" ht="27" customHeight="1">
      <c r="A114" s="202">
        <v>110</v>
      </c>
      <c r="B114" s="202" t="s">
        <v>797</v>
      </c>
      <c r="C114" s="202" t="s">
        <v>1509</v>
      </c>
      <c r="D114" s="380" t="s">
        <v>1352</v>
      </c>
      <c r="E114" s="381">
        <v>42037</v>
      </c>
      <c r="F114" s="390">
        <v>625</v>
      </c>
      <c r="G114" s="390">
        <v>27</v>
      </c>
      <c r="H114" s="393" t="s">
        <v>1039</v>
      </c>
      <c r="I114" s="396" t="s">
        <v>1040</v>
      </c>
      <c r="J114" s="397"/>
      <c r="K114" s="428">
        <v>112</v>
      </c>
      <c r="L114" s="395"/>
      <c r="M114" s="396" t="s">
        <v>1138</v>
      </c>
      <c r="N114" s="396" t="s">
        <v>101</v>
      </c>
      <c r="O114" s="396" t="s">
        <v>1159</v>
      </c>
      <c r="P114" s="396" t="s">
        <v>104</v>
      </c>
      <c r="Q114" s="396">
        <v>1</v>
      </c>
      <c r="R114" s="382"/>
    </row>
    <row r="115" spans="1:18" s="371" customFormat="1" ht="27" customHeight="1">
      <c r="A115" s="202">
        <v>111</v>
      </c>
      <c r="B115" s="202" t="s">
        <v>797</v>
      </c>
      <c r="C115" s="202" t="s">
        <v>1510</v>
      </c>
      <c r="D115" s="380" t="s">
        <v>1353</v>
      </c>
      <c r="E115" s="381">
        <v>33378</v>
      </c>
      <c r="F115" s="390">
        <v>782</v>
      </c>
      <c r="G115" s="390">
        <v>101</v>
      </c>
      <c r="H115" s="393" t="s">
        <v>1039</v>
      </c>
      <c r="I115" s="396" t="s">
        <v>1043</v>
      </c>
      <c r="J115" s="397"/>
      <c r="K115" s="428">
        <v>300</v>
      </c>
      <c r="L115" s="395"/>
      <c r="M115" s="396" t="s">
        <v>1138</v>
      </c>
      <c r="N115" s="396" t="s">
        <v>101</v>
      </c>
      <c r="O115" s="396" t="s">
        <v>1159</v>
      </c>
      <c r="P115" s="396" t="s">
        <v>104</v>
      </c>
      <c r="Q115" s="396">
        <v>1</v>
      </c>
      <c r="R115" s="382"/>
    </row>
    <row r="116" spans="1:18" s="371" customFormat="1" ht="27" customHeight="1">
      <c r="A116" s="202">
        <v>112</v>
      </c>
      <c r="B116" s="202" t="s">
        <v>797</v>
      </c>
      <c r="C116" s="202" t="s">
        <v>1511</v>
      </c>
      <c r="D116" s="380" t="s">
        <v>1354</v>
      </c>
      <c r="E116" s="381">
        <v>41261</v>
      </c>
      <c r="F116" s="390">
        <v>200</v>
      </c>
      <c r="G116" s="390">
        <v>33</v>
      </c>
      <c r="H116" s="393" t="s">
        <v>1039</v>
      </c>
      <c r="I116" s="356" t="s">
        <v>1329</v>
      </c>
      <c r="J116" s="397"/>
      <c r="K116" s="428">
        <v>90</v>
      </c>
      <c r="L116" s="395"/>
      <c r="M116" s="396" t="s">
        <v>1161</v>
      </c>
      <c r="N116" s="396" t="s">
        <v>101</v>
      </c>
      <c r="O116" s="396" t="s">
        <v>1159</v>
      </c>
      <c r="P116" s="396" t="s">
        <v>104</v>
      </c>
      <c r="Q116" s="396">
        <v>1</v>
      </c>
      <c r="R116" s="382"/>
    </row>
    <row r="117" spans="1:18" s="371" customFormat="1" ht="27" customHeight="1">
      <c r="A117" s="202">
        <v>113</v>
      </c>
      <c r="B117" s="202" t="s">
        <v>797</v>
      </c>
      <c r="C117" s="202" t="s">
        <v>1512</v>
      </c>
      <c r="D117" s="380" t="s">
        <v>1355</v>
      </c>
      <c r="E117" s="381">
        <v>37346</v>
      </c>
      <c r="F117" s="390">
        <v>506</v>
      </c>
      <c r="G117" s="390">
        <v>80</v>
      </c>
      <c r="H117" s="393" t="s">
        <v>1039</v>
      </c>
      <c r="I117" s="396" t="s">
        <v>1042</v>
      </c>
      <c r="J117" s="397"/>
      <c r="K117" s="428">
        <v>1728</v>
      </c>
      <c r="L117" s="395"/>
      <c r="M117" s="396" t="s">
        <v>1161</v>
      </c>
      <c r="N117" s="396" t="s">
        <v>101</v>
      </c>
      <c r="O117" s="396" t="s">
        <v>1159</v>
      </c>
      <c r="P117" s="396" t="s">
        <v>104</v>
      </c>
      <c r="Q117" s="396">
        <v>1</v>
      </c>
      <c r="R117" s="382"/>
    </row>
    <row r="118" spans="1:18" s="371" customFormat="1" ht="27" customHeight="1">
      <c r="A118" s="202">
        <v>114</v>
      </c>
      <c r="B118" s="202" t="s">
        <v>797</v>
      </c>
      <c r="C118" s="202" t="s">
        <v>1513</v>
      </c>
      <c r="D118" s="380" t="s">
        <v>1356</v>
      </c>
      <c r="E118" s="381">
        <v>36486</v>
      </c>
      <c r="F118" s="390">
        <v>10000</v>
      </c>
      <c r="G118" s="390">
        <v>0</v>
      </c>
      <c r="H118" s="393" t="s">
        <v>1038</v>
      </c>
      <c r="I118" s="396" t="s">
        <v>1224</v>
      </c>
      <c r="J118" s="397" t="s">
        <v>1130</v>
      </c>
      <c r="K118" s="428">
        <v>284</v>
      </c>
      <c r="L118" s="395" t="s">
        <v>1404</v>
      </c>
      <c r="M118" s="396" t="s">
        <v>1161</v>
      </c>
      <c r="N118" s="396" t="s">
        <v>101</v>
      </c>
      <c r="O118" s="396" t="s">
        <v>1159</v>
      </c>
      <c r="P118" s="396" t="s">
        <v>104</v>
      </c>
      <c r="Q118" s="396">
        <v>1</v>
      </c>
      <c r="R118" s="382"/>
    </row>
    <row r="119" spans="1:18" s="371" customFormat="1" ht="27" customHeight="1">
      <c r="A119" s="202">
        <v>115</v>
      </c>
      <c r="B119" s="202" t="s">
        <v>797</v>
      </c>
      <c r="C119" s="202" t="s">
        <v>1535</v>
      </c>
      <c r="D119" s="380" t="s">
        <v>1357</v>
      </c>
      <c r="E119" s="381">
        <v>37865</v>
      </c>
      <c r="F119" s="390">
        <v>1750</v>
      </c>
      <c r="G119" s="390">
        <v>0</v>
      </c>
      <c r="H119" s="393" t="s">
        <v>1038</v>
      </c>
      <c r="I119" s="396" t="s">
        <v>1220</v>
      </c>
      <c r="J119" s="397" t="s">
        <v>1130</v>
      </c>
      <c r="K119" s="428">
        <v>790</v>
      </c>
      <c r="L119" s="395" t="s">
        <v>1404</v>
      </c>
      <c r="M119" s="396" t="s">
        <v>1138</v>
      </c>
      <c r="N119" s="396" t="s">
        <v>101</v>
      </c>
      <c r="O119" s="396" t="s">
        <v>1159</v>
      </c>
      <c r="P119" s="396" t="s">
        <v>104</v>
      </c>
      <c r="Q119" s="396">
        <v>1</v>
      </c>
      <c r="R119" s="382"/>
    </row>
    <row r="120" spans="1:18" s="371" customFormat="1" ht="27" customHeight="1">
      <c r="A120" s="202">
        <v>116</v>
      </c>
      <c r="B120" s="202" t="s">
        <v>797</v>
      </c>
      <c r="C120" s="202" t="s">
        <v>1514</v>
      </c>
      <c r="D120" s="380" t="s">
        <v>1358</v>
      </c>
      <c r="E120" s="381">
        <v>30863</v>
      </c>
      <c r="F120" s="390">
        <v>50</v>
      </c>
      <c r="G120" s="390">
        <v>0</v>
      </c>
      <c r="H120" s="393" t="s">
        <v>1039</v>
      </c>
      <c r="I120" s="396" t="s">
        <v>1040</v>
      </c>
      <c r="J120" s="397"/>
      <c r="K120" s="428">
        <v>32</v>
      </c>
      <c r="L120" s="395"/>
      <c r="M120" s="396" t="s">
        <v>1138</v>
      </c>
      <c r="N120" s="396" t="s">
        <v>101</v>
      </c>
      <c r="O120" s="396" t="s">
        <v>1159</v>
      </c>
      <c r="P120" s="396" t="s">
        <v>104</v>
      </c>
      <c r="Q120" s="396">
        <v>1</v>
      </c>
      <c r="R120" s="382"/>
    </row>
    <row r="121" spans="1:18" s="371" customFormat="1" ht="27" customHeight="1">
      <c r="A121" s="202">
        <v>117</v>
      </c>
      <c r="B121" s="202" t="s">
        <v>797</v>
      </c>
      <c r="C121" s="202" t="s">
        <v>1515</v>
      </c>
      <c r="D121" s="380" t="s">
        <v>1359</v>
      </c>
      <c r="E121" s="381">
        <v>41698</v>
      </c>
      <c r="F121" s="390">
        <v>259</v>
      </c>
      <c r="G121" s="390">
        <v>0</v>
      </c>
      <c r="H121" s="393" t="s">
        <v>1039</v>
      </c>
      <c r="I121" s="396" t="s">
        <v>1220</v>
      </c>
      <c r="J121" s="397"/>
      <c r="K121" s="428">
        <v>3589</v>
      </c>
      <c r="L121" s="395"/>
      <c r="M121" s="396" t="s">
        <v>1138</v>
      </c>
      <c r="N121" s="396" t="s">
        <v>101</v>
      </c>
      <c r="O121" s="396" t="s">
        <v>1159</v>
      </c>
      <c r="P121" s="396" t="s">
        <v>104</v>
      </c>
      <c r="Q121" s="396">
        <v>1</v>
      </c>
      <c r="R121" s="382"/>
    </row>
    <row r="122" spans="1:18" s="371" customFormat="1" ht="27" customHeight="1">
      <c r="A122" s="202">
        <v>118</v>
      </c>
      <c r="B122" s="202" t="s">
        <v>797</v>
      </c>
      <c r="C122" s="202" t="s">
        <v>1516</v>
      </c>
      <c r="D122" s="380" t="s">
        <v>1360</v>
      </c>
      <c r="E122" s="381">
        <v>39045</v>
      </c>
      <c r="F122" s="390">
        <v>210</v>
      </c>
      <c r="G122" s="390">
        <v>0</v>
      </c>
      <c r="H122" s="393" t="s">
        <v>1038</v>
      </c>
      <c r="I122" s="396" t="s">
        <v>1224</v>
      </c>
      <c r="J122" s="397" t="s">
        <v>1130</v>
      </c>
      <c r="K122" s="428">
        <v>288</v>
      </c>
      <c r="L122" s="395" t="s">
        <v>1404</v>
      </c>
      <c r="M122" s="396" t="s">
        <v>1138</v>
      </c>
      <c r="N122" s="396" t="s">
        <v>101</v>
      </c>
      <c r="O122" s="396" t="s">
        <v>1159</v>
      </c>
      <c r="P122" s="396" t="s">
        <v>104</v>
      </c>
      <c r="Q122" s="396">
        <v>1</v>
      </c>
      <c r="R122" s="382"/>
    </row>
    <row r="123" spans="1:18" s="371" customFormat="1" ht="27" customHeight="1">
      <c r="A123" s="202">
        <v>119</v>
      </c>
      <c r="B123" s="202" t="s">
        <v>797</v>
      </c>
      <c r="C123" s="202" t="s">
        <v>1517</v>
      </c>
      <c r="D123" s="380" t="s">
        <v>1361</v>
      </c>
      <c r="E123" s="381">
        <v>39287</v>
      </c>
      <c r="F123" s="390">
        <v>230</v>
      </c>
      <c r="G123" s="390">
        <v>0</v>
      </c>
      <c r="H123" s="393" t="s">
        <v>1038</v>
      </c>
      <c r="I123" s="396" t="s">
        <v>1224</v>
      </c>
      <c r="J123" s="397" t="s">
        <v>1130</v>
      </c>
      <c r="K123" s="428">
        <v>565</v>
      </c>
      <c r="L123" s="395" t="s">
        <v>1404</v>
      </c>
      <c r="M123" s="396" t="s">
        <v>1138</v>
      </c>
      <c r="N123" s="396" t="s">
        <v>101</v>
      </c>
      <c r="O123" s="396" t="s">
        <v>1159</v>
      </c>
      <c r="P123" s="396" t="s">
        <v>104</v>
      </c>
      <c r="Q123" s="396">
        <v>1</v>
      </c>
      <c r="R123" s="382"/>
    </row>
    <row r="124" spans="1:18" s="371" customFormat="1" ht="27" customHeight="1">
      <c r="A124" s="202">
        <v>120</v>
      </c>
      <c r="B124" s="202" t="s">
        <v>797</v>
      </c>
      <c r="C124" s="202" t="s">
        <v>1518</v>
      </c>
      <c r="D124" s="380" t="s">
        <v>1362</v>
      </c>
      <c r="E124" s="381">
        <v>39283</v>
      </c>
      <c r="F124" s="390">
        <v>225</v>
      </c>
      <c r="G124" s="390">
        <v>0</v>
      </c>
      <c r="H124" s="393" t="s">
        <v>1039</v>
      </c>
      <c r="I124" s="396" t="s">
        <v>1220</v>
      </c>
      <c r="J124" s="397"/>
      <c r="K124" s="428">
        <v>90</v>
      </c>
      <c r="L124" s="395"/>
      <c r="M124" s="396" t="s">
        <v>1138</v>
      </c>
      <c r="N124" s="396" t="s">
        <v>101</v>
      </c>
      <c r="O124" s="396" t="s">
        <v>1159</v>
      </c>
      <c r="P124" s="396" t="s">
        <v>104</v>
      </c>
      <c r="Q124" s="396">
        <v>1</v>
      </c>
      <c r="R124" s="382"/>
    </row>
    <row r="125" spans="1:18" s="371" customFormat="1" ht="27" customHeight="1">
      <c r="A125" s="202">
        <v>121</v>
      </c>
      <c r="B125" s="202" t="s">
        <v>797</v>
      </c>
      <c r="C125" s="202" t="s">
        <v>1519</v>
      </c>
      <c r="D125" s="380" t="s">
        <v>1363</v>
      </c>
      <c r="E125" s="381">
        <v>39356</v>
      </c>
      <c r="F125" s="390">
        <v>893</v>
      </c>
      <c r="G125" s="390">
        <v>163</v>
      </c>
      <c r="H125" s="393" t="s">
        <v>1039</v>
      </c>
      <c r="I125" s="396" t="s">
        <v>270</v>
      </c>
      <c r="J125" s="397"/>
      <c r="K125" s="428">
        <v>210</v>
      </c>
      <c r="L125" s="395"/>
      <c r="M125" s="396" t="s">
        <v>1161</v>
      </c>
      <c r="N125" s="396" t="s">
        <v>101</v>
      </c>
      <c r="O125" s="396" t="s">
        <v>1159</v>
      </c>
      <c r="P125" s="396" t="s">
        <v>104</v>
      </c>
      <c r="Q125" s="396">
        <v>1</v>
      </c>
      <c r="R125" s="382"/>
    </row>
    <row r="126" spans="1:18" s="371" customFormat="1" ht="27" customHeight="1">
      <c r="A126" s="202">
        <v>122</v>
      </c>
      <c r="B126" s="202" t="s">
        <v>797</v>
      </c>
      <c r="C126" s="202" t="s">
        <v>1520</v>
      </c>
      <c r="D126" s="380" t="s">
        <v>1364</v>
      </c>
      <c r="E126" s="381">
        <v>39588</v>
      </c>
      <c r="F126" s="390">
        <v>130</v>
      </c>
      <c r="G126" s="390">
        <v>29</v>
      </c>
      <c r="H126" s="393" t="s">
        <v>1039</v>
      </c>
      <c r="I126" s="396" t="s">
        <v>1041</v>
      </c>
      <c r="J126" s="397"/>
      <c r="K126" s="428">
        <v>167</v>
      </c>
      <c r="L126" s="395"/>
      <c r="M126" s="396" t="s">
        <v>1161</v>
      </c>
      <c r="N126" s="396" t="s">
        <v>101</v>
      </c>
      <c r="O126" s="396" t="s">
        <v>1159</v>
      </c>
      <c r="P126" s="396" t="s">
        <v>104</v>
      </c>
      <c r="Q126" s="396">
        <v>1</v>
      </c>
      <c r="R126" s="382"/>
    </row>
    <row r="127" spans="1:18" s="371" customFormat="1" ht="27" customHeight="1">
      <c r="A127" s="202">
        <v>123</v>
      </c>
      <c r="B127" s="202" t="s">
        <v>797</v>
      </c>
      <c r="C127" s="202" t="s">
        <v>1521</v>
      </c>
      <c r="D127" s="380" t="s">
        <v>1365</v>
      </c>
      <c r="E127" s="381">
        <v>40107</v>
      </c>
      <c r="F127" s="390">
        <v>320</v>
      </c>
      <c r="G127" s="390">
        <v>0</v>
      </c>
      <c r="H127" s="393" t="s">
        <v>1038</v>
      </c>
      <c r="I127" s="396" t="s">
        <v>270</v>
      </c>
      <c r="J127" s="397" t="s">
        <v>1130</v>
      </c>
      <c r="K127" s="428">
        <v>220</v>
      </c>
      <c r="L127" s="395" t="s">
        <v>1404</v>
      </c>
      <c r="M127" s="396" t="s">
        <v>1138</v>
      </c>
      <c r="N127" s="396" t="s">
        <v>101</v>
      </c>
      <c r="O127" s="396" t="s">
        <v>1159</v>
      </c>
      <c r="P127" s="396" t="s">
        <v>104</v>
      </c>
      <c r="Q127" s="396">
        <v>1</v>
      </c>
      <c r="R127" s="382"/>
    </row>
    <row r="128" spans="1:18" s="371" customFormat="1" ht="27" customHeight="1">
      <c r="A128" s="202">
        <v>124</v>
      </c>
      <c r="B128" s="202" t="s">
        <v>797</v>
      </c>
      <c r="C128" s="202" t="s">
        <v>1522</v>
      </c>
      <c r="D128" s="380" t="s">
        <v>1366</v>
      </c>
      <c r="E128" s="381">
        <v>35096</v>
      </c>
      <c r="F128" s="390">
        <v>271</v>
      </c>
      <c r="G128" s="390">
        <v>56</v>
      </c>
      <c r="H128" s="393" t="s">
        <v>1039</v>
      </c>
      <c r="I128" s="396" t="s">
        <v>1042</v>
      </c>
      <c r="J128" s="397"/>
      <c r="K128" s="428">
        <v>360</v>
      </c>
      <c r="L128" s="395"/>
      <c r="M128" s="396" t="s">
        <v>1161</v>
      </c>
      <c r="N128" s="396" t="s">
        <v>101</v>
      </c>
      <c r="O128" s="396" t="s">
        <v>1159</v>
      </c>
      <c r="P128" s="396" t="s">
        <v>104</v>
      </c>
      <c r="Q128" s="396">
        <v>1</v>
      </c>
      <c r="R128" s="382"/>
    </row>
    <row r="129" spans="1:18" s="371" customFormat="1" ht="27" customHeight="1">
      <c r="A129" s="202">
        <v>125</v>
      </c>
      <c r="B129" s="202" t="s">
        <v>797</v>
      </c>
      <c r="C129" s="202" t="s">
        <v>1523</v>
      </c>
      <c r="D129" s="380" t="s">
        <v>1367</v>
      </c>
      <c r="E129" s="381">
        <v>36505</v>
      </c>
      <c r="F129" s="390">
        <v>305</v>
      </c>
      <c r="G129" s="390">
        <v>56</v>
      </c>
      <c r="H129" s="393" t="s">
        <v>1039</v>
      </c>
      <c r="I129" s="396" t="s">
        <v>1040</v>
      </c>
      <c r="J129" s="397"/>
      <c r="K129" s="428">
        <v>59</v>
      </c>
      <c r="L129" s="395"/>
      <c r="M129" s="396" t="s">
        <v>1161</v>
      </c>
      <c r="N129" s="396" t="s">
        <v>101</v>
      </c>
      <c r="O129" s="396" t="s">
        <v>1159</v>
      </c>
      <c r="P129" s="396" t="s">
        <v>104</v>
      </c>
      <c r="Q129" s="396">
        <v>1</v>
      </c>
      <c r="R129" s="382"/>
    </row>
    <row r="130" spans="1:18" s="371" customFormat="1" ht="27" customHeight="1">
      <c r="A130" s="202">
        <v>126</v>
      </c>
      <c r="B130" s="202" t="s">
        <v>797</v>
      </c>
      <c r="C130" s="202" t="s">
        <v>1524</v>
      </c>
      <c r="D130" s="380" t="s">
        <v>1368</v>
      </c>
      <c r="E130" s="381">
        <v>40283</v>
      </c>
      <c r="F130" s="390">
        <v>830</v>
      </c>
      <c r="G130" s="390">
        <v>370</v>
      </c>
      <c r="H130" s="393" t="s">
        <v>1038</v>
      </c>
      <c r="I130" s="396" t="s">
        <v>1224</v>
      </c>
      <c r="J130" s="397" t="s">
        <v>1130</v>
      </c>
      <c r="K130" s="428">
        <v>200</v>
      </c>
      <c r="L130" s="395" t="s">
        <v>1404</v>
      </c>
      <c r="M130" s="396" t="s">
        <v>1161</v>
      </c>
      <c r="N130" s="396" t="s">
        <v>101</v>
      </c>
      <c r="O130" s="396" t="s">
        <v>1159</v>
      </c>
      <c r="P130" s="396" t="s">
        <v>104</v>
      </c>
      <c r="Q130" s="396">
        <v>1</v>
      </c>
      <c r="R130" s="382"/>
    </row>
    <row r="131" spans="1:18" s="371" customFormat="1" ht="27" customHeight="1">
      <c r="A131" s="202">
        <v>127</v>
      </c>
      <c r="B131" s="202" t="s">
        <v>797</v>
      </c>
      <c r="C131" s="202" t="s">
        <v>1369</v>
      </c>
      <c r="D131" s="380" t="s">
        <v>1370</v>
      </c>
      <c r="E131" s="381">
        <v>40812</v>
      </c>
      <c r="F131" s="390">
        <v>468</v>
      </c>
      <c r="G131" s="390">
        <v>0</v>
      </c>
      <c r="H131" s="393" t="s">
        <v>1038</v>
      </c>
      <c r="I131" s="396" t="s">
        <v>1220</v>
      </c>
      <c r="J131" s="397" t="s">
        <v>1130</v>
      </c>
      <c r="K131" s="428">
        <v>440</v>
      </c>
      <c r="L131" s="395" t="s">
        <v>1404</v>
      </c>
      <c r="M131" s="396" t="s">
        <v>1138</v>
      </c>
      <c r="N131" s="396" t="s">
        <v>101</v>
      </c>
      <c r="O131" s="396" t="s">
        <v>1159</v>
      </c>
      <c r="P131" s="396" t="s">
        <v>104</v>
      </c>
      <c r="Q131" s="396">
        <v>1</v>
      </c>
      <c r="R131" s="382"/>
    </row>
    <row r="132" spans="1:18" s="371" customFormat="1" ht="27" customHeight="1">
      <c r="A132" s="202">
        <v>128</v>
      </c>
      <c r="B132" s="202" t="s">
        <v>797</v>
      </c>
      <c r="C132" s="202" t="s">
        <v>1525</v>
      </c>
      <c r="D132" s="380" t="s">
        <v>1371</v>
      </c>
      <c r="E132" s="381">
        <v>41260</v>
      </c>
      <c r="F132" s="390">
        <v>1200</v>
      </c>
      <c r="G132" s="390">
        <v>0</v>
      </c>
      <c r="H132" s="393" t="s">
        <v>1038</v>
      </c>
      <c r="I132" s="356" t="s">
        <v>1329</v>
      </c>
      <c r="J132" s="397" t="s">
        <v>1130</v>
      </c>
      <c r="K132" s="428">
        <v>431</v>
      </c>
      <c r="L132" s="395" t="s">
        <v>1404</v>
      </c>
      <c r="M132" s="396" t="s">
        <v>1138</v>
      </c>
      <c r="N132" s="396" t="s">
        <v>101</v>
      </c>
      <c r="O132" s="396" t="s">
        <v>1159</v>
      </c>
      <c r="P132" s="396" t="s">
        <v>104</v>
      </c>
      <c r="Q132" s="396">
        <v>1</v>
      </c>
      <c r="R132" s="382"/>
    </row>
    <row r="133" spans="1:18" s="371" customFormat="1" ht="27" customHeight="1">
      <c r="A133" s="202">
        <v>129</v>
      </c>
      <c r="B133" s="202" t="s">
        <v>593</v>
      </c>
      <c r="C133" s="202" t="s">
        <v>1455</v>
      </c>
      <c r="D133" s="384" t="s">
        <v>237</v>
      </c>
      <c r="E133" s="381">
        <v>27030</v>
      </c>
      <c r="F133" s="390">
        <v>1920</v>
      </c>
      <c r="G133" s="390">
        <v>1100</v>
      </c>
      <c r="H133" s="393" t="s">
        <v>1133</v>
      </c>
      <c r="I133" s="396" t="s">
        <v>1043</v>
      </c>
      <c r="J133" s="397" t="s">
        <v>1130</v>
      </c>
      <c r="K133" s="428">
        <v>396</v>
      </c>
      <c r="L133" s="395" t="s">
        <v>1404</v>
      </c>
      <c r="M133" s="396" t="s">
        <v>1161</v>
      </c>
      <c r="N133" s="396" t="s">
        <v>101</v>
      </c>
      <c r="O133" s="396" t="s">
        <v>1199</v>
      </c>
      <c r="P133" s="396" t="s">
        <v>1044</v>
      </c>
      <c r="Q133" s="396"/>
      <c r="R133" s="426"/>
    </row>
    <row r="134" spans="1:18" s="371" customFormat="1" ht="27" customHeight="1">
      <c r="A134" s="202">
        <v>130</v>
      </c>
      <c r="B134" s="202" t="s">
        <v>593</v>
      </c>
      <c r="C134" s="202" t="s">
        <v>1456</v>
      </c>
      <c r="D134" s="384" t="s">
        <v>1244</v>
      </c>
      <c r="E134" s="381">
        <v>27181</v>
      </c>
      <c r="F134" s="390">
        <v>1700</v>
      </c>
      <c r="G134" s="390">
        <v>720</v>
      </c>
      <c r="H134" s="393" t="s">
        <v>1133</v>
      </c>
      <c r="I134" s="396" t="s">
        <v>1043</v>
      </c>
      <c r="J134" s="397" t="s">
        <v>1130</v>
      </c>
      <c r="K134" s="428">
        <v>425</v>
      </c>
      <c r="L134" s="395" t="s">
        <v>1404</v>
      </c>
      <c r="M134" s="396" t="s">
        <v>1203</v>
      </c>
      <c r="N134" s="396" t="s">
        <v>101</v>
      </c>
      <c r="O134" s="396" t="s">
        <v>1199</v>
      </c>
      <c r="P134" s="396" t="s">
        <v>104</v>
      </c>
      <c r="Q134" s="396">
        <v>1</v>
      </c>
      <c r="R134" s="426"/>
    </row>
    <row r="135" spans="1:18" s="371" customFormat="1" ht="27" customHeight="1">
      <c r="A135" s="202">
        <v>131</v>
      </c>
      <c r="B135" s="202" t="s">
        <v>593</v>
      </c>
      <c r="C135" s="202" t="s">
        <v>1245</v>
      </c>
      <c r="D135" s="384" t="s">
        <v>1246</v>
      </c>
      <c r="E135" s="381">
        <v>27729</v>
      </c>
      <c r="F135" s="390"/>
      <c r="G135" s="390"/>
      <c r="H135" s="393" t="s">
        <v>1133</v>
      </c>
      <c r="I135" s="396"/>
      <c r="J135" s="397" t="s">
        <v>1130</v>
      </c>
      <c r="K135" s="428"/>
      <c r="L135" s="395" t="s">
        <v>1404</v>
      </c>
      <c r="M135" s="396" t="s">
        <v>1138</v>
      </c>
      <c r="N135" s="396" t="s">
        <v>101</v>
      </c>
      <c r="O135" s="396" t="s">
        <v>1199</v>
      </c>
      <c r="P135" s="396" t="s">
        <v>104</v>
      </c>
      <c r="Q135" s="396">
        <v>1</v>
      </c>
      <c r="R135" s="382"/>
    </row>
    <row r="136" spans="1:18" s="371" customFormat="1" ht="27" customHeight="1">
      <c r="A136" s="202">
        <v>132</v>
      </c>
      <c r="B136" s="202" t="s">
        <v>593</v>
      </c>
      <c r="C136" s="202" t="s">
        <v>1457</v>
      </c>
      <c r="D136" s="384" t="s">
        <v>1247</v>
      </c>
      <c r="E136" s="381">
        <v>29952</v>
      </c>
      <c r="F136" s="390">
        <v>350</v>
      </c>
      <c r="G136" s="390">
        <v>105</v>
      </c>
      <c r="H136" s="393" t="s">
        <v>1039</v>
      </c>
      <c r="I136" s="396" t="s">
        <v>1043</v>
      </c>
      <c r="J136" s="397"/>
      <c r="K136" s="428">
        <v>310</v>
      </c>
      <c r="L136" s="395"/>
      <c r="M136" s="396" t="s">
        <v>1161</v>
      </c>
      <c r="N136" s="396" t="s">
        <v>101</v>
      </c>
      <c r="O136" s="396" t="s">
        <v>1199</v>
      </c>
      <c r="P136" s="396" t="s">
        <v>104</v>
      </c>
      <c r="Q136" s="396">
        <v>1</v>
      </c>
      <c r="R136" s="382"/>
    </row>
    <row r="137" spans="1:18" s="371" customFormat="1" ht="27" customHeight="1">
      <c r="A137" s="202">
        <v>133</v>
      </c>
      <c r="B137" s="202" t="s">
        <v>593</v>
      </c>
      <c r="C137" s="202" t="s">
        <v>1458</v>
      </c>
      <c r="D137" s="384" t="s">
        <v>1248</v>
      </c>
      <c r="E137" s="381">
        <v>39904</v>
      </c>
      <c r="F137" s="390">
        <v>0</v>
      </c>
      <c r="G137" s="390">
        <v>0</v>
      </c>
      <c r="H137" s="393" t="s">
        <v>1039</v>
      </c>
      <c r="I137" s="396" t="s">
        <v>1249</v>
      </c>
      <c r="J137" s="397"/>
      <c r="K137" s="428">
        <v>12240</v>
      </c>
      <c r="L137" s="395"/>
      <c r="M137" s="396" t="s">
        <v>1161</v>
      </c>
      <c r="N137" s="396" t="s">
        <v>101</v>
      </c>
      <c r="O137" s="396" t="s">
        <v>1159</v>
      </c>
      <c r="P137" s="396" t="s">
        <v>104</v>
      </c>
      <c r="Q137" s="396">
        <v>4</v>
      </c>
      <c r="R137" s="426"/>
    </row>
    <row r="138" spans="1:18" s="371" customFormat="1" ht="27" customHeight="1">
      <c r="A138" s="202">
        <v>134</v>
      </c>
      <c r="B138" s="202" t="s">
        <v>593</v>
      </c>
      <c r="C138" s="202" t="s">
        <v>1459</v>
      </c>
      <c r="D138" s="384" t="s">
        <v>1250</v>
      </c>
      <c r="E138" s="381">
        <v>37438</v>
      </c>
      <c r="F138" s="390">
        <v>0</v>
      </c>
      <c r="G138" s="390">
        <v>0</v>
      </c>
      <c r="H138" s="393" t="s">
        <v>1039</v>
      </c>
      <c r="I138" s="396" t="s">
        <v>270</v>
      </c>
      <c r="J138" s="397"/>
      <c r="K138" s="428">
        <v>240</v>
      </c>
      <c r="L138" s="395"/>
      <c r="M138" s="396" t="s">
        <v>1161</v>
      </c>
      <c r="N138" s="396" t="s">
        <v>101</v>
      </c>
      <c r="O138" s="396" t="s">
        <v>1159</v>
      </c>
      <c r="P138" s="396" t="s">
        <v>104</v>
      </c>
      <c r="Q138" s="396"/>
      <c r="R138" s="382"/>
    </row>
    <row r="139" spans="1:18" s="371" customFormat="1" ht="27" customHeight="1">
      <c r="A139" s="202">
        <v>135</v>
      </c>
      <c r="B139" s="202" t="s">
        <v>593</v>
      </c>
      <c r="C139" s="202" t="s">
        <v>1460</v>
      </c>
      <c r="D139" s="384" t="s">
        <v>1251</v>
      </c>
      <c r="E139" s="381">
        <v>37469</v>
      </c>
      <c r="F139" s="390">
        <v>10</v>
      </c>
      <c r="G139" s="390">
        <v>0</v>
      </c>
      <c r="H139" s="393" t="s">
        <v>1039</v>
      </c>
      <c r="I139" s="396" t="s">
        <v>1040</v>
      </c>
      <c r="J139" s="397"/>
      <c r="K139" s="428">
        <v>700</v>
      </c>
      <c r="L139" s="395"/>
      <c r="M139" s="396" t="s">
        <v>1138</v>
      </c>
      <c r="N139" s="396" t="s">
        <v>101</v>
      </c>
      <c r="O139" s="396" t="s">
        <v>1199</v>
      </c>
      <c r="P139" s="396" t="s">
        <v>104</v>
      </c>
      <c r="Q139" s="396">
        <v>5</v>
      </c>
      <c r="R139" s="426"/>
    </row>
    <row r="140" spans="1:18" s="371" customFormat="1" ht="27" customHeight="1">
      <c r="A140" s="202">
        <v>136</v>
      </c>
      <c r="B140" s="202" t="s">
        <v>593</v>
      </c>
      <c r="C140" s="202" t="s">
        <v>1461</v>
      </c>
      <c r="D140" s="384" t="s">
        <v>1252</v>
      </c>
      <c r="E140" s="381">
        <v>38303</v>
      </c>
      <c r="F140" s="390">
        <v>0</v>
      </c>
      <c r="G140" s="390">
        <v>0</v>
      </c>
      <c r="H140" s="393" t="s">
        <v>1039</v>
      </c>
      <c r="I140" s="396" t="s">
        <v>270</v>
      </c>
      <c r="J140" s="397"/>
      <c r="K140" s="428">
        <v>840</v>
      </c>
      <c r="L140" s="395"/>
      <c r="M140" s="396" t="s">
        <v>1161</v>
      </c>
      <c r="N140" s="396" t="s">
        <v>101</v>
      </c>
      <c r="O140" s="396" t="s">
        <v>1159</v>
      </c>
      <c r="P140" s="396" t="s">
        <v>104</v>
      </c>
      <c r="Q140" s="396">
        <v>16</v>
      </c>
      <c r="R140" s="382"/>
    </row>
    <row r="141" spans="1:18" s="371" customFormat="1" ht="27" customHeight="1">
      <c r="A141" s="202">
        <v>137</v>
      </c>
      <c r="B141" s="202" t="s">
        <v>593</v>
      </c>
      <c r="C141" s="202" t="s">
        <v>1462</v>
      </c>
      <c r="D141" s="384" t="s">
        <v>1253</v>
      </c>
      <c r="E141" s="381">
        <v>38824</v>
      </c>
      <c r="F141" s="390">
        <v>0</v>
      </c>
      <c r="G141" s="390">
        <v>0</v>
      </c>
      <c r="H141" s="393" t="s">
        <v>1038</v>
      </c>
      <c r="I141" s="396" t="s">
        <v>270</v>
      </c>
      <c r="J141" s="397" t="s">
        <v>1130</v>
      </c>
      <c r="K141" s="428">
        <v>400</v>
      </c>
      <c r="L141" s="395" t="s">
        <v>1404</v>
      </c>
      <c r="M141" s="396" t="s">
        <v>1161</v>
      </c>
      <c r="N141" s="396" t="s">
        <v>101</v>
      </c>
      <c r="O141" s="396" t="s">
        <v>1159</v>
      </c>
      <c r="P141" s="396" t="s">
        <v>104</v>
      </c>
      <c r="Q141" s="396">
        <v>2</v>
      </c>
      <c r="R141" s="382"/>
    </row>
    <row r="142" spans="1:18" s="371" customFormat="1" ht="27" customHeight="1">
      <c r="A142" s="202">
        <v>138</v>
      </c>
      <c r="B142" s="202" t="s">
        <v>593</v>
      </c>
      <c r="C142" s="202" t="s">
        <v>1463</v>
      </c>
      <c r="D142" s="384" t="s">
        <v>1254</v>
      </c>
      <c r="E142" s="381">
        <v>37926</v>
      </c>
      <c r="F142" s="390">
        <v>0</v>
      </c>
      <c r="G142" s="390">
        <v>2</v>
      </c>
      <c r="H142" s="393" t="s">
        <v>1133</v>
      </c>
      <c r="I142" s="396" t="s">
        <v>1043</v>
      </c>
      <c r="J142" s="397" t="s">
        <v>1130</v>
      </c>
      <c r="K142" s="428">
        <v>1400</v>
      </c>
      <c r="L142" s="395" t="s">
        <v>1404</v>
      </c>
      <c r="M142" s="396" t="s">
        <v>1138</v>
      </c>
      <c r="N142" s="396" t="s">
        <v>101</v>
      </c>
      <c r="O142" s="396" t="s">
        <v>1199</v>
      </c>
      <c r="P142" s="396" t="s">
        <v>1044</v>
      </c>
      <c r="Q142" s="396">
        <v>1</v>
      </c>
      <c r="R142" s="382"/>
    </row>
    <row r="143" spans="1:18" s="371" customFormat="1" ht="27" customHeight="1">
      <c r="A143" s="202">
        <v>139</v>
      </c>
      <c r="B143" s="202" t="s">
        <v>593</v>
      </c>
      <c r="C143" s="202" t="s">
        <v>1464</v>
      </c>
      <c r="D143" s="384" t="s">
        <v>1255</v>
      </c>
      <c r="E143" s="381">
        <v>40037</v>
      </c>
      <c r="F143" s="390">
        <v>20</v>
      </c>
      <c r="G143" s="390">
        <v>20</v>
      </c>
      <c r="H143" s="393" t="s">
        <v>1039</v>
      </c>
      <c r="I143" s="396" t="s">
        <v>270</v>
      </c>
      <c r="J143" s="397"/>
      <c r="K143" s="428">
        <v>110</v>
      </c>
      <c r="L143" s="395"/>
      <c r="M143" s="396" t="s">
        <v>1138</v>
      </c>
      <c r="N143" s="396" t="s">
        <v>101</v>
      </c>
      <c r="O143" s="396" t="s">
        <v>1159</v>
      </c>
      <c r="P143" s="396" t="s">
        <v>104</v>
      </c>
      <c r="Q143" s="396"/>
      <c r="R143" s="382"/>
    </row>
    <row r="144" spans="1:18" s="371" customFormat="1" ht="27" customHeight="1">
      <c r="A144" s="202">
        <v>140</v>
      </c>
      <c r="B144" s="202" t="s">
        <v>593</v>
      </c>
      <c r="C144" s="202" t="s">
        <v>1465</v>
      </c>
      <c r="D144" s="384" t="s">
        <v>1256</v>
      </c>
      <c r="E144" s="381">
        <v>40165</v>
      </c>
      <c r="F144" s="390">
        <v>0</v>
      </c>
      <c r="G144" s="390">
        <v>20</v>
      </c>
      <c r="H144" s="393" t="s">
        <v>1038</v>
      </c>
      <c r="I144" s="396" t="s">
        <v>270</v>
      </c>
      <c r="J144" s="397" t="s">
        <v>1130</v>
      </c>
      <c r="K144" s="428">
        <v>280</v>
      </c>
      <c r="L144" s="395" t="s">
        <v>1404</v>
      </c>
      <c r="M144" s="396" t="s">
        <v>1138</v>
      </c>
      <c r="N144" s="396" t="s">
        <v>101</v>
      </c>
      <c r="O144" s="396" t="s">
        <v>1159</v>
      </c>
      <c r="P144" s="396" t="s">
        <v>104</v>
      </c>
      <c r="Q144" s="396">
        <v>1</v>
      </c>
      <c r="R144" s="382"/>
    </row>
    <row r="145" spans="1:18" s="371" customFormat="1" ht="27" customHeight="1">
      <c r="A145" s="202">
        <v>141</v>
      </c>
      <c r="B145" s="202" t="s">
        <v>593</v>
      </c>
      <c r="C145" s="202" t="s">
        <v>1466</v>
      </c>
      <c r="D145" s="384" t="s">
        <v>1257</v>
      </c>
      <c r="E145" s="381">
        <v>40183</v>
      </c>
      <c r="F145" s="390">
        <v>0</v>
      </c>
      <c r="G145" s="390">
        <v>0</v>
      </c>
      <c r="H145" s="393" t="s">
        <v>1038</v>
      </c>
      <c r="I145" s="396" t="s">
        <v>270</v>
      </c>
      <c r="J145" s="397" t="s">
        <v>1130</v>
      </c>
      <c r="K145" s="428">
        <v>350</v>
      </c>
      <c r="L145" s="395" t="s">
        <v>1404</v>
      </c>
      <c r="M145" s="396" t="s">
        <v>1138</v>
      </c>
      <c r="N145" s="396" t="s">
        <v>101</v>
      </c>
      <c r="O145" s="396" t="s">
        <v>1159</v>
      </c>
      <c r="P145" s="396" t="s">
        <v>104</v>
      </c>
      <c r="Q145" s="396"/>
      <c r="R145" s="382"/>
    </row>
    <row r="146" spans="1:18" s="371" customFormat="1" ht="27" customHeight="1">
      <c r="A146" s="202">
        <v>142</v>
      </c>
      <c r="B146" s="202" t="s">
        <v>593</v>
      </c>
      <c r="C146" s="392" t="s">
        <v>1467</v>
      </c>
      <c r="D146" s="384" t="s">
        <v>1258</v>
      </c>
      <c r="E146" s="381">
        <v>40231</v>
      </c>
      <c r="F146" s="390">
        <v>0</v>
      </c>
      <c r="G146" s="390">
        <v>0</v>
      </c>
      <c r="H146" s="393" t="s">
        <v>1038</v>
      </c>
      <c r="I146" s="396" t="s">
        <v>1259</v>
      </c>
      <c r="J146" s="397" t="s">
        <v>1130</v>
      </c>
      <c r="K146" s="428">
        <v>120</v>
      </c>
      <c r="L146" s="395" t="s">
        <v>1404</v>
      </c>
      <c r="M146" s="396" t="s">
        <v>1260</v>
      </c>
      <c r="N146" s="396" t="s">
        <v>101</v>
      </c>
      <c r="O146" s="396" t="s">
        <v>1159</v>
      </c>
      <c r="P146" s="396" t="s">
        <v>104</v>
      </c>
      <c r="Q146" s="396">
        <v>1</v>
      </c>
      <c r="R146" s="426"/>
    </row>
    <row r="147" spans="1:18" s="371" customFormat="1" ht="27" customHeight="1">
      <c r="A147" s="202">
        <v>143</v>
      </c>
      <c r="B147" s="202" t="s">
        <v>593</v>
      </c>
      <c r="C147" s="202" t="s">
        <v>1468</v>
      </c>
      <c r="D147" s="384" t="s">
        <v>1261</v>
      </c>
      <c r="E147" s="381">
        <v>40756</v>
      </c>
      <c r="F147" s="390">
        <v>0</v>
      </c>
      <c r="G147" s="390">
        <v>0</v>
      </c>
      <c r="H147" s="393" t="s">
        <v>1038</v>
      </c>
      <c r="I147" s="396" t="s">
        <v>1224</v>
      </c>
      <c r="J147" s="397" t="s">
        <v>1130</v>
      </c>
      <c r="K147" s="428">
        <v>171</v>
      </c>
      <c r="L147" s="395" t="s">
        <v>1404</v>
      </c>
      <c r="M147" s="396" t="s">
        <v>1138</v>
      </c>
      <c r="N147" s="396" t="s">
        <v>101</v>
      </c>
      <c r="O147" s="396" t="s">
        <v>1159</v>
      </c>
      <c r="P147" s="396" t="s">
        <v>104</v>
      </c>
      <c r="Q147" s="396">
        <v>1</v>
      </c>
      <c r="R147" s="426"/>
    </row>
    <row r="148" spans="1:18" s="371" customFormat="1" ht="27" customHeight="1">
      <c r="A148" s="202">
        <v>144</v>
      </c>
      <c r="B148" s="202" t="s">
        <v>593</v>
      </c>
      <c r="C148" s="202" t="s">
        <v>1469</v>
      </c>
      <c r="D148" s="384" t="s">
        <v>1262</v>
      </c>
      <c r="E148" s="381">
        <v>40772</v>
      </c>
      <c r="F148" s="390">
        <v>0</v>
      </c>
      <c r="G148" s="390">
        <v>0</v>
      </c>
      <c r="H148" s="393" t="s">
        <v>1133</v>
      </c>
      <c r="I148" s="396" t="s">
        <v>1043</v>
      </c>
      <c r="J148" s="397" t="s">
        <v>1130</v>
      </c>
      <c r="K148" s="428">
        <v>192</v>
      </c>
      <c r="L148" s="395" t="s">
        <v>1404</v>
      </c>
      <c r="M148" s="396" t="s">
        <v>1138</v>
      </c>
      <c r="N148" s="396" t="s">
        <v>101</v>
      </c>
      <c r="O148" s="396" t="s">
        <v>1159</v>
      </c>
      <c r="P148" s="396" t="s">
        <v>104</v>
      </c>
      <c r="Q148" s="396"/>
      <c r="R148" s="426"/>
    </row>
    <row r="149" spans="1:18" s="371" customFormat="1" ht="27" customHeight="1">
      <c r="A149" s="202">
        <v>145</v>
      </c>
      <c r="B149" s="202" t="s">
        <v>593</v>
      </c>
      <c r="C149" s="202" t="s">
        <v>1470</v>
      </c>
      <c r="D149" s="384" t="s">
        <v>1263</v>
      </c>
      <c r="E149" s="381">
        <v>41963</v>
      </c>
      <c r="F149" s="390">
        <v>1293</v>
      </c>
      <c r="G149" s="390">
        <v>134</v>
      </c>
      <c r="H149" s="393" t="s">
        <v>1038</v>
      </c>
      <c r="I149" s="396" t="s">
        <v>1259</v>
      </c>
      <c r="J149" s="397" t="s">
        <v>1130</v>
      </c>
      <c r="K149" s="428">
        <v>100</v>
      </c>
      <c r="L149" s="395" t="s">
        <v>1404</v>
      </c>
      <c r="M149" s="396" t="s">
        <v>1138</v>
      </c>
      <c r="N149" s="396" t="s">
        <v>101</v>
      </c>
      <c r="O149" s="396" t="s">
        <v>1159</v>
      </c>
      <c r="P149" s="396" t="s">
        <v>104</v>
      </c>
      <c r="Q149" s="396">
        <v>2</v>
      </c>
      <c r="R149" s="426"/>
    </row>
    <row r="150" spans="1:18" s="371" customFormat="1" ht="27" customHeight="1">
      <c r="A150" s="202">
        <v>146</v>
      </c>
      <c r="B150" s="202" t="s">
        <v>593</v>
      </c>
      <c r="C150" s="202" t="s">
        <v>1264</v>
      </c>
      <c r="D150" s="384" t="s">
        <v>1265</v>
      </c>
      <c r="E150" s="381"/>
      <c r="F150" s="390">
        <v>1000</v>
      </c>
      <c r="G150" s="390">
        <v>0</v>
      </c>
      <c r="H150" s="393" t="s">
        <v>1039</v>
      </c>
      <c r="I150" s="396" t="s">
        <v>1266</v>
      </c>
      <c r="J150" s="397"/>
      <c r="K150" s="428">
        <v>150</v>
      </c>
      <c r="L150" s="395"/>
      <c r="M150" s="396" t="s">
        <v>1161</v>
      </c>
      <c r="N150" s="396"/>
      <c r="O150" s="396"/>
      <c r="P150" s="396"/>
      <c r="Q150" s="396"/>
      <c r="R150" s="382"/>
    </row>
    <row r="151" spans="1:18" s="371" customFormat="1" ht="27" customHeight="1">
      <c r="A151" s="202">
        <v>147</v>
      </c>
      <c r="B151" s="202" t="s">
        <v>913</v>
      </c>
      <c r="C151" s="202" t="s">
        <v>1136</v>
      </c>
      <c r="D151" s="383" t="s">
        <v>1137</v>
      </c>
      <c r="E151" s="381">
        <v>38384</v>
      </c>
      <c r="F151" s="390">
        <v>0</v>
      </c>
      <c r="G151" s="390">
        <v>0</v>
      </c>
      <c r="H151" s="393" t="s">
        <v>1038</v>
      </c>
      <c r="I151" s="396" t="s">
        <v>270</v>
      </c>
      <c r="J151" s="397" t="s">
        <v>1130</v>
      </c>
      <c r="K151" s="428">
        <v>70</v>
      </c>
      <c r="L151" s="395" t="s">
        <v>1404</v>
      </c>
      <c r="M151" s="396" t="s">
        <v>1138</v>
      </c>
      <c r="N151" s="396" t="s">
        <v>101</v>
      </c>
      <c r="O151" s="396" t="s">
        <v>1139</v>
      </c>
      <c r="P151" s="396" t="s">
        <v>104</v>
      </c>
      <c r="Q151" s="396">
        <v>2</v>
      </c>
      <c r="R151" s="382"/>
    </row>
    <row r="152" spans="1:18" s="532" customFormat="1" ht="27" customHeight="1">
      <c r="A152" s="202">
        <v>148</v>
      </c>
      <c r="B152" s="202" t="s">
        <v>913</v>
      </c>
      <c r="C152" s="202" t="s">
        <v>1140</v>
      </c>
      <c r="D152" s="383" t="s">
        <v>1141</v>
      </c>
      <c r="E152" s="381">
        <v>39722</v>
      </c>
      <c r="F152" s="390">
        <v>0</v>
      </c>
      <c r="G152" s="390">
        <v>0</v>
      </c>
      <c r="H152" s="393" t="s">
        <v>1038</v>
      </c>
      <c r="I152" s="534" t="s">
        <v>270</v>
      </c>
      <c r="J152" s="535" t="s">
        <v>1130</v>
      </c>
      <c r="K152" s="428">
        <v>140</v>
      </c>
      <c r="L152" s="533" t="s">
        <v>1404</v>
      </c>
      <c r="M152" s="534" t="s">
        <v>1138</v>
      </c>
      <c r="N152" s="534" t="s">
        <v>101</v>
      </c>
      <c r="O152" s="534" t="s">
        <v>1139</v>
      </c>
      <c r="P152" s="534" t="s">
        <v>104</v>
      </c>
      <c r="Q152" s="534">
        <v>3</v>
      </c>
      <c r="R152" s="382"/>
    </row>
    <row r="153" spans="1:18" s="371" customFormat="1" ht="27" customHeight="1">
      <c r="A153" s="202">
        <v>149</v>
      </c>
      <c r="B153" s="202" t="s">
        <v>913</v>
      </c>
      <c r="C153" s="202" t="s">
        <v>1142</v>
      </c>
      <c r="D153" s="383" t="s">
        <v>1143</v>
      </c>
      <c r="E153" s="381">
        <v>40148</v>
      </c>
      <c r="F153" s="390">
        <v>0</v>
      </c>
      <c r="G153" s="390">
        <v>0</v>
      </c>
      <c r="H153" s="393" t="s">
        <v>1038</v>
      </c>
      <c r="I153" s="396" t="s">
        <v>270</v>
      </c>
      <c r="J153" s="397" t="s">
        <v>1130</v>
      </c>
      <c r="K153" s="428">
        <v>104</v>
      </c>
      <c r="L153" s="395" t="s">
        <v>1404</v>
      </c>
      <c r="M153" s="396" t="s">
        <v>1138</v>
      </c>
      <c r="N153" s="396" t="s">
        <v>101</v>
      </c>
      <c r="O153" s="396" t="s">
        <v>1144</v>
      </c>
      <c r="P153" s="396" t="s">
        <v>104</v>
      </c>
      <c r="Q153" s="396">
        <v>2</v>
      </c>
      <c r="R153" s="382"/>
    </row>
    <row r="154" spans="1:18" s="371" customFormat="1" ht="27" customHeight="1">
      <c r="A154" s="202">
        <v>150</v>
      </c>
      <c r="B154" s="202" t="s">
        <v>594</v>
      </c>
      <c r="C154" s="202" t="s">
        <v>1145</v>
      </c>
      <c r="D154" s="384" t="s">
        <v>1146</v>
      </c>
      <c r="E154" s="381">
        <v>23255</v>
      </c>
      <c r="F154" s="390">
        <v>19111</v>
      </c>
      <c r="G154" s="390">
        <v>2615</v>
      </c>
      <c r="H154" s="393" t="s">
        <v>1133</v>
      </c>
      <c r="I154" s="396" t="s">
        <v>1043</v>
      </c>
      <c r="J154" s="397" t="s">
        <v>1130</v>
      </c>
      <c r="K154" s="428">
        <v>1720</v>
      </c>
      <c r="L154" s="395" t="s">
        <v>1404</v>
      </c>
      <c r="M154" s="396" t="s">
        <v>1147</v>
      </c>
      <c r="N154" s="396" t="s">
        <v>101</v>
      </c>
      <c r="O154" s="396" t="s">
        <v>1148</v>
      </c>
      <c r="P154" s="396" t="s">
        <v>104</v>
      </c>
      <c r="Q154" s="396">
        <v>1</v>
      </c>
      <c r="R154" s="382"/>
    </row>
    <row r="155" spans="1:18" s="371" customFormat="1" ht="27" customHeight="1">
      <c r="A155" s="202">
        <v>151</v>
      </c>
      <c r="B155" s="202" t="s">
        <v>594</v>
      </c>
      <c r="C155" s="202" t="s">
        <v>1149</v>
      </c>
      <c r="D155" s="384" t="s">
        <v>1150</v>
      </c>
      <c r="E155" s="381">
        <v>28946</v>
      </c>
      <c r="F155" s="390">
        <v>9480</v>
      </c>
      <c r="G155" s="390">
        <v>8911</v>
      </c>
      <c r="H155" s="393" t="s">
        <v>1133</v>
      </c>
      <c r="I155" s="396" t="s">
        <v>1043</v>
      </c>
      <c r="J155" s="397" t="s">
        <v>1130</v>
      </c>
      <c r="K155" s="428">
        <v>3087</v>
      </c>
      <c r="L155" s="395" t="s">
        <v>1404</v>
      </c>
      <c r="M155" s="396" t="s">
        <v>1151</v>
      </c>
      <c r="N155" s="396" t="s">
        <v>101</v>
      </c>
      <c r="O155" s="396" t="s">
        <v>1152</v>
      </c>
      <c r="P155" s="396" t="s">
        <v>104</v>
      </c>
      <c r="Q155" s="396">
        <v>1</v>
      </c>
      <c r="R155" s="382"/>
    </row>
    <row r="156" spans="1:18" s="371" customFormat="1" ht="27" customHeight="1">
      <c r="A156" s="202">
        <v>152</v>
      </c>
      <c r="B156" s="202" t="s">
        <v>594</v>
      </c>
      <c r="C156" s="202" t="s">
        <v>1153</v>
      </c>
      <c r="D156" s="384" t="s">
        <v>1154</v>
      </c>
      <c r="E156" s="381">
        <v>29281</v>
      </c>
      <c r="F156" s="390">
        <v>3555</v>
      </c>
      <c r="G156" s="390">
        <v>3555</v>
      </c>
      <c r="H156" s="393" t="s">
        <v>1133</v>
      </c>
      <c r="I156" s="396" t="s">
        <v>1043</v>
      </c>
      <c r="J156" s="397" t="s">
        <v>1130</v>
      </c>
      <c r="K156" s="428">
        <v>1167</v>
      </c>
      <c r="L156" s="395" t="s">
        <v>1404</v>
      </c>
      <c r="M156" s="396" t="s">
        <v>1134</v>
      </c>
      <c r="N156" s="396" t="s">
        <v>101</v>
      </c>
      <c r="O156" s="396" t="s">
        <v>1139</v>
      </c>
      <c r="P156" s="396" t="s">
        <v>104</v>
      </c>
      <c r="Q156" s="396">
        <v>1</v>
      </c>
      <c r="R156" s="382"/>
    </row>
    <row r="157" spans="1:18" s="371" customFormat="1" ht="27" customHeight="1">
      <c r="A157" s="202">
        <v>153</v>
      </c>
      <c r="B157" s="202" t="s">
        <v>594</v>
      </c>
      <c r="C157" s="202" t="s">
        <v>1155</v>
      </c>
      <c r="D157" s="384" t="s">
        <v>1156</v>
      </c>
      <c r="E157" s="381">
        <v>29281</v>
      </c>
      <c r="F157" s="390">
        <v>2766</v>
      </c>
      <c r="G157" s="390">
        <v>1698</v>
      </c>
      <c r="H157" s="393" t="s">
        <v>1133</v>
      </c>
      <c r="I157" s="396" t="s">
        <v>1043</v>
      </c>
      <c r="J157" s="397" t="s">
        <v>1130</v>
      </c>
      <c r="K157" s="428">
        <v>829</v>
      </c>
      <c r="L157" s="395" t="s">
        <v>1404</v>
      </c>
      <c r="M157" s="396" t="s">
        <v>1134</v>
      </c>
      <c r="N157" s="396" t="s">
        <v>101</v>
      </c>
      <c r="O157" s="396" t="s">
        <v>1139</v>
      </c>
      <c r="P157" s="396" t="s">
        <v>104</v>
      </c>
      <c r="Q157" s="396">
        <v>1</v>
      </c>
      <c r="R157" s="382"/>
    </row>
    <row r="158" spans="1:18" s="371" customFormat="1" ht="27" customHeight="1">
      <c r="A158" s="202">
        <v>154</v>
      </c>
      <c r="B158" s="202" t="s">
        <v>594</v>
      </c>
      <c r="C158" s="202" t="s">
        <v>1157</v>
      </c>
      <c r="D158" s="384" t="s">
        <v>1158</v>
      </c>
      <c r="E158" s="381">
        <v>30317</v>
      </c>
      <c r="F158" s="390">
        <v>2992</v>
      </c>
      <c r="G158" s="390">
        <v>2156</v>
      </c>
      <c r="H158" s="393" t="s">
        <v>1133</v>
      </c>
      <c r="I158" s="396" t="s">
        <v>1043</v>
      </c>
      <c r="J158" s="397" t="s">
        <v>1130</v>
      </c>
      <c r="K158" s="428">
        <v>897</v>
      </c>
      <c r="L158" s="395" t="s">
        <v>1404</v>
      </c>
      <c r="M158" s="396" t="s">
        <v>1134</v>
      </c>
      <c r="N158" s="396" t="s">
        <v>101</v>
      </c>
      <c r="O158" s="396" t="s">
        <v>1159</v>
      </c>
      <c r="P158" s="396" t="s">
        <v>104</v>
      </c>
      <c r="Q158" s="396">
        <v>1</v>
      </c>
      <c r="R158" s="382"/>
    </row>
    <row r="159" spans="1:18" s="371" customFormat="1" ht="27" customHeight="1">
      <c r="A159" s="202">
        <v>155</v>
      </c>
      <c r="B159" s="202" t="s">
        <v>594</v>
      </c>
      <c r="C159" s="202" t="s">
        <v>1160</v>
      </c>
      <c r="D159" s="384" t="s">
        <v>1154</v>
      </c>
      <c r="E159" s="381">
        <v>31017</v>
      </c>
      <c r="F159" s="390">
        <v>3037</v>
      </c>
      <c r="G159" s="390">
        <v>2778</v>
      </c>
      <c r="H159" s="393" t="s">
        <v>1133</v>
      </c>
      <c r="I159" s="396" t="s">
        <v>1043</v>
      </c>
      <c r="J159" s="397" t="s">
        <v>1130</v>
      </c>
      <c r="K159" s="428">
        <v>911</v>
      </c>
      <c r="L159" s="395" t="s">
        <v>1404</v>
      </c>
      <c r="M159" s="396" t="s">
        <v>1161</v>
      </c>
      <c r="N159" s="396" t="s">
        <v>101</v>
      </c>
      <c r="O159" s="396" t="s">
        <v>1159</v>
      </c>
      <c r="P159" s="396" t="s">
        <v>104</v>
      </c>
      <c r="Q159" s="396">
        <v>1</v>
      </c>
      <c r="R159" s="382"/>
    </row>
    <row r="160" spans="1:18" s="371" customFormat="1" ht="27" customHeight="1">
      <c r="A160" s="202">
        <v>156</v>
      </c>
      <c r="B160" s="202" t="s">
        <v>594</v>
      </c>
      <c r="C160" s="202" t="s">
        <v>1162</v>
      </c>
      <c r="D160" s="384" t="s">
        <v>1163</v>
      </c>
      <c r="E160" s="381">
        <v>31168</v>
      </c>
      <c r="F160" s="390">
        <v>3436</v>
      </c>
      <c r="G160" s="390">
        <v>3437</v>
      </c>
      <c r="H160" s="393" t="s">
        <v>1133</v>
      </c>
      <c r="I160" s="396" t="s">
        <v>1043</v>
      </c>
      <c r="J160" s="397" t="s">
        <v>1130</v>
      </c>
      <c r="K160" s="428">
        <v>1030</v>
      </c>
      <c r="L160" s="395" t="s">
        <v>1404</v>
      </c>
      <c r="M160" s="396" t="s">
        <v>1161</v>
      </c>
      <c r="N160" s="396" t="s">
        <v>101</v>
      </c>
      <c r="O160" s="396" t="s">
        <v>1159</v>
      </c>
      <c r="P160" s="396" t="s">
        <v>104</v>
      </c>
      <c r="Q160" s="396">
        <v>1</v>
      </c>
      <c r="R160" s="382"/>
    </row>
    <row r="161" spans="1:18" s="371" customFormat="1" ht="27" customHeight="1">
      <c r="A161" s="202">
        <v>157</v>
      </c>
      <c r="B161" s="202" t="s">
        <v>594</v>
      </c>
      <c r="C161" s="202" t="s">
        <v>1164</v>
      </c>
      <c r="D161" s="384" t="s">
        <v>1156</v>
      </c>
      <c r="E161" s="381">
        <v>30498</v>
      </c>
      <c r="F161" s="390">
        <v>3943</v>
      </c>
      <c r="G161" s="390">
        <v>3141</v>
      </c>
      <c r="H161" s="393" t="s">
        <v>1133</v>
      </c>
      <c r="I161" s="396" t="s">
        <v>1043</v>
      </c>
      <c r="J161" s="397" t="s">
        <v>1130</v>
      </c>
      <c r="K161" s="428">
        <v>1182</v>
      </c>
      <c r="L161" s="395" t="s">
        <v>1404</v>
      </c>
      <c r="M161" s="396" t="s">
        <v>1161</v>
      </c>
      <c r="N161" s="396" t="s">
        <v>101</v>
      </c>
      <c r="O161" s="396" t="s">
        <v>1159</v>
      </c>
      <c r="P161" s="396" t="s">
        <v>104</v>
      </c>
      <c r="Q161" s="396">
        <v>1</v>
      </c>
      <c r="R161" s="382"/>
    </row>
    <row r="162" spans="1:18" s="371" customFormat="1" ht="27" customHeight="1">
      <c r="A162" s="202">
        <v>158</v>
      </c>
      <c r="B162" s="202" t="s">
        <v>594</v>
      </c>
      <c r="C162" s="202" t="s">
        <v>1165</v>
      </c>
      <c r="D162" s="384" t="s">
        <v>1166</v>
      </c>
      <c r="E162" s="381">
        <v>30834</v>
      </c>
      <c r="F162" s="390">
        <v>180</v>
      </c>
      <c r="G162" s="390">
        <v>0</v>
      </c>
      <c r="H162" s="393" t="s">
        <v>1038</v>
      </c>
      <c r="I162" s="396" t="s">
        <v>1040</v>
      </c>
      <c r="J162" s="397" t="s">
        <v>1130</v>
      </c>
      <c r="K162" s="428">
        <v>610</v>
      </c>
      <c r="L162" s="395" t="s">
        <v>1404</v>
      </c>
      <c r="M162" s="396" t="s">
        <v>1161</v>
      </c>
      <c r="N162" s="396" t="s">
        <v>101</v>
      </c>
      <c r="O162" s="396" t="s">
        <v>1159</v>
      </c>
      <c r="P162" s="396" t="s">
        <v>104</v>
      </c>
      <c r="Q162" s="396">
        <v>2</v>
      </c>
      <c r="R162" s="382"/>
    </row>
    <row r="163" spans="1:18" s="371" customFormat="1" ht="27" customHeight="1">
      <c r="A163" s="202">
        <v>159</v>
      </c>
      <c r="B163" s="202" t="s">
        <v>594</v>
      </c>
      <c r="C163" s="202" t="s">
        <v>1167</v>
      </c>
      <c r="D163" s="384" t="s">
        <v>1168</v>
      </c>
      <c r="E163" s="381"/>
      <c r="F163" s="390">
        <v>6</v>
      </c>
      <c r="G163" s="390">
        <v>0</v>
      </c>
      <c r="H163" s="393" t="s">
        <v>1133</v>
      </c>
      <c r="I163" s="396" t="s">
        <v>1043</v>
      </c>
      <c r="J163" s="397" t="s">
        <v>1130</v>
      </c>
      <c r="K163" s="428">
        <v>195</v>
      </c>
      <c r="L163" s="395" t="s">
        <v>1404</v>
      </c>
      <c r="M163" s="396" t="s">
        <v>1161</v>
      </c>
      <c r="N163" s="396" t="s">
        <v>101</v>
      </c>
      <c r="O163" s="396" t="s">
        <v>1159</v>
      </c>
      <c r="P163" s="396" t="s">
        <v>104</v>
      </c>
      <c r="Q163" s="396">
        <v>1</v>
      </c>
      <c r="R163" s="382"/>
    </row>
    <row r="164" spans="1:18" s="371" customFormat="1" ht="27" customHeight="1">
      <c r="A164" s="202">
        <v>160</v>
      </c>
      <c r="B164" s="202" t="s">
        <v>594</v>
      </c>
      <c r="C164" s="202" t="s">
        <v>1169</v>
      </c>
      <c r="D164" s="384" t="s">
        <v>1170</v>
      </c>
      <c r="E164" s="381">
        <v>38108</v>
      </c>
      <c r="F164" s="390">
        <v>188</v>
      </c>
      <c r="G164" s="390">
        <v>98</v>
      </c>
      <c r="H164" s="393" t="s">
        <v>1039</v>
      </c>
      <c r="I164" s="396" t="s">
        <v>270</v>
      </c>
      <c r="J164" s="397"/>
      <c r="K164" s="428">
        <v>50</v>
      </c>
      <c r="L164" s="395"/>
      <c r="M164" s="396" t="s">
        <v>1161</v>
      </c>
      <c r="N164" s="396" t="s">
        <v>101</v>
      </c>
      <c r="O164" s="396" t="s">
        <v>1159</v>
      </c>
      <c r="P164" s="396" t="s">
        <v>104</v>
      </c>
      <c r="Q164" s="396">
        <v>1</v>
      </c>
      <c r="R164" s="382"/>
    </row>
    <row r="165" spans="1:18" s="371" customFormat="1" ht="27" customHeight="1">
      <c r="A165" s="202">
        <v>161</v>
      </c>
      <c r="B165" s="202" t="s">
        <v>594</v>
      </c>
      <c r="C165" s="202" t="s">
        <v>1421</v>
      </c>
      <c r="D165" s="384" t="s">
        <v>1171</v>
      </c>
      <c r="E165" s="381">
        <v>39588</v>
      </c>
      <c r="F165" s="390">
        <v>0</v>
      </c>
      <c r="G165" s="390">
        <v>0</v>
      </c>
      <c r="H165" s="393" t="s">
        <v>1038</v>
      </c>
      <c r="I165" s="396" t="s">
        <v>270</v>
      </c>
      <c r="J165" s="397" t="s">
        <v>1130</v>
      </c>
      <c r="K165" s="428">
        <v>272</v>
      </c>
      <c r="L165" s="395" t="s">
        <v>1404</v>
      </c>
      <c r="M165" s="396" t="s">
        <v>1161</v>
      </c>
      <c r="N165" s="396" t="s">
        <v>101</v>
      </c>
      <c r="O165" s="396" t="s">
        <v>1159</v>
      </c>
      <c r="P165" s="396" t="s">
        <v>104</v>
      </c>
      <c r="Q165" s="396">
        <v>1</v>
      </c>
      <c r="R165" s="382"/>
    </row>
    <row r="166" spans="1:18" s="371" customFormat="1" ht="27" customHeight="1">
      <c r="A166" s="202">
        <v>162</v>
      </c>
      <c r="B166" s="202" t="s">
        <v>594</v>
      </c>
      <c r="C166" s="202" t="s">
        <v>1422</v>
      </c>
      <c r="D166" s="384" t="s">
        <v>1172</v>
      </c>
      <c r="E166" s="381">
        <v>39583</v>
      </c>
      <c r="F166" s="390">
        <v>0</v>
      </c>
      <c r="G166" s="390">
        <v>0</v>
      </c>
      <c r="H166" s="393" t="s">
        <v>1038</v>
      </c>
      <c r="I166" s="396" t="s">
        <v>270</v>
      </c>
      <c r="J166" s="397" t="s">
        <v>1130</v>
      </c>
      <c r="K166" s="428">
        <v>420</v>
      </c>
      <c r="L166" s="395" t="s">
        <v>1404</v>
      </c>
      <c r="M166" s="396" t="s">
        <v>1161</v>
      </c>
      <c r="N166" s="396" t="s">
        <v>101</v>
      </c>
      <c r="O166" s="396" t="s">
        <v>1159</v>
      </c>
      <c r="P166" s="396" t="s">
        <v>104</v>
      </c>
      <c r="Q166" s="396">
        <v>1</v>
      </c>
      <c r="R166" s="382"/>
    </row>
    <row r="167" spans="1:18" s="371" customFormat="1" ht="27" customHeight="1">
      <c r="A167" s="202">
        <v>163</v>
      </c>
      <c r="B167" s="202" t="s">
        <v>594</v>
      </c>
      <c r="C167" s="202" t="s">
        <v>1423</v>
      </c>
      <c r="D167" s="384" t="s">
        <v>1173</v>
      </c>
      <c r="E167" s="381">
        <v>39959</v>
      </c>
      <c r="F167" s="390">
        <v>512</v>
      </c>
      <c r="G167" s="390">
        <v>266</v>
      </c>
      <c r="H167" s="393" t="s">
        <v>1038</v>
      </c>
      <c r="I167" s="396" t="s">
        <v>270</v>
      </c>
      <c r="J167" s="397" t="s">
        <v>1130</v>
      </c>
      <c r="K167" s="428">
        <v>126</v>
      </c>
      <c r="L167" s="395" t="s">
        <v>1404</v>
      </c>
      <c r="M167" s="396" t="s">
        <v>1161</v>
      </c>
      <c r="N167" s="396" t="s">
        <v>101</v>
      </c>
      <c r="O167" s="396" t="s">
        <v>1159</v>
      </c>
      <c r="P167" s="396" t="s">
        <v>104</v>
      </c>
      <c r="Q167" s="396">
        <v>1</v>
      </c>
      <c r="R167" s="382"/>
    </row>
    <row r="168" spans="1:18" s="371" customFormat="1" ht="27" customHeight="1">
      <c r="A168" s="202">
        <v>164</v>
      </c>
      <c r="B168" s="202" t="s">
        <v>594</v>
      </c>
      <c r="C168" s="202" t="s">
        <v>1424</v>
      </c>
      <c r="D168" s="384" t="s">
        <v>1174</v>
      </c>
      <c r="E168" s="381">
        <v>40715</v>
      </c>
      <c r="F168" s="390">
        <v>0</v>
      </c>
      <c r="G168" s="390">
        <v>0</v>
      </c>
      <c r="H168" s="393" t="s">
        <v>1038</v>
      </c>
      <c r="I168" s="396" t="s">
        <v>270</v>
      </c>
      <c r="J168" s="397" t="s">
        <v>1130</v>
      </c>
      <c r="K168" s="428">
        <v>98</v>
      </c>
      <c r="L168" s="395" t="s">
        <v>1404</v>
      </c>
      <c r="M168" s="396" t="s">
        <v>1161</v>
      </c>
      <c r="N168" s="396" t="s">
        <v>101</v>
      </c>
      <c r="O168" s="396" t="s">
        <v>1159</v>
      </c>
      <c r="P168" s="396" t="s">
        <v>104</v>
      </c>
      <c r="Q168" s="396">
        <v>1</v>
      </c>
      <c r="R168" s="382"/>
    </row>
    <row r="169" spans="1:18" s="371" customFormat="1" ht="27" customHeight="1">
      <c r="A169" s="202">
        <v>165</v>
      </c>
      <c r="B169" s="202" t="s">
        <v>594</v>
      </c>
      <c r="C169" s="202" t="s">
        <v>1425</v>
      </c>
      <c r="D169" s="384" t="s">
        <v>1175</v>
      </c>
      <c r="E169" s="381">
        <v>41021</v>
      </c>
      <c r="F169" s="390">
        <v>0</v>
      </c>
      <c r="G169" s="390">
        <v>0</v>
      </c>
      <c r="H169" s="393" t="s">
        <v>1038</v>
      </c>
      <c r="I169" s="396" t="s">
        <v>270</v>
      </c>
      <c r="J169" s="397" t="s">
        <v>1130</v>
      </c>
      <c r="K169" s="428">
        <v>65</v>
      </c>
      <c r="L169" s="395" t="s">
        <v>1404</v>
      </c>
      <c r="M169" s="396" t="s">
        <v>1161</v>
      </c>
      <c r="N169" s="396" t="s">
        <v>101</v>
      </c>
      <c r="O169" s="396" t="s">
        <v>1159</v>
      </c>
      <c r="P169" s="396" t="s">
        <v>104</v>
      </c>
      <c r="Q169" s="396">
        <v>1</v>
      </c>
      <c r="R169" s="382"/>
    </row>
    <row r="170" spans="1:18" s="371" customFormat="1" ht="27" customHeight="1">
      <c r="A170" s="202">
        <v>166</v>
      </c>
      <c r="B170" s="202" t="s">
        <v>594</v>
      </c>
      <c r="C170" s="202" t="s">
        <v>1426</v>
      </c>
      <c r="D170" s="384" t="s">
        <v>1176</v>
      </c>
      <c r="E170" s="381">
        <v>41122</v>
      </c>
      <c r="F170" s="390">
        <v>0</v>
      </c>
      <c r="G170" s="390">
        <v>0</v>
      </c>
      <c r="H170" s="393" t="s">
        <v>1038</v>
      </c>
      <c r="I170" s="396" t="s">
        <v>270</v>
      </c>
      <c r="J170" s="397" t="s">
        <v>1130</v>
      </c>
      <c r="K170" s="428">
        <v>79</v>
      </c>
      <c r="L170" s="395" t="s">
        <v>1404</v>
      </c>
      <c r="M170" s="396" t="s">
        <v>1161</v>
      </c>
      <c r="N170" s="396" t="s">
        <v>101</v>
      </c>
      <c r="O170" s="396" t="s">
        <v>1159</v>
      </c>
      <c r="P170" s="396" t="s">
        <v>104</v>
      </c>
      <c r="Q170" s="396">
        <v>1</v>
      </c>
      <c r="R170" s="382"/>
    </row>
    <row r="171" spans="1:18" s="371" customFormat="1" ht="27" customHeight="1">
      <c r="A171" s="202">
        <v>167</v>
      </c>
      <c r="B171" s="202" t="s">
        <v>594</v>
      </c>
      <c r="C171" s="202" t="s">
        <v>1420</v>
      </c>
      <c r="D171" s="384" t="s">
        <v>1177</v>
      </c>
      <c r="E171" s="381">
        <v>41149</v>
      </c>
      <c r="F171" s="390">
        <v>0</v>
      </c>
      <c r="G171" s="390">
        <v>0</v>
      </c>
      <c r="H171" s="393" t="s">
        <v>1038</v>
      </c>
      <c r="I171" s="396" t="s">
        <v>270</v>
      </c>
      <c r="J171" s="397" t="s">
        <v>1130</v>
      </c>
      <c r="K171" s="428">
        <v>520</v>
      </c>
      <c r="L171" s="395" t="s">
        <v>1404</v>
      </c>
      <c r="M171" s="396" t="s">
        <v>1138</v>
      </c>
      <c r="N171" s="396" t="s">
        <v>101</v>
      </c>
      <c r="O171" s="396" t="s">
        <v>1159</v>
      </c>
      <c r="P171" s="396" t="s">
        <v>104</v>
      </c>
      <c r="Q171" s="396">
        <v>1</v>
      </c>
      <c r="R171" s="382"/>
    </row>
    <row r="172" spans="1:18" s="371" customFormat="1" ht="27" customHeight="1">
      <c r="A172" s="202">
        <v>168</v>
      </c>
      <c r="B172" s="202" t="s">
        <v>594</v>
      </c>
      <c r="C172" s="202" t="s">
        <v>1427</v>
      </c>
      <c r="D172" s="384" t="s">
        <v>1178</v>
      </c>
      <c r="E172" s="381">
        <v>41388</v>
      </c>
      <c r="F172" s="390">
        <v>0</v>
      </c>
      <c r="G172" s="390">
        <v>0</v>
      </c>
      <c r="H172" s="393" t="s">
        <v>1038</v>
      </c>
      <c r="I172" s="396" t="s">
        <v>270</v>
      </c>
      <c r="J172" s="397" t="s">
        <v>1130</v>
      </c>
      <c r="K172" s="428">
        <v>271</v>
      </c>
      <c r="L172" s="395" t="s">
        <v>1404</v>
      </c>
      <c r="M172" s="396" t="s">
        <v>1161</v>
      </c>
      <c r="N172" s="396" t="s">
        <v>101</v>
      </c>
      <c r="O172" s="396" t="s">
        <v>1159</v>
      </c>
      <c r="P172" s="396" t="s">
        <v>104</v>
      </c>
      <c r="Q172" s="396">
        <v>1</v>
      </c>
      <c r="R172" s="382"/>
    </row>
    <row r="173" spans="1:18" s="371" customFormat="1" ht="27" customHeight="1">
      <c r="A173" s="202">
        <v>169</v>
      </c>
      <c r="B173" s="202" t="s">
        <v>594</v>
      </c>
      <c r="C173" s="202" t="s">
        <v>1428</v>
      </c>
      <c r="D173" s="384" t="s">
        <v>1179</v>
      </c>
      <c r="E173" s="381">
        <v>41438</v>
      </c>
      <c r="F173" s="390">
        <v>0</v>
      </c>
      <c r="G173" s="390">
        <v>0</v>
      </c>
      <c r="H173" s="393" t="s">
        <v>1038</v>
      </c>
      <c r="I173" s="396" t="s">
        <v>270</v>
      </c>
      <c r="J173" s="397" t="s">
        <v>1130</v>
      </c>
      <c r="K173" s="428">
        <v>312</v>
      </c>
      <c r="L173" s="395" t="s">
        <v>1404</v>
      </c>
      <c r="M173" s="396" t="s">
        <v>1138</v>
      </c>
      <c r="N173" s="396" t="s">
        <v>101</v>
      </c>
      <c r="O173" s="396" t="s">
        <v>1159</v>
      </c>
      <c r="P173" s="396" t="s">
        <v>104</v>
      </c>
      <c r="Q173" s="396">
        <v>1</v>
      </c>
      <c r="R173" s="382"/>
    </row>
    <row r="174" spans="1:18" s="371" customFormat="1" ht="27" customHeight="1">
      <c r="A174" s="202">
        <v>170</v>
      </c>
      <c r="B174" s="202" t="s">
        <v>594</v>
      </c>
      <c r="C174" s="202" t="s">
        <v>1429</v>
      </c>
      <c r="D174" s="384" t="s">
        <v>1180</v>
      </c>
      <c r="E174" s="381">
        <v>41718</v>
      </c>
      <c r="F174" s="390">
        <v>0</v>
      </c>
      <c r="G174" s="390">
        <v>0</v>
      </c>
      <c r="H174" s="393" t="s">
        <v>1038</v>
      </c>
      <c r="I174" s="396" t="s">
        <v>270</v>
      </c>
      <c r="J174" s="397" t="s">
        <v>1130</v>
      </c>
      <c r="K174" s="428">
        <v>300</v>
      </c>
      <c r="L174" s="395" t="s">
        <v>1404</v>
      </c>
      <c r="M174" s="396" t="s">
        <v>1138</v>
      </c>
      <c r="N174" s="396" t="s">
        <v>101</v>
      </c>
      <c r="O174" s="396" t="s">
        <v>1159</v>
      </c>
      <c r="P174" s="396" t="s">
        <v>104</v>
      </c>
      <c r="Q174" s="396">
        <v>1</v>
      </c>
      <c r="R174" s="382"/>
    </row>
    <row r="175" spans="1:18" s="371" customFormat="1" ht="27" customHeight="1">
      <c r="A175" s="202">
        <v>171</v>
      </c>
      <c r="B175" s="202" t="s">
        <v>594</v>
      </c>
      <c r="C175" s="202" t="s">
        <v>1181</v>
      </c>
      <c r="D175" s="384" t="s">
        <v>1168</v>
      </c>
      <c r="E175" s="381"/>
      <c r="F175" s="390">
        <v>364</v>
      </c>
      <c r="G175" s="390">
        <v>0</v>
      </c>
      <c r="H175" s="393" t="s">
        <v>1133</v>
      </c>
      <c r="I175" s="396" t="s">
        <v>1043</v>
      </c>
      <c r="J175" s="397" t="s">
        <v>1130</v>
      </c>
      <c r="K175" s="428">
        <v>189</v>
      </c>
      <c r="L175" s="395" t="s">
        <v>1404</v>
      </c>
      <c r="M175" s="396" t="s">
        <v>1161</v>
      </c>
      <c r="N175" s="396"/>
      <c r="O175" s="396"/>
      <c r="P175" s="396"/>
      <c r="Q175" s="396"/>
      <c r="R175" s="382" t="s">
        <v>1182</v>
      </c>
    </row>
    <row r="176" spans="1:18" ht="25.5" customHeight="1">
      <c r="A176" s="421"/>
      <c r="B176" s="398" t="s">
        <v>595</v>
      </c>
      <c r="C176" s="398"/>
      <c r="D176" s="398"/>
      <c r="E176" s="422"/>
      <c r="F176" s="423">
        <f>SUM(F5:F175)</f>
        <v>310617</v>
      </c>
      <c r="G176" s="423">
        <f>SUM(G5:G175)</f>
        <v>77036</v>
      </c>
      <c r="H176" s="422"/>
      <c r="I176" s="422"/>
      <c r="J176" s="432"/>
      <c r="K176" s="424">
        <f>SUM(K5:K175)</f>
        <v>178227</v>
      </c>
      <c r="L176" s="433"/>
      <c r="M176" s="425"/>
      <c r="N176" s="425"/>
      <c r="O176" s="425"/>
      <c r="P176" s="425"/>
      <c r="Q176" s="423">
        <f>SUM(Q5:Q175)</f>
        <v>406</v>
      </c>
      <c r="R176" s="421"/>
    </row>
    <row r="178" spans="9:16" ht="15.95" customHeight="1">
      <c r="P178" s="31"/>
    </row>
    <row r="179" spans="9:16" ht="15.95" customHeight="1">
      <c r="I179" s="170"/>
      <c r="P179" s="31"/>
    </row>
    <row r="180" spans="9:16" ht="15.95" customHeight="1">
      <c r="I180" s="170"/>
    </row>
    <row r="181" spans="9:16" ht="15.95" customHeight="1">
      <c r="I181" s="170"/>
    </row>
    <row r="182" spans="9:16" ht="15.95" customHeight="1">
      <c r="I182" s="170"/>
    </row>
    <row r="183" spans="9:16" ht="15.95" customHeight="1">
      <c r="I183" s="170"/>
    </row>
    <row r="184" spans="9:16" ht="15.95" customHeight="1">
      <c r="I184" s="170"/>
    </row>
    <row r="185" spans="9:16" ht="15.95" customHeight="1">
      <c r="I185" s="170"/>
    </row>
    <row r="186" spans="9:16" ht="15.95" customHeight="1">
      <c r="I186" s="170"/>
    </row>
    <row r="187" spans="9:16" ht="15.95" customHeight="1">
      <c r="I187" s="170"/>
    </row>
    <row r="188" spans="9:16" ht="15.95" customHeight="1">
      <c r="I188" s="170"/>
    </row>
    <row r="189" spans="9:16" ht="15.95" customHeight="1">
      <c r="I189" s="170"/>
    </row>
    <row r="190" spans="9:16" ht="15.95" customHeight="1">
      <c r="I190" s="170"/>
    </row>
    <row r="191" spans="9:16" ht="15.95" customHeight="1">
      <c r="I191" s="170"/>
    </row>
    <row r="192" spans="9:16" ht="15.95" customHeight="1">
      <c r="I192" s="170"/>
    </row>
    <row r="193" spans="9:9" ht="15.95" customHeight="1">
      <c r="I193" s="170"/>
    </row>
    <row r="194" spans="9:9" ht="15.95" customHeight="1">
      <c r="I194" s="170"/>
    </row>
    <row r="195" spans="9:9" ht="15.95" customHeight="1">
      <c r="I195" s="170"/>
    </row>
    <row r="196" spans="9:9" ht="15.95" customHeight="1">
      <c r="I196" s="170"/>
    </row>
    <row r="197" spans="9:9" ht="15.95" customHeight="1">
      <c r="I197" s="170"/>
    </row>
    <row r="198" spans="9:9" ht="15.95" customHeight="1">
      <c r="I198" s="170"/>
    </row>
    <row r="199" spans="9:9" ht="15.95" customHeight="1">
      <c r="I199" s="170"/>
    </row>
    <row r="200" spans="9:9" ht="15.95" customHeight="1">
      <c r="I200" s="170"/>
    </row>
    <row r="201" spans="9:9" ht="15.95" customHeight="1">
      <c r="I201" s="170"/>
    </row>
    <row r="202" spans="9:9" ht="15.95" customHeight="1">
      <c r="I202" s="170"/>
    </row>
    <row r="203" spans="9:9" ht="15.95" customHeight="1">
      <c r="I203" s="170"/>
    </row>
    <row r="204" spans="9:9" ht="15.95" customHeight="1">
      <c r="I204" s="170"/>
    </row>
    <row r="205" spans="9:9" ht="15.95" customHeight="1">
      <c r="I205" s="170"/>
    </row>
    <row r="206" spans="9:9" ht="15.95" customHeight="1">
      <c r="I206" s="170"/>
    </row>
    <row r="207" spans="9:9" ht="15.95" customHeight="1">
      <c r="I207" s="170"/>
    </row>
    <row r="208" spans="9:9" ht="15.95" customHeight="1">
      <c r="I208" s="170"/>
    </row>
    <row r="209" spans="9:9" ht="15.95" customHeight="1">
      <c r="I209" s="170"/>
    </row>
    <row r="210" spans="9:9" ht="15.95" customHeight="1">
      <c r="I210" s="170"/>
    </row>
    <row r="211" spans="9:9" ht="15.95" customHeight="1">
      <c r="I211" s="170"/>
    </row>
    <row r="212" spans="9:9" ht="15.95" customHeight="1">
      <c r="I212" s="170"/>
    </row>
    <row r="213" spans="9:9" ht="15.95" customHeight="1">
      <c r="I213" s="170"/>
    </row>
    <row r="214" spans="9:9" ht="15.95" customHeight="1">
      <c r="I214" s="170"/>
    </row>
    <row r="215" spans="9:9" ht="15.95" customHeight="1">
      <c r="I215" s="170"/>
    </row>
    <row r="216" spans="9:9" ht="15.95" customHeight="1">
      <c r="I216" s="170"/>
    </row>
    <row r="217" spans="9:9" ht="15.95" customHeight="1">
      <c r="I217" s="170"/>
    </row>
    <row r="218" spans="9:9" ht="15.95" customHeight="1">
      <c r="I218" s="170"/>
    </row>
    <row r="219" spans="9:9" ht="15.95" customHeight="1">
      <c r="I219" s="170"/>
    </row>
    <row r="220" spans="9:9" ht="15.95" customHeight="1">
      <c r="I220" s="170"/>
    </row>
    <row r="221" spans="9:9" ht="15.95" customHeight="1">
      <c r="I221" s="170"/>
    </row>
    <row r="222" spans="9:9" ht="15.95" customHeight="1">
      <c r="I222" s="170"/>
    </row>
    <row r="223" spans="9:9" ht="15.95" customHeight="1">
      <c r="I223" s="170"/>
    </row>
    <row r="224" spans="9:9" ht="15.95" customHeight="1">
      <c r="I224" s="170"/>
    </row>
    <row r="225" spans="9:9" ht="15.95" customHeight="1">
      <c r="I225" s="170"/>
    </row>
    <row r="226" spans="9:9" ht="15.95" customHeight="1">
      <c r="I226" s="170"/>
    </row>
    <row r="227" spans="9:9" ht="15.95" customHeight="1">
      <c r="I227" s="170"/>
    </row>
    <row r="228" spans="9:9" ht="15.95" customHeight="1">
      <c r="I228" s="170"/>
    </row>
    <row r="229" spans="9:9" ht="15.95" customHeight="1">
      <c r="I229" s="170"/>
    </row>
    <row r="230" spans="9:9" ht="15.95" customHeight="1">
      <c r="I230" s="170"/>
    </row>
    <row r="231" spans="9:9" ht="15.95" customHeight="1">
      <c r="I231" s="170"/>
    </row>
    <row r="232" spans="9:9" ht="15.95" customHeight="1">
      <c r="I232" s="170"/>
    </row>
    <row r="233" spans="9:9" ht="15.95" customHeight="1">
      <c r="I233" s="170"/>
    </row>
    <row r="234" spans="9:9" ht="15.95" customHeight="1">
      <c r="I234" s="170"/>
    </row>
    <row r="235" spans="9:9" ht="15.95" customHeight="1">
      <c r="I235" s="170"/>
    </row>
    <row r="236" spans="9:9" ht="15.95" customHeight="1">
      <c r="I236" s="170"/>
    </row>
    <row r="237" spans="9:9" ht="15.95" customHeight="1">
      <c r="I237" s="170"/>
    </row>
    <row r="238" spans="9:9" ht="15.95" customHeight="1">
      <c r="I238" s="170"/>
    </row>
    <row r="239" spans="9:9" ht="15.95" customHeight="1">
      <c r="I239" s="170"/>
    </row>
    <row r="240" spans="9:9" ht="15.95" customHeight="1">
      <c r="I240" s="170"/>
    </row>
    <row r="241" spans="9:9" ht="15.95" customHeight="1">
      <c r="I241" s="170"/>
    </row>
    <row r="242" spans="9:9" ht="15.95" customHeight="1">
      <c r="I242" s="170"/>
    </row>
    <row r="243" spans="9:9" ht="15.95" customHeight="1">
      <c r="I243" s="170"/>
    </row>
    <row r="244" spans="9:9" ht="15.95" customHeight="1">
      <c r="I244" s="170"/>
    </row>
    <row r="245" spans="9:9" ht="15.95" customHeight="1">
      <c r="I245" s="170"/>
    </row>
    <row r="246" spans="9:9" ht="15.95" customHeight="1">
      <c r="I246" s="170"/>
    </row>
    <row r="247" spans="9:9" ht="15.95" customHeight="1">
      <c r="I247" s="170"/>
    </row>
    <row r="248" spans="9:9" ht="15.95" customHeight="1">
      <c r="I248" s="170"/>
    </row>
    <row r="249" spans="9:9" ht="15.95" customHeight="1">
      <c r="I249" s="170"/>
    </row>
    <row r="250" spans="9:9" ht="15.95" customHeight="1">
      <c r="I250" s="170"/>
    </row>
    <row r="251" spans="9:9" ht="15.95" customHeight="1">
      <c r="I251" s="170"/>
    </row>
    <row r="252" spans="9:9" ht="15.95" customHeight="1">
      <c r="I252" s="170"/>
    </row>
    <row r="253" spans="9:9" ht="15.95" customHeight="1">
      <c r="I253" s="170"/>
    </row>
    <row r="254" spans="9:9" ht="15.95" customHeight="1">
      <c r="I254" s="170"/>
    </row>
    <row r="255" spans="9:9" ht="15.95" customHeight="1">
      <c r="I255" s="170"/>
    </row>
    <row r="256" spans="9:9" ht="15.95" customHeight="1">
      <c r="I256" s="170"/>
    </row>
    <row r="257" spans="9:9" ht="15.95" customHeight="1">
      <c r="I257" s="170"/>
    </row>
    <row r="258" spans="9:9" ht="15.95" customHeight="1">
      <c r="I258" s="170"/>
    </row>
    <row r="259" spans="9:9" ht="15.95" customHeight="1">
      <c r="I259" s="170"/>
    </row>
    <row r="260" spans="9:9" ht="15.95" customHeight="1">
      <c r="I260" s="170"/>
    </row>
    <row r="261" spans="9:9" ht="15.95" customHeight="1">
      <c r="I261" s="170"/>
    </row>
    <row r="262" spans="9:9" ht="15.95" customHeight="1">
      <c r="I262" s="170"/>
    </row>
    <row r="263" spans="9:9" ht="15.95" customHeight="1">
      <c r="I263" s="170"/>
    </row>
    <row r="264" spans="9:9" ht="15.95" customHeight="1">
      <c r="I264" s="170"/>
    </row>
    <row r="265" spans="9:9" ht="15.95" customHeight="1">
      <c r="I265" s="170"/>
    </row>
    <row r="266" spans="9:9" ht="15.95" customHeight="1">
      <c r="I266" s="170"/>
    </row>
    <row r="267" spans="9:9" ht="15.95" customHeight="1">
      <c r="I267" s="170"/>
    </row>
    <row r="268" spans="9:9" ht="15.95" customHeight="1">
      <c r="I268" s="170"/>
    </row>
    <row r="269" spans="9:9" ht="15.95" customHeight="1">
      <c r="I269" s="170"/>
    </row>
    <row r="270" spans="9:9" ht="15.95" customHeight="1">
      <c r="I270" s="170"/>
    </row>
    <row r="271" spans="9:9" ht="15.95" customHeight="1">
      <c r="I271" s="170"/>
    </row>
    <row r="272" spans="9:9" ht="15.95" customHeight="1">
      <c r="I272" s="170"/>
    </row>
    <row r="273" spans="9:9" ht="15.95" customHeight="1">
      <c r="I273" s="170"/>
    </row>
    <row r="274" spans="9:9" ht="15.95" customHeight="1">
      <c r="I274" s="170"/>
    </row>
    <row r="275" spans="9:9" ht="15.95" customHeight="1">
      <c r="I275" s="170"/>
    </row>
    <row r="276" spans="9:9" ht="15.95" customHeight="1">
      <c r="I276" s="170"/>
    </row>
    <row r="277" spans="9:9" ht="15.95" customHeight="1">
      <c r="I277" s="170"/>
    </row>
    <row r="278" spans="9:9" ht="15.95" customHeight="1">
      <c r="I278" s="170"/>
    </row>
    <row r="279" spans="9:9" ht="15.95" customHeight="1">
      <c r="I279" s="170"/>
    </row>
    <row r="280" spans="9:9" ht="15.95" customHeight="1">
      <c r="I280" s="170"/>
    </row>
    <row r="281" spans="9:9" ht="15.95" customHeight="1">
      <c r="I281" s="170"/>
    </row>
    <row r="282" spans="9:9" ht="15.95" customHeight="1">
      <c r="I282" s="170"/>
    </row>
    <row r="283" spans="9:9" ht="15.95" customHeight="1">
      <c r="I283" s="170"/>
    </row>
    <row r="284" spans="9:9" ht="15.95" customHeight="1">
      <c r="I284" s="170"/>
    </row>
    <row r="285" spans="9:9" ht="15.95" customHeight="1">
      <c r="I285" s="170"/>
    </row>
    <row r="286" spans="9:9" ht="15.95" customHeight="1">
      <c r="I286" s="170"/>
    </row>
    <row r="287" spans="9:9" ht="15.95" customHeight="1">
      <c r="I287" s="170"/>
    </row>
    <row r="288" spans="9:9" ht="15.95" customHeight="1">
      <c r="I288" s="170"/>
    </row>
    <row r="289" spans="9:9" ht="15.95" customHeight="1">
      <c r="I289" s="170"/>
    </row>
    <row r="290" spans="9:9" ht="15.95" customHeight="1">
      <c r="I290" s="170"/>
    </row>
    <row r="291" spans="9:9" ht="15.95" customHeight="1">
      <c r="I291" s="170"/>
    </row>
    <row r="292" spans="9:9" ht="15.95" customHeight="1">
      <c r="I292" s="170"/>
    </row>
    <row r="293" spans="9:9" ht="15.95" customHeight="1">
      <c r="I293" s="170"/>
    </row>
    <row r="294" spans="9:9" ht="15.95" customHeight="1">
      <c r="I294" s="170"/>
    </row>
    <row r="295" spans="9:9" ht="15.95" customHeight="1">
      <c r="I295" s="170"/>
    </row>
    <row r="296" spans="9:9" ht="15.95" customHeight="1">
      <c r="I296" s="170"/>
    </row>
    <row r="297" spans="9:9" ht="15.95" customHeight="1">
      <c r="I297" s="170"/>
    </row>
    <row r="298" spans="9:9" ht="15.95" customHeight="1">
      <c r="I298" s="170"/>
    </row>
  </sheetData>
  <autoFilter ref="A4:GI176"/>
  <mergeCells count="5">
    <mergeCell ref="R2:R4"/>
    <mergeCell ref="I2:I4"/>
    <mergeCell ref="O2:O4"/>
    <mergeCell ref="P2:P4"/>
    <mergeCell ref="J2:L4"/>
  </mergeCells>
  <phoneticPr fontId="2"/>
  <dataValidations count="4">
    <dataValidation allowBlank="1" showErrorMessage="1" sqref="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dataValidation imeMode="hiragana" allowBlank="1" showInputMessage="1" showErrorMessage="1" sqref="WMD66:WMD131 WCH66:WCH131 VSL66:VSL131 VIP66:VIP131 UYT66:UYT131 UOX66:UOX131 UFB66:UFB131 TVF66:TVF131 TLJ66:TLJ131 TBN66:TBN131 SRR66:SRR131 SHV66:SHV131 RXZ66:RXZ131 ROD66:ROD131 REH66:REH131 QUL66:QUL131 QKP66:QKP131 QAT66:QAT131 PQX66:PQX131 PHB66:PHB131 OXF66:OXF131 ONJ66:ONJ131 ODN66:ODN131 NTR66:NTR131 NJV66:NJV131 MZZ66:MZZ131 MQD66:MQD131 MGH66:MGH131 LWL66:LWL131 LMP66:LMP131 LCT66:LCT131 KSX66:KSX131 KJB66:KJB131 JZF66:JZF131 JPJ66:JPJ131 JFN66:JFN131 IVR66:IVR131 ILV66:ILV131 IBZ66:IBZ131 HSD66:HSD131 HIH66:HIH131 GYL66:GYL131 GOP66:GOP131 GET66:GET131 FUX66:FUX131 FLB66:FLB131 FBF66:FBF131 ERJ66:ERJ131 EHN66:EHN131 DXR66:DXR131 DNV66:DNV131 DDZ66:DDZ131 CUD66:CUD131 CKH66:CKH131 CAL66:CAL131 BQP66:BQP131 BGT66:BGT131 AWX66:AWX131 ANB66:ANB131 ADF66:ADF131 TJ66:TJ131 JN66:JN131 R66:R131 R6:R51 WVW5:WVZ5 WVZ6:WVZ51 WMA5:WMD5 WMD6:WMD51 WCE5:WCH5 WCH6:WCH51 VSI5:VSL5 VSL6:VSL51 VIM5:VIP5 VIP6:VIP51 UYQ5:UYT5 UYT6:UYT51 UOU5:UOX5 UOX6:UOX51 UEY5:UFB5 UFB6:UFB51 TVC5:TVF5 TVF6:TVF51 TLG5:TLJ5 TLJ6:TLJ51 TBK5:TBN5 TBN6:TBN51 SRO5:SRR5 SRR6:SRR51 SHS5:SHV5 SHV6:SHV51 RXW5:RXZ5 RXZ6:RXZ51 ROA5:ROD5 ROD6:ROD51 REE5:REH5 REH6:REH51 QUI5:QUL5 QUL6:QUL51 QKM5:QKP5 QKP6:QKP51 QAQ5:QAT5 QAT6:QAT51 PQU5:PQX5 PQX6:PQX51 PGY5:PHB5 PHB6:PHB51 OXC5:OXF5 OXF6:OXF51 ONG5:ONJ5 ONJ6:ONJ51 ODK5:ODN5 ODN6:ODN51 NTO5:NTR5 NTR6:NTR51 NJS5:NJV5 NJV6:NJV51 MZW5:MZZ5 MZZ6:MZZ51 MQA5:MQD5 MQD6:MQD51 MGE5:MGH5 MGH6:MGH51 LWI5:LWL5 LWL6:LWL51 LMM5:LMP5 LMP6:LMP51 LCQ5:LCT5 LCT6:LCT51 KSU5:KSX5 KSX6:KSX51 KIY5:KJB5 KJB6:KJB51 JZC5:JZF5 JZF6:JZF51 JPG5:JPJ5 JPJ6:JPJ51 JFK5:JFN5 JFN6:JFN51 IVO5:IVR5 IVR6:IVR51 ILS5:ILV5 ILV6:ILV51 IBW5:IBZ5 IBZ6:IBZ51 HSA5:HSD5 HSD6:HSD51 HIE5:HIH5 HIH6:HIH51 GYI5:GYL5 GYL6:GYL51 GOM5:GOP5 GOP6:GOP51 GEQ5:GET5 GET6:GET51 FUU5:FUX5 FUX6:FUX51 FKY5:FLB5 FLB6:FLB51 FBC5:FBF5 FBF6:FBF51 ERG5:ERJ5 ERJ6:ERJ51 EHK5:EHN5 EHN6:EHN51 DXO5:DXR5 DXR6:DXR51 DNS5:DNV5 DNV6:DNV51 DDW5:DDZ5 DDZ6:DDZ51 CUA5:CUD5 CUD6:CUD51 CKE5:CKH5 CKH6:CKH51 CAI5:CAL5 CAL6:CAL51 BQM5:BQP5 BQP6:BQP51 BGQ5:BGT5 BGT6:BGT51 AWU5:AWX5 AWX6:AWX51 AMY5:ANB5 ANB6:ANB51 ADC5:ADF5 ADF6:ADF51 TG5:TJ5 TJ6:TJ51 JK5:JN5 JN6:JN51 O5:R5 WVZ66:WVZ131 O132:R175 WVW132:WVZ175 WMA132:WMD175 WCE132:WCH175 VSI132:VSL175 VIM132:VIP175 UYQ132:UYT175 UOU132:UOX175 UEY132:UFB175 TVC132:TVF175 TLG132:TLJ175 TBK132:TBN175 SRO132:SRR175 SHS132:SHV175 RXW132:RXZ175 ROA132:ROD175 REE132:REH175 QUI132:QUL175 QKM132:QKP175 QAQ132:QAT175 PQU132:PQX175 PGY132:PHB175 OXC132:OXF175 ONG132:ONJ175 ODK132:ODN175 NTO132:NTR175 NJS132:NJV175 MZW132:MZZ175 MQA132:MQD175 MGE132:MGH175 LWI132:LWL175 LMM132:LMP175 LCQ132:LCT175 KSU132:KSX175 KIY132:KJB175 JZC132:JZF175 JPG132:JPJ175 JFK132:JFN175 IVO132:IVR175 ILS132:ILV175 IBW132:IBZ175 HSA132:HSD175 HIE132:HIH175 GYI132:GYL175 GOM132:GOP175 GEQ132:GET175 FUU132:FUX175 FKY132:FLB175 FBC132:FBF175 ERG132:ERJ175 EHK132:EHN175 DXO132:DXR175 DNS132:DNV175 DDW132:DDZ175 CUA132:CUD175 CKE132:CKH175 CAI132:CAL175 BQM132:BQP175 BGQ132:BGT175 AWU132:AWX175 AMY132:ANB175 ADC132:ADF175 TG132:TJ175 JK132:JN175 WVW6:WVY131 WMA6:WMC131 WCE6:WCG131 VSI6:VSK131 VIM6:VIO131 UYQ6:UYS131 UOU6:UOW131 UEY6:UFA131 TVC6:TVE131 TLG6:TLI131 TBK6:TBM131 SRO6:SRQ131 SHS6:SHU131 RXW6:RXY131 ROA6:ROC131 REE6:REG131 QUI6:QUK131 QKM6:QKO131 QAQ6:QAS131 PQU6:PQW131 PGY6:PHA131 OXC6:OXE131 ONG6:ONI131 ODK6:ODM131 NTO6:NTQ131 NJS6:NJU131 MZW6:MZY131 MQA6:MQC131 MGE6:MGG131 LWI6:LWK131 LMM6:LMO131 LCQ6:LCS131 KSU6:KSW131 KIY6:KJA131 JZC6:JZE131 JPG6:JPI131 JFK6:JFM131 IVO6:IVQ131 ILS6:ILU131 IBW6:IBY131 HSA6:HSC131 HIE6:HIG131 GYI6:GYK131 GOM6:GOO131 GEQ6:GES131 FUU6:FUW131 FKY6:FLA131 FBC6:FBE131 ERG6:ERI131 EHK6:EHM131 DXO6:DXQ131 DNS6:DNU131 DDW6:DDY131 CUA6:CUC131 CKE6:CKG131 CAI6:CAK131 BQM6:BQO131 BGQ6:BGS131 AWU6:AWW131 AMY6:ANA131 ADC6:ADE131 TG6:TI131 JK6:JM131 O6:Q131 WVZ53:WVZ64 WMD53:WMD64 WCH53:WCH64 VSL53:VSL64 VIP53:VIP64 UYT53:UYT64 UOX53:UOX64 UFB53:UFB64 TVF53:TVF64 TLJ53:TLJ64 TBN53:TBN64 SRR53:SRR64 SHV53:SHV64 RXZ53:RXZ64 ROD53:ROD64 REH53:REH64 QUL53:QUL64 QKP53:QKP64 QAT53:QAT64 PQX53:PQX64 PHB53:PHB64 OXF53:OXF64 ONJ53:ONJ64 ODN53:ODN64 NTR53:NTR64 NJV53:NJV64 MZZ53:MZZ64 MQD53:MQD64 MGH53:MGH64 LWL53:LWL64 LMP53:LMP64 LCT53:LCT64 KSX53:KSX64 KJB53:KJB64 JZF53:JZF64 JPJ53:JPJ64 JFN53:JFN64 IVR53:IVR64 ILV53:ILV64 IBZ53:IBZ64 HSD53:HSD64 HIH53:HIH64 GYL53:GYL64 GOP53:GOP64 GET53:GET64 FUX53:FUX64 FLB53:FLB64 FBF53:FBF64 ERJ53:ERJ64 EHN53:EHN64 DXR53:DXR64 DNV53:DNV64 DDZ53:DDZ64 CUD53:CUD64 CKH53:CKH64 CAL53:CAL64 BQP53:BQP64 BGT53:BGT64 AWX53:AWX64 ANB53:ANB64 ADF53:ADF64 TJ53:TJ64 JN53:JN64 R53:R64 WLX5:WLX175 WCB5:WCB175 VSF5:VSF175 VIJ5:VIJ175 UYN5:UYN175 UOR5:UOR175 UEV5:UEV175 TUZ5:TUZ175 TLD5:TLD175 TBH5:TBH175 SRL5:SRL175 SHP5:SHP175 RXT5:RXT175 RNX5:RNX175 REB5:REB175 QUF5:QUF175 QKJ5:QKJ175 QAN5:QAN175 PQR5:PQR175 PGV5:PGV175 OWZ5:OWZ175 OND5:OND175 ODH5:ODH175 NTL5:NTL175 NJP5:NJP175 MZT5:MZT175 MPX5:MPX175 MGB5:MGB175 LWF5:LWF175 LMJ5:LMJ175 LCN5:LCN175 KSR5:KSR175 KIV5:KIV175 JYZ5:JYZ175 JPD5:JPD175 JFH5:JFH175 IVL5:IVL175 ILP5:ILP175 IBT5:IBT175 HRX5:HRX175 HIB5:HIB175 GYF5:GYF175 GOJ5:GOJ175 GEN5:GEN175 FUR5:FUR175 FKV5:FKV175 FAZ5:FAZ175 ERD5:ERD175 EHH5:EHH175 DXL5:DXL175 DNP5:DNP175 DDT5:DDT175 CTX5:CTX175 CKB5:CKB175 CAF5:CAF175 BQJ5:BQJ175 BGN5:BGN175 AWR5:AWR175 AMV5:AMV175 ACZ5:ACZ175 TD5:TD175 JH5:JH175 WVT5:WVT175 WVP5:WVR175 WLT5:WLV175 WBX5:WBZ175 VSB5:VSD175 VIF5:VIH175 UYJ5:UYL175 UON5:UOP175 UER5:UET175 TUV5:TUX175 TKZ5:TLB175 TBD5:TBF175 SRH5:SRJ175 SHL5:SHN175 RXP5:RXR175 RNT5:RNV175 RDX5:RDZ175 QUB5:QUD175 QKF5:QKH175 QAJ5:QAL175 PQN5:PQP175 PGR5:PGT175 OWV5:OWX175 OMZ5:ONB175 ODD5:ODF175 NTH5:NTJ175 NJL5:NJN175 MZP5:MZR175 MPT5:MPV175 MFX5:MFZ175 LWB5:LWD175 LMF5:LMH175 LCJ5:LCL175 KSN5:KSP175 KIR5:KIT175 JYV5:JYX175 JOZ5:JPB175 JFD5:JFF175 IVH5:IVJ175 ILL5:ILN175 IBP5:IBR175 HRT5:HRV175 HHX5:HHZ175 GYB5:GYD175 GOF5:GOH175 GEJ5:GEL175 FUN5:FUP175 FKR5:FKT175 FAV5:FAX175 EQZ5:ERB175 EHD5:EHF175 DXH5:DXJ175 DNL5:DNN175 DDP5:DDR175 CTT5:CTV175 CJX5:CJZ175 CAB5:CAD175 BQF5:BQH175 BGJ5:BGL175 AWN5:AWP175 AMR5:AMT175 ACV5:ACX175 SZ5:TB175 JD5:JF175 H5:I175"/>
    <dataValidation imeMode="hiragana" allowBlank="1" showInputMessage="1" showErrorMessage="1" promptTitle="第三者委託" prompt="第三者委託の有無を入力　_x000a_【1】第三者委託の実施あり_x000a_【2】第三者委託の実施なし" sqref="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WCA136:WCA175 WLW136:WLW175 WVS136:WVS175 JG136:JG175 TC136:TC175 ACY136:ACY175 AMU136:AMU175 AWQ136:AWQ175 BGM136:BGM175 BQI136:BQI175 CAE136:CAE175 CKA136:CKA175 CTW136:CTW175 DDS136:DDS175 DNO136:DNO175 DXK136:DXK175 EHG136:EHG175 ERC136:ERC175 FAY136:FAY175 FKU136:FKU175 FUQ136:FUQ175 GEM136:GEM175 GOI136:GOI175 GYE136:GYE175 HIA136:HIA175 HRW136:HRW175 IBS136:IBS175 ILO136:ILO175 IVK136:IVK175 JFG136:JFG175 JPC136:JPC175 JYY136:JYY175 KIU136:KIU175 KSQ136:KSQ175 LCM136:LCM175 LMI136:LMI175 LWE136:LWE175 MGA136:MGA175 MPW136:MPW175 MZS136:MZS175 NJO136:NJO175 NTK136:NTK175 ODG136:ODG175 ONC136:ONC175 OWY136:OWY175 PGU136:PGU175 PQQ136:PQQ175 QAM136:QAM175 QKI136:QKI175 QUE136:QUE175 REA136:REA175 RNW136:RNW175 RXS136:RXS175 SHO136:SHO175 SRK136:SRK175 TBG136:TBG175 TLC136:TLC175 TUY136:TUY175 UEU136:UEU175 UOQ136:UOQ175 UYM136:UYM175 VII136:VII175 VSE136:VSE175 JG36:JG134 WVS36:WVS134 WLW36:WLW134 WCA36:WCA134 VSE36:VSE134 VII36:VII134 UYM36:UYM134 UOQ36:UOQ134 UEU36:UEU134 TUY36:TUY134 TLC36:TLC134 TBG36:TBG134 SRK36:SRK134 SHO36:SHO134 RXS36:RXS134 RNW36:RNW134 REA36:REA134 QUE36:QUE134 QKI36:QKI134 QAM36:QAM134 PQQ36:PQQ134 PGU36:PGU134 OWY36:OWY134 ONC36:ONC134 ODG36:ODG134 NTK36:NTK134 NJO36:NJO134 MZS36:MZS134 MPW36:MPW134 MGA36:MGA134 LWE36:LWE134 LMI36:LMI134 LCM36:LCM134 KSQ36:KSQ134 KIU36:KIU134 JYY36:JYY134 JPC36:JPC134 JFG36:JFG134 IVK36:IVK134 ILO36:ILO134 IBS36:IBS134 HRW36:HRW134 HIA36:HIA134 GYE36:GYE134 GOI36:GOI134 GEM36:GEM134 FUQ36:FUQ134 FKU36:FKU134 FAY36:FAY134 ERC36:ERC134 EHG36:EHG134 DXK36:DXK134 DNO36:DNO134 DDS36:DDS134 CTW36:CTW134 CKA36:CKA134 CAE36:CAE134 BQI36:BQI134 BGM36:BGM134 AWQ36:AWQ134 AMU36:AMU134 ACY36:ACY134 TC36:TC134">
      <formula1>0.01</formula1>
      <formula2>1000000000</formula2>
    </dataValidation>
  </dataValidations>
  <printOptions horizontalCentered="1"/>
  <pageMargins left="0.23622047244094491" right="0.19685039370078741" top="0.59055118110236227" bottom="0.47244094488188981" header="0.51181102362204722" footer="0.27559055118110237"/>
  <pageSetup paperSize="9" scale="55" fitToHeight="0" orientation="landscape" r:id="rId1"/>
  <headerFooter alignWithMargins="0">
    <oddFooter>&amp;C- &amp;P+21 -</oddFooter>
  </headerFooter>
  <rowBreaks count="4" manualBreakCount="4">
    <brk id="40" max="17" man="1"/>
    <brk id="76" max="17" man="1"/>
    <brk id="112" max="17" man="1"/>
    <brk id="148" max="1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2"/>
  <sheetViews>
    <sheetView showZeros="0" view="pageBreakPreview" zoomScale="75" zoomScaleNormal="75" zoomScaleSheetLayoutView="75" workbookViewId="0">
      <pane xSplit="2" ySplit="4" topLeftCell="C11" activePane="bottomRight" state="frozen"/>
      <selection activeCell="P62" sqref="P62"/>
      <selection pane="topRight" activeCell="P62" sqref="P62"/>
      <selection pane="bottomLeft" activeCell="P62" sqref="P62"/>
      <selection pane="bottomRight" activeCell="G17" sqref="G17"/>
    </sheetView>
  </sheetViews>
  <sheetFormatPr defaultColWidth="8.625" defaultRowHeight="17.25"/>
  <cols>
    <col min="1" max="1" width="13.75" style="211" customWidth="1"/>
    <col min="2" max="2" width="20.875" style="211" customWidth="1"/>
    <col min="3" max="3" width="13.375" style="183" customWidth="1"/>
    <col min="4" max="4" width="13.375" style="211" customWidth="1"/>
    <col min="5" max="5" width="13.375" style="183" customWidth="1"/>
    <col min="6" max="6" width="25.75" style="183" customWidth="1"/>
    <col min="7" max="7" width="27.375" style="183" customWidth="1"/>
    <col min="8" max="8" width="15" style="183" customWidth="1"/>
    <col min="9" max="16384" width="8.625" style="183"/>
  </cols>
  <sheetData>
    <row r="1" spans="1:8">
      <c r="A1" s="210" t="s">
        <v>323</v>
      </c>
      <c r="C1" s="212"/>
      <c r="D1" s="213" t="s">
        <v>187</v>
      </c>
      <c r="E1" s="212" t="s">
        <v>187</v>
      </c>
      <c r="F1" s="212"/>
      <c r="G1" s="212"/>
      <c r="H1" s="212"/>
    </row>
    <row r="2" spans="1:8" ht="27.75" customHeight="1">
      <c r="A2" s="743" t="s">
        <v>1082</v>
      </c>
      <c r="B2" s="740" t="s">
        <v>1083</v>
      </c>
      <c r="C2" s="214"/>
      <c r="D2" s="215" t="s">
        <v>324</v>
      </c>
      <c r="E2" s="216"/>
      <c r="F2" s="734" t="s">
        <v>1080</v>
      </c>
      <c r="G2" s="737" t="s">
        <v>1081</v>
      </c>
      <c r="H2" s="217"/>
    </row>
    <row r="3" spans="1:8" ht="27.75" customHeight="1">
      <c r="A3" s="744"/>
      <c r="B3" s="741"/>
      <c r="C3" s="747" t="s">
        <v>325</v>
      </c>
      <c r="D3" s="747" t="s">
        <v>326</v>
      </c>
      <c r="E3" s="747" t="s">
        <v>327</v>
      </c>
      <c r="F3" s="735"/>
      <c r="G3" s="738"/>
      <c r="H3" s="218" t="s">
        <v>189</v>
      </c>
    </row>
    <row r="4" spans="1:8">
      <c r="A4" s="745"/>
      <c r="B4" s="742"/>
      <c r="C4" s="746"/>
      <c r="D4" s="746"/>
      <c r="E4" s="746"/>
      <c r="F4" s="736"/>
      <c r="G4" s="739"/>
      <c r="H4" s="219"/>
    </row>
    <row r="5" spans="1:8" ht="30" customHeight="1">
      <c r="A5" s="220" t="s">
        <v>601</v>
      </c>
      <c r="B5" s="221" t="s">
        <v>1373</v>
      </c>
      <c r="C5" s="222"/>
      <c r="D5" s="222"/>
      <c r="E5" s="222">
        <f>C5+D5</f>
        <v>0</v>
      </c>
      <c r="F5" s="222"/>
      <c r="G5" s="222"/>
      <c r="H5" s="223"/>
    </row>
    <row r="6" spans="1:8" ht="30" customHeight="1">
      <c r="A6" s="743" t="s">
        <v>512</v>
      </c>
      <c r="B6" s="221" t="s">
        <v>1372</v>
      </c>
      <c r="C6" s="224"/>
      <c r="D6" s="224">
        <v>4</v>
      </c>
      <c r="E6" s="222">
        <f>C6+D6</f>
        <v>4</v>
      </c>
      <c r="F6" s="225">
        <v>1200</v>
      </c>
      <c r="G6" s="225"/>
      <c r="H6" s="223"/>
    </row>
    <row r="7" spans="1:8" ht="30" customHeight="1">
      <c r="A7" s="746"/>
      <c r="B7" s="221" t="s">
        <v>1374</v>
      </c>
      <c r="C7" s="224"/>
      <c r="D7" s="224">
        <v>2</v>
      </c>
      <c r="E7" s="222">
        <f t="shared" ref="E7:E20" si="0">C7+D7</f>
        <v>2</v>
      </c>
      <c r="F7" s="225">
        <v>660</v>
      </c>
      <c r="G7" s="225">
        <v>0</v>
      </c>
      <c r="H7" s="223"/>
    </row>
    <row r="8" spans="1:8" ht="30" customHeight="1">
      <c r="A8" s="743" t="s">
        <v>515</v>
      </c>
      <c r="B8" s="221" t="s">
        <v>517</v>
      </c>
      <c r="C8" s="224"/>
      <c r="D8" s="224">
        <v>2</v>
      </c>
      <c r="E8" s="222">
        <f t="shared" si="0"/>
        <v>2</v>
      </c>
      <c r="F8" s="225">
        <v>280</v>
      </c>
      <c r="G8" s="225">
        <v>0</v>
      </c>
      <c r="H8" s="223"/>
    </row>
    <row r="9" spans="1:8" ht="30" customHeight="1">
      <c r="A9" s="746"/>
      <c r="B9" s="221" t="s">
        <v>1375</v>
      </c>
      <c r="C9" s="224"/>
      <c r="D9" s="224"/>
      <c r="E9" s="222">
        <f t="shared" si="0"/>
        <v>0</v>
      </c>
      <c r="F9" s="225"/>
      <c r="G9" s="225"/>
      <c r="H9" s="223"/>
    </row>
    <row r="10" spans="1:8" ht="30" customHeight="1">
      <c r="A10" s="220" t="s">
        <v>518</v>
      </c>
      <c r="B10" s="221" t="s">
        <v>1376</v>
      </c>
      <c r="C10" s="225"/>
      <c r="D10" s="225">
        <v>9</v>
      </c>
      <c r="E10" s="222">
        <f t="shared" si="0"/>
        <v>9</v>
      </c>
      <c r="F10" s="225">
        <v>2200</v>
      </c>
      <c r="G10" s="225">
        <v>21</v>
      </c>
      <c r="H10" s="223"/>
    </row>
    <row r="11" spans="1:8" ht="30" customHeight="1">
      <c r="A11" s="220" t="s">
        <v>519</v>
      </c>
      <c r="B11" s="221" t="s">
        <v>519</v>
      </c>
      <c r="C11" s="225">
        <v>2</v>
      </c>
      <c r="D11" s="225">
        <v>1</v>
      </c>
      <c r="E11" s="222">
        <f t="shared" si="0"/>
        <v>3</v>
      </c>
      <c r="F11" s="225">
        <v>461</v>
      </c>
      <c r="G11" s="225">
        <v>28</v>
      </c>
      <c r="H11" s="223"/>
    </row>
    <row r="12" spans="1:8" ht="30" customHeight="1">
      <c r="A12" s="743" t="s">
        <v>520</v>
      </c>
      <c r="B12" s="221" t="s">
        <v>1377</v>
      </c>
      <c r="C12" s="224"/>
      <c r="D12" s="224">
        <v>2</v>
      </c>
      <c r="E12" s="222">
        <f t="shared" si="0"/>
        <v>2</v>
      </c>
      <c r="F12" s="225">
        <v>390</v>
      </c>
      <c r="G12" s="225">
        <v>0</v>
      </c>
      <c r="H12" s="223"/>
    </row>
    <row r="13" spans="1:8" ht="30" customHeight="1">
      <c r="A13" s="746"/>
      <c r="B13" s="221" t="s">
        <v>1378</v>
      </c>
      <c r="C13" s="224">
        <v>5</v>
      </c>
      <c r="D13" s="224"/>
      <c r="E13" s="222">
        <f t="shared" si="0"/>
        <v>5</v>
      </c>
      <c r="F13" s="225">
        <v>299</v>
      </c>
      <c r="G13" s="225">
        <v>89</v>
      </c>
      <c r="H13" s="223"/>
    </row>
    <row r="14" spans="1:8" ht="30" customHeight="1">
      <c r="A14" s="743" t="s">
        <v>605</v>
      </c>
      <c r="B14" s="221" t="s">
        <v>1379</v>
      </c>
      <c r="C14" s="224">
        <v>13</v>
      </c>
      <c r="D14" s="224">
        <v>0</v>
      </c>
      <c r="E14" s="222">
        <f t="shared" si="0"/>
        <v>13</v>
      </c>
      <c r="F14" s="591">
        <v>1755</v>
      </c>
      <c r="G14" s="225">
        <v>258</v>
      </c>
      <c r="H14" s="223"/>
    </row>
    <row r="15" spans="1:8" ht="30" customHeight="1">
      <c r="A15" s="746"/>
      <c r="B15" s="221" t="s">
        <v>1380</v>
      </c>
      <c r="C15" s="224">
        <v>3</v>
      </c>
      <c r="D15" s="224">
        <v>1</v>
      </c>
      <c r="E15" s="222">
        <f t="shared" si="0"/>
        <v>4</v>
      </c>
      <c r="F15" s="225">
        <v>560</v>
      </c>
      <c r="G15" s="225">
        <v>107</v>
      </c>
      <c r="H15" s="223"/>
    </row>
    <row r="16" spans="1:8" ht="30" customHeight="1">
      <c r="A16" s="220" t="s">
        <v>789</v>
      </c>
      <c r="B16" s="221" t="s">
        <v>1381</v>
      </c>
      <c r="C16" s="225"/>
      <c r="D16" s="225">
        <v>7</v>
      </c>
      <c r="E16" s="222">
        <f t="shared" si="0"/>
        <v>7</v>
      </c>
      <c r="F16" s="225">
        <v>1244</v>
      </c>
      <c r="G16" s="225"/>
      <c r="H16" s="223"/>
    </row>
    <row r="17" spans="1:8" ht="30" customHeight="1">
      <c r="A17" s="220" t="s">
        <v>796</v>
      </c>
      <c r="B17" s="221" t="s">
        <v>1382</v>
      </c>
      <c r="C17" s="225"/>
      <c r="D17" s="225">
        <v>3</v>
      </c>
      <c r="E17" s="222">
        <f t="shared" si="0"/>
        <v>3</v>
      </c>
      <c r="F17" s="225">
        <v>440</v>
      </c>
      <c r="G17" s="225"/>
      <c r="H17" s="223"/>
    </row>
    <row r="18" spans="1:8" ht="30" customHeight="1">
      <c r="A18" s="353" t="s">
        <v>191</v>
      </c>
      <c r="B18" s="226" t="s">
        <v>797</v>
      </c>
      <c r="C18" s="225"/>
      <c r="D18" s="225">
        <v>19</v>
      </c>
      <c r="E18" s="222">
        <f t="shared" si="0"/>
        <v>19</v>
      </c>
      <c r="F18" s="591">
        <v>4993</v>
      </c>
      <c r="G18" s="225">
        <v>0</v>
      </c>
      <c r="H18" s="223"/>
    </row>
    <row r="19" spans="1:8" ht="30" customHeight="1">
      <c r="A19" s="353" t="s">
        <v>192</v>
      </c>
      <c r="B19" s="227" t="s">
        <v>798</v>
      </c>
      <c r="C19" s="225">
        <v>1</v>
      </c>
      <c r="D19" s="225">
        <v>8</v>
      </c>
      <c r="E19" s="222">
        <f t="shared" si="0"/>
        <v>9</v>
      </c>
      <c r="F19" s="225">
        <v>4706</v>
      </c>
      <c r="G19" s="225">
        <v>130</v>
      </c>
      <c r="H19" s="223"/>
    </row>
    <row r="20" spans="1:8" ht="30" customHeight="1">
      <c r="A20" s="353" t="s">
        <v>193</v>
      </c>
      <c r="B20" s="227" t="s">
        <v>799</v>
      </c>
      <c r="C20" s="228"/>
      <c r="D20" s="228">
        <v>1</v>
      </c>
      <c r="E20" s="222">
        <f t="shared" si="0"/>
        <v>1</v>
      </c>
      <c r="F20" s="228">
        <v>153</v>
      </c>
      <c r="G20" s="228"/>
      <c r="H20" s="229"/>
    </row>
    <row r="21" spans="1:8" ht="30" customHeight="1" thickBot="1">
      <c r="A21" s="230" t="s">
        <v>194</v>
      </c>
      <c r="B21" s="231" t="s">
        <v>800</v>
      </c>
      <c r="C21" s="232"/>
      <c r="D21" s="232">
        <v>3</v>
      </c>
      <c r="E21" s="233">
        <f>C21+D21</f>
        <v>3</v>
      </c>
      <c r="F21" s="232">
        <v>154</v>
      </c>
      <c r="G21" s="232">
        <v>0</v>
      </c>
      <c r="H21" s="234"/>
    </row>
    <row r="22" spans="1:8" ht="30" customHeight="1" thickTop="1">
      <c r="A22" s="235"/>
      <c r="B22" s="354" t="s">
        <v>1383</v>
      </c>
      <c r="C22" s="224">
        <f t="shared" ref="C22:H22" si="1">SUM(C5:C21)</f>
        <v>24</v>
      </c>
      <c r="D22" s="224">
        <f t="shared" si="1"/>
        <v>62</v>
      </c>
      <c r="E22" s="224">
        <f>SUM(E5:E21)</f>
        <v>86</v>
      </c>
      <c r="F22" s="224">
        <f>SUM(F5:F21)</f>
        <v>19495</v>
      </c>
      <c r="G22" s="224">
        <f>SUM(G5:G21)</f>
        <v>633</v>
      </c>
      <c r="H22" s="236">
        <f t="shared" si="1"/>
        <v>0</v>
      </c>
    </row>
  </sheetData>
  <mergeCells count="11">
    <mergeCell ref="F2:F4"/>
    <mergeCell ref="G2:G4"/>
    <mergeCell ref="B2:B4"/>
    <mergeCell ref="A2:A4"/>
    <mergeCell ref="A14:A15"/>
    <mergeCell ref="C3:C4"/>
    <mergeCell ref="D3:D4"/>
    <mergeCell ref="E3:E4"/>
    <mergeCell ref="A6:A7"/>
    <mergeCell ref="A8:A9"/>
    <mergeCell ref="A12:A13"/>
  </mergeCells>
  <phoneticPr fontId="11"/>
  <printOptions horizontalCentered="1"/>
  <pageMargins left="0.98425196850393704" right="0.98425196850393704" top="0.98425196850393704" bottom="0.98425196850393704" header="0.51181102362204722" footer="0.51181102362204722"/>
  <pageSetup paperSize="9" scale="79" orientation="landscape" r:id="rId1"/>
  <headerFooter alignWithMargins="0">
    <oddFooter>&amp;C- 27 -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dimension ref="A1:Y93"/>
  <sheetViews>
    <sheetView defaultGridColor="0" view="pageBreakPreview" colorId="22" zoomScale="75" zoomScaleNormal="75" workbookViewId="0">
      <pane xSplit="2" ySplit="1" topLeftCell="D74" activePane="bottomRight" state="frozen"/>
      <selection activeCell="P62" sqref="P62"/>
      <selection pane="topRight" activeCell="P62" sqref="P62"/>
      <selection pane="bottomLeft" activeCell="P62" sqref="P62"/>
      <selection pane="bottomRight" activeCell="L80" sqref="L80"/>
    </sheetView>
  </sheetViews>
  <sheetFormatPr defaultColWidth="13.375" defaultRowHeight="19.5" customHeight="1"/>
  <cols>
    <col min="1" max="1" width="5.125" style="58" customWidth="1"/>
    <col min="2" max="2" width="14.5" style="60" customWidth="1"/>
    <col min="3" max="3" width="48.875" style="58" customWidth="1"/>
    <col min="4" max="4" width="13.125" style="59" customWidth="1"/>
    <col min="5" max="5" width="46.875" style="321" customWidth="1"/>
    <col min="6" max="6" width="12.625" style="58" customWidth="1"/>
    <col min="7" max="7" width="15.875" style="58" customWidth="1"/>
    <col min="8" max="8" width="11.25" style="60" customWidth="1"/>
    <col min="9" max="9" width="26.25" style="60" customWidth="1"/>
    <col min="10" max="10" width="17.125" style="60" customWidth="1"/>
    <col min="11" max="11" width="12.5" style="60" customWidth="1"/>
    <col min="12" max="12" width="13.375" style="58"/>
    <col min="13" max="14" width="15.875" style="58" customWidth="1"/>
    <col min="15" max="15" width="32.125" style="58" customWidth="1"/>
    <col min="16" max="16" width="30.875" style="58" customWidth="1"/>
    <col min="17" max="18" width="23.375" style="58" customWidth="1"/>
    <col min="19" max="19" width="24.625" style="58" customWidth="1"/>
    <col min="20" max="20" width="2.125" style="58" customWidth="1"/>
    <col min="21" max="16384" width="13.375" style="58"/>
  </cols>
  <sheetData>
    <row r="1" spans="1:11" ht="19.5" customHeight="1">
      <c r="A1" s="56" t="s">
        <v>354</v>
      </c>
      <c r="B1" s="56"/>
    </row>
    <row r="2" spans="1:11" s="60" customFormat="1" ht="14.25">
      <c r="A2" s="750" t="s">
        <v>499</v>
      </c>
      <c r="B2" s="750" t="s">
        <v>355</v>
      </c>
      <c r="C2" s="750" t="s">
        <v>356</v>
      </c>
      <c r="D2" s="753" t="s">
        <v>674</v>
      </c>
      <c r="E2" s="754" t="s">
        <v>357</v>
      </c>
      <c r="F2" s="753" t="s">
        <v>358</v>
      </c>
      <c r="G2" s="753" t="s">
        <v>314</v>
      </c>
      <c r="H2" s="137"/>
      <c r="I2" s="138"/>
      <c r="J2" s="138"/>
      <c r="K2" s="753" t="s">
        <v>359</v>
      </c>
    </row>
    <row r="3" spans="1:11" s="60" customFormat="1" ht="14.25">
      <c r="A3" s="751"/>
      <c r="B3" s="751" t="s">
        <v>275</v>
      </c>
      <c r="C3" s="751" t="s">
        <v>675</v>
      </c>
      <c r="D3" s="751" t="s">
        <v>676</v>
      </c>
      <c r="E3" s="755" t="s">
        <v>677</v>
      </c>
      <c r="F3" s="751" t="s">
        <v>678</v>
      </c>
      <c r="G3" s="757" t="s">
        <v>500</v>
      </c>
      <c r="H3" s="139" t="s">
        <v>34</v>
      </c>
      <c r="I3" s="140" t="s">
        <v>35</v>
      </c>
      <c r="J3" s="140" t="s">
        <v>679</v>
      </c>
      <c r="K3" s="751" t="s">
        <v>501</v>
      </c>
    </row>
    <row r="4" spans="1:11" s="60" customFormat="1" ht="14.25">
      <c r="A4" s="751"/>
      <c r="B4" s="751"/>
      <c r="C4" s="751"/>
      <c r="D4" s="751"/>
      <c r="E4" s="755"/>
      <c r="F4" s="751" t="s">
        <v>360</v>
      </c>
      <c r="G4" s="757" t="s">
        <v>502</v>
      </c>
      <c r="H4" s="139" t="s">
        <v>680</v>
      </c>
      <c r="I4" s="140" t="s">
        <v>681</v>
      </c>
      <c r="J4" s="140" t="s">
        <v>682</v>
      </c>
      <c r="K4" s="751"/>
    </row>
    <row r="5" spans="1:11" s="60" customFormat="1" ht="14.25">
      <c r="A5" s="752"/>
      <c r="B5" s="752"/>
      <c r="C5" s="752"/>
      <c r="D5" s="752"/>
      <c r="E5" s="756"/>
      <c r="F5" s="752"/>
      <c r="G5" s="758" t="s">
        <v>503</v>
      </c>
      <c r="H5" s="141"/>
      <c r="I5" s="123"/>
      <c r="J5" s="123"/>
      <c r="K5" s="752"/>
    </row>
    <row r="6" spans="1:11" s="55" customFormat="1" ht="24.95" customHeight="1">
      <c r="A6" s="123">
        <v>1</v>
      </c>
      <c r="B6" s="119" t="s">
        <v>607</v>
      </c>
      <c r="C6" s="120" t="s">
        <v>608</v>
      </c>
      <c r="D6" s="121">
        <v>27520</v>
      </c>
      <c r="E6" s="122" t="s">
        <v>609</v>
      </c>
      <c r="F6" s="143">
        <v>340</v>
      </c>
      <c r="G6" s="143"/>
      <c r="H6" s="119" t="s">
        <v>610</v>
      </c>
      <c r="I6" s="119" t="s">
        <v>611</v>
      </c>
      <c r="J6" s="119" t="s">
        <v>612</v>
      </c>
      <c r="K6" s="119"/>
    </row>
    <row r="7" spans="1:11" s="55" customFormat="1" ht="24.95" customHeight="1">
      <c r="A7" s="123">
        <v>2</v>
      </c>
      <c r="B7" s="119" t="s">
        <v>607</v>
      </c>
      <c r="C7" s="120" t="s">
        <v>613</v>
      </c>
      <c r="D7" s="121">
        <v>36777</v>
      </c>
      <c r="E7" s="122" t="s">
        <v>614</v>
      </c>
      <c r="F7" s="143">
        <v>320</v>
      </c>
      <c r="G7" s="143"/>
      <c r="H7" s="119" t="s">
        <v>615</v>
      </c>
      <c r="I7" s="119" t="s">
        <v>611</v>
      </c>
      <c r="J7" s="119" t="s">
        <v>616</v>
      </c>
      <c r="K7" s="119"/>
    </row>
    <row r="8" spans="1:11" s="55" customFormat="1" ht="24.95" customHeight="1">
      <c r="A8" s="123">
        <v>3</v>
      </c>
      <c r="B8" s="119" t="s">
        <v>617</v>
      </c>
      <c r="C8" s="120" t="s">
        <v>618</v>
      </c>
      <c r="D8" s="121">
        <v>22685</v>
      </c>
      <c r="E8" s="122" t="s">
        <v>619</v>
      </c>
      <c r="F8" s="143">
        <v>150</v>
      </c>
      <c r="G8" s="143"/>
      <c r="H8" s="119" t="s">
        <v>615</v>
      </c>
      <c r="I8" s="119" t="s">
        <v>611</v>
      </c>
      <c r="J8" s="119" t="s">
        <v>1536</v>
      </c>
      <c r="K8" s="166"/>
    </row>
    <row r="9" spans="1:11" s="55" customFormat="1" ht="24.95" customHeight="1">
      <c r="A9" s="123">
        <v>4</v>
      </c>
      <c r="B9" s="119" t="s">
        <v>617</v>
      </c>
      <c r="C9" s="120" t="s">
        <v>620</v>
      </c>
      <c r="D9" s="121">
        <v>23841</v>
      </c>
      <c r="E9" s="122" t="s">
        <v>621</v>
      </c>
      <c r="F9" s="143">
        <v>350</v>
      </c>
      <c r="G9" s="143"/>
      <c r="H9" s="119" t="s">
        <v>622</v>
      </c>
      <c r="I9" s="119" t="s">
        <v>611</v>
      </c>
      <c r="J9" s="119" t="s">
        <v>623</v>
      </c>
      <c r="K9" s="166"/>
    </row>
    <row r="10" spans="1:11" s="55" customFormat="1" ht="24.95" customHeight="1">
      <c r="A10" s="123">
        <v>5</v>
      </c>
      <c r="B10" s="119" t="s">
        <v>617</v>
      </c>
      <c r="C10" s="120" t="s">
        <v>624</v>
      </c>
      <c r="D10" s="121">
        <v>24014</v>
      </c>
      <c r="E10" s="122" t="s">
        <v>625</v>
      </c>
      <c r="F10" s="143">
        <v>300</v>
      </c>
      <c r="G10" s="143"/>
      <c r="H10" s="119" t="s">
        <v>626</v>
      </c>
      <c r="I10" s="119" t="s">
        <v>611</v>
      </c>
      <c r="J10" s="119" t="s">
        <v>627</v>
      </c>
      <c r="K10" s="166"/>
    </row>
    <row r="11" spans="1:11" s="55" customFormat="1" ht="24.95" customHeight="1">
      <c r="A11" s="123">
        <v>6</v>
      </c>
      <c r="B11" s="119" t="s">
        <v>617</v>
      </c>
      <c r="C11" s="120" t="s">
        <v>628</v>
      </c>
      <c r="D11" s="121">
        <v>26950</v>
      </c>
      <c r="E11" s="122" t="s">
        <v>629</v>
      </c>
      <c r="F11" s="143">
        <v>400</v>
      </c>
      <c r="G11" s="143"/>
      <c r="H11" s="119" t="s">
        <v>622</v>
      </c>
      <c r="I11" s="119" t="s">
        <v>611</v>
      </c>
      <c r="J11" s="119" t="s">
        <v>1537</v>
      </c>
      <c r="K11" s="166"/>
    </row>
    <row r="12" spans="1:11" s="55" customFormat="1" ht="24.95" customHeight="1">
      <c r="A12" s="123">
        <v>7</v>
      </c>
      <c r="B12" s="119" t="s">
        <v>630</v>
      </c>
      <c r="C12" s="120" t="s">
        <v>631</v>
      </c>
      <c r="D12" s="121">
        <v>38285</v>
      </c>
      <c r="E12" s="122" t="s">
        <v>632</v>
      </c>
      <c r="F12" s="143">
        <v>80</v>
      </c>
      <c r="G12" s="143"/>
      <c r="H12" s="119" t="s">
        <v>633</v>
      </c>
      <c r="I12" s="119" t="s">
        <v>634</v>
      </c>
      <c r="J12" s="119" t="s">
        <v>635</v>
      </c>
      <c r="K12" s="119"/>
    </row>
    <row r="13" spans="1:11" s="55" customFormat="1" ht="24.95" customHeight="1">
      <c r="A13" s="123">
        <v>8</v>
      </c>
      <c r="B13" s="119" t="s">
        <v>630</v>
      </c>
      <c r="C13" s="120" t="s">
        <v>238</v>
      </c>
      <c r="D13" s="121">
        <v>41138</v>
      </c>
      <c r="E13" s="122" t="s">
        <v>239</v>
      </c>
      <c r="F13" s="143">
        <v>200</v>
      </c>
      <c r="G13" s="143"/>
      <c r="H13" s="119" t="s">
        <v>633</v>
      </c>
      <c r="I13" s="119" t="s">
        <v>732</v>
      </c>
      <c r="J13" s="119" t="s">
        <v>1538</v>
      </c>
      <c r="K13" s="119"/>
    </row>
    <row r="14" spans="1:11" s="55" customFormat="1" ht="24.95" customHeight="1">
      <c r="A14" s="123">
        <v>9</v>
      </c>
      <c r="B14" s="119" t="s">
        <v>636</v>
      </c>
      <c r="C14" s="120" t="s">
        <v>637</v>
      </c>
      <c r="D14" s="121">
        <v>20758</v>
      </c>
      <c r="E14" s="122" t="s">
        <v>638</v>
      </c>
      <c r="F14" s="143">
        <v>420</v>
      </c>
      <c r="G14" s="143"/>
      <c r="H14" s="119" t="s">
        <v>639</v>
      </c>
      <c r="I14" s="119" t="s">
        <v>132</v>
      </c>
      <c r="J14" s="119" t="s">
        <v>640</v>
      </c>
      <c r="K14" s="119"/>
    </row>
    <row r="15" spans="1:11" s="55" customFormat="1" ht="24.95" customHeight="1">
      <c r="A15" s="123">
        <v>10</v>
      </c>
      <c r="B15" s="119" t="s">
        <v>636</v>
      </c>
      <c r="C15" s="120" t="s">
        <v>641</v>
      </c>
      <c r="D15" s="121">
        <v>25225</v>
      </c>
      <c r="E15" s="122" t="s">
        <v>642</v>
      </c>
      <c r="F15" s="143">
        <v>72</v>
      </c>
      <c r="G15" s="143"/>
      <c r="H15" s="119" t="s">
        <v>639</v>
      </c>
      <c r="I15" s="119" t="s">
        <v>131</v>
      </c>
      <c r="J15" s="119" t="s">
        <v>643</v>
      </c>
      <c r="K15" s="119"/>
    </row>
    <row r="16" spans="1:11" s="55" customFormat="1" ht="24.95" customHeight="1">
      <c r="A16" s="123">
        <v>11</v>
      </c>
      <c r="B16" s="119" t="s">
        <v>636</v>
      </c>
      <c r="C16" s="120" t="s">
        <v>644</v>
      </c>
      <c r="D16" s="121">
        <v>32777</v>
      </c>
      <c r="E16" s="122" t="s">
        <v>638</v>
      </c>
      <c r="F16" s="143">
        <v>510</v>
      </c>
      <c r="G16" s="143"/>
      <c r="H16" s="119" t="s">
        <v>639</v>
      </c>
      <c r="I16" s="119" t="s">
        <v>132</v>
      </c>
      <c r="J16" s="119" t="s">
        <v>240</v>
      </c>
      <c r="K16" s="119"/>
    </row>
    <row r="17" spans="1:11" s="55" customFormat="1" ht="24.95" customHeight="1">
      <c r="A17" s="123">
        <v>12</v>
      </c>
      <c r="B17" s="119" t="s">
        <v>636</v>
      </c>
      <c r="C17" s="120" t="s">
        <v>645</v>
      </c>
      <c r="D17" s="121">
        <v>32812</v>
      </c>
      <c r="E17" s="122" t="s">
        <v>638</v>
      </c>
      <c r="F17" s="143">
        <v>240</v>
      </c>
      <c r="G17" s="143"/>
      <c r="H17" s="119" t="s">
        <v>639</v>
      </c>
      <c r="I17" s="119" t="s">
        <v>132</v>
      </c>
      <c r="J17" s="119" t="s">
        <v>646</v>
      </c>
      <c r="K17" s="119"/>
    </row>
    <row r="18" spans="1:11" s="55" customFormat="1" ht="24.95" customHeight="1">
      <c r="A18" s="123">
        <v>13</v>
      </c>
      <c r="B18" s="119" t="s">
        <v>636</v>
      </c>
      <c r="C18" s="120" t="s">
        <v>647</v>
      </c>
      <c r="D18" s="121">
        <v>35654</v>
      </c>
      <c r="E18" s="122" t="s">
        <v>648</v>
      </c>
      <c r="F18" s="143">
        <v>90</v>
      </c>
      <c r="G18" s="143"/>
      <c r="H18" s="119" t="s">
        <v>639</v>
      </c>
      <c r="I18" s="119" t="s">
        <v>131</v>
      </c>
      <c r="J18" s="119" t="s">
        <v>241</v>
      </c>
      <c r="K18" s="119"/>
    </row>
    <row r="19" spans="1:11" s="55" customFormat="1" ht="24.95" customHeight="1">
      <c r="A19" s="123">
        <v>14</v>
      </c>
      <c r="B19" s="119" t="s">
        <v>649</v>
      </c>
      <c r="C19" s="120" t="s">
        <v>650</v>
      </c>
      <c r="D19" s="121">
        <v>22813</v>
      </c>
      <c r="E19" s="122" t="s">
        <v>638</v>
      </c>
      <c r="F19" s="143">
        <v>230</v>
      </c>
      <c r="G19" s="143"/>
      <c r="H19" s="119" t="s">
        <v>651</v>
      </c>
      <c r="I19" s="119" t="s">
        <v>131</v>
      </c>
      <c r="J19" s="119" t="s">
        <v>652</v>
      </c>
      <c r="K19" s="119"/>
    </row>
    <row r="20" spans="1:11" s="55" customFormat="1" ht="24.95" customHeight="1">
      <c r="A20" s="123">
        <v>15</v>
      </c>
      <c r="B20" s="119" t="s">
        <v>653</v>
      </c>
      <c r="C20" s="120" t="s">
        <v>654</v>
      </c>
      <c r="D20" s="121">
        <v>35117</v>
      </c>
      <c r="E20" s="122" t="s">
        <v>655</v>
      </c>
      <c r="F20" s="143">
        <v>52</v>
      </c>
      <c r="G20" s="143"/>
      <c r="H20" s="119" t="s">
        <v>639</v>
      </c>
      <c r="I20" s="119" t="s">
        <v>132</v>
      </c>
      <c r="J20" s="119" t="s">
        <v>656</v>
      </c>
      <c r="K20" s="119"/>
    </row>
    <row r="21" spans="1:11" s="55" customFormat="1" ht="24.95" customHeight="1">
      <c r="A21" s="123">
        <v>16</v>
      </c>
      <c r="B21" s="119" t="s">
        <v>822</v>
      </c>
      <c r="C21" s="120" t="s">
        <v>657</v>
      </c>
      <c r="D21" s="121">
        <v>26635</v>
      </c>
      <c r="E21" s="122" t="s">
        <v>658</v>
      </c>
      <c r="F21" s="143">
        <v>200</v>
      </c>
      <c r="G21" s="143">
        <v>21</v>
      </c>
      <c r="H21" s="119" t="s">
        <v>659</v>
      </c>
      <c r="I21" s="119" t="s">
        <v>132</v>
      </c>
      <c r="J21" s="119" t="s">
        <v>1093</v>
      </c>
      <c r="K21" s="119"/>
    </row>
    <row r="22" spans="1:11" s="55" customFormat="1" ht="24.95" customHeight="1">
      <c r="A22" s="123">
        <v>17</v>
      </c>
      <c r="B22" s="119" t="s">
        <v>29</v>
      </c>
      <c r="C22" s="142" t="s">
        <v>660</v>
      </c>
      <c r="D22" s="121">
        <v>31212</v>
      </c>
      <c r="E22" s="322" t="s">
        <v>661</v>
      </c>
      <c r="F22" s="143">
        <v>386</v>
      </c>
      <c r="G22" s="143"/>
      <c r="H22" s="119" t="s">
        <v>662</v>
      </c>
      <c r="I22" s="119" t="s">
        <v>663</v>
      </c>
      <c r="J22" s="123" t="s">
        <v>664</v>
      </c>
      <c r="K22" s="162"/>
    </row>
    <row r="23" spans="1:11" s="55" customFormat="1" ht="24.95" customHeight="1">
      <c r="A23" s="123">
        <v>18</v>
      </c>
      <c r="B23" s="124" t="s">
        <v>242</v>
      </c>
      <c r="C23" s="122" t="s">
        <v>683</v>
      </c>
      <c r="D23" s="167">
        <v>27458</v>
      </c>
      <c r="E23" s="122" t="s">
        <v>243</v>
      </c>
      <c r="F23" s="318">
        <v>81</v>
      </c>
      <c r="G23" s="318">
        <v>28</v>
      </c>
      <c r="H23" s="124" t="s">
        <v>665</v>
      </c>
      <c r="I23" s="124" t="s">
        <v>666</v>
      </c>
      <c r="J23" s="124" t="s">
        <v>1551</v>
      </c>
      <c r="K23" s="124" t="s">
        <v>667</v>
      </c>
    </row>
    <row r="24" spans="1:11" s="55" customFormat="1" ht="24.95" customHeight="1">
      <c r="A24" s="123">
        <v>19</v>
      </c>
      <c r="B24" s="124" t="s">
        <v>242</v>
      </c>
      <c r="C24" s="122" t="s">
        <v>683</v>
      </c>
      <c r="D24" s="167">
        <v>30210</v>
      </c>
      <c r="E24" s="122" t="s">
        <v>244</v>
      </c>
      <c r="F24" s="318">
        <v>80</v>
      </c>
      <c r="G24" s="318"/>
      <c r="H24" s="124" t="s">
        <v>668</v>
      </c>
      <c r="I24" s="124" t="s">
        <v>666</v>
      </c>
      <c r="J24" s="124" t="s">
        <v>669</v>
      </c>
      <c r="K24" s="124" t="s">
        <v>667</v>
      </c>
    </row>
    <row r="25" spans="1:11" s="55" customFormat="1" ht="24.95" customHeight="1">
      <c r="A25" s="123">
        <v>20</v>
      </c>
      <c r="B25" s="124" t="s">
        <v>242</v>
      </c>
      <c r="C25" s="122" t="s">
        <v>245</v>
      </c>
      <c r="D25" s="167">
        <v>35667</v>
      </c>
      <c r="E25" s="122" t="s">
        <v>246</v>
      </c>
      <c r="F25" s="318">
        <v>300</v>
      </c>
      <c r="G25" s="318"/>
      <c r="H25" s="124" t="s">
        <v>668</v>
      </c>
      <c r="I25" s="124" t="s">
        <v>666</v>
      </c>
      <c r="J25" s="124" t="s">
        <v>670</v>
      </c>
      <c r="K25" s="124"/>
    </row>
    <row r="26" spans="1:11" s="55" customFormat="1" ht="24.95" customHeight="1">
      <c r="A26" s="123">
        <v>21</v>
      </c>
      <c r="B26" s="119" t="s">
        <v>671</v>
      </c>
      <c r="C26" s="120" t="s">
        <v>684</v>
      </c>
      <c r="D26" s="121">
        <v>36096</v>
      </c>
      <c r="E26" s="122" t="s">
        <v>685</v>
      </c>
      <c r="F26" s="143">
        <v>110</v>
      </c>
      <c r="G26" s="143"/>
      <c r="H26" s="119" t="s">
        <v>665</v>
      </c>
      <c r="I26" s="119" t="s">
        <v>732</v>
      </c>
      <c r="J26" s="119" t="s">
        <v>686</v>
      </c>
      <c r="K26" s="119"/>
    </row>
    <row r="27" spans="1:11" s="55" customFormat="1" ht="24.95" customHeight="1">
      <c r="A27" s="123">
        <v>22</v>
      </c>
      <c r="B27" s="119" t="s">
        <v>687</v>
      </c>
      <c r="C27" s="120" t="s">
        <v>568</v>
      </c>
      <c r="D27" s="121">
        <v>33284</v>
      </c>
      <c r="E27" s="122" t="s">
        <v>1552</v>
      </c>
      <c r="F27" s="143">
        <v>280</v>
      </c>
      <c r="G27" s="143"/>
      <c r="H27" s="119" t="s">
        <v>665</v>
      </c>
      <c r="I27" s="119" t="s">
        <v>732</v>
      </c>
      <c r="J27" s="119" t="s">
        <v>1553</v>
      </c>
      <c r="K27" s="119"/>
    </row>
    <row r="28" spans="1:11" s="55" customFormat="1" ht="24.95" customHeight="1">
      <c r="A28" s="123">
        <v>23</v>
      </c>
      <c r="B28" s="119" t="s">
        <v>444</v>
      </c>
      <c r="C28" s="120" t="s">
        <v>247</v>
      </c>
      <c r="D28" s="121">
        <v>26451</v>
      </c>
      <c r="E28" s="122" t="s">
        <v>248</v>
      </c>
      <c r="F28" s="143">
        <v>74</v>
      </c>
      <c r="G28" s="143">
        <v>36</v>
      </c>
      <c r="H28" s="119" t="s">
        <v>397</v>
      </c>
      <c r="I28" s="119" t="s">
        <v>249</v>
      </c>
      <c r="J28" s="119" t="s">
        <v>1554</v>
      </c>
      <c r="K28" s="119" t="s">
        <v>332</v>
      </c>
    </row>
    <row r="29" spans="1:11" s="55" customFormat="1" ht="24.95" customHeight="1">
      <c r="A29" s="123">
        <v>24</v>
      </c>
      <c r="B29" s="119" t="s">
        <v>444</v>
      </c>
      <c r="C29" s="120" t="s">
        <v>247</v>
      </c>
      <c r="D29" s="121">
        <v>29507</v>
      </c>
      <c r="E29" s="122" t="s">
        <v>250</v>
      </c>
      <c r="F29" s="143">
        <v>50</v>
      </c>
      <c r="G29" s="143">
        <v>14</v>
      </c>
      <c r="H29" s="119" t="s">
        <v>330</v>
      </c>
      <c r="I29" s="119" t="s">
        <v>44</v>
      </c>
      <c r="J29" s="119" t="s">
        <v>1554</v>
      </c>
      <c r="K29" s="119" t="s">
        <v>332</v>
      </c>
    </row>
    <row r="30" spans="1:11" s="55" customFormat="1" ht="24.95" customHeight="1">
      <c r="A30" s="123">
        <v>25</v>
      </c>
      <c r="B30" s="119" t="s">
        <v>444</v>
      </c>
      <c r="C30" s="120" t="s">
        <v>247</v>
      </c>
      <c r="D30" s="121">
        <v>35872</v>
      </c>
      <c r="E30" s="122" t="s">
        <v>251</v>
      </c>
      <c r="F30" s="143">
        <v>60</v>
      </c>
      <c r="G30" s="143">
        <v>14</v>
      </c>
      <c r="H30" s="119" t="s">
        <v>397</v>
      </c>
      <c r="I30" s="119" t="s">
        <v>252</v>
      </c>
      <c r="J30" s="119" t="s">
        <v>1554</v>
      </c>
      <c r="K30" s="119" t="s">
        <v>332</v>
      </c>
    </row>
    <row r="31" spans="1:11" s="55" customFormat="1" ht="24.95" customHeight="1">
      <c r="A31" s="123">
        <v>26</v>
      </c>
      <c r="B31" s="119" t="s">
        <v>444</v>
      </c>
      <c r="C31" s="120" t="s">
        <v>247</v>
      </c>
      <c r="D31" s="121">
        <v>36843</v>
      </c>
      <c r="E31" s="122" t="s">
        <v>253</v>
      </c>
      <c r="F31" s="143">
        <v>65</v>
      </c>
      <c r="G31" s="143">
        <v>13</v>
      </c>
      <c r="H31" s="119" t="s">
        <v>397</v>
      </c>
      <c r="I31" s="119" t="s">
        <v>254</v>
      </c>
      <c r="J31" s="119" t="s">
        <v>1554</v>
      </c>
      <c r="K31" s="123" t="s">
        <v>332</v>
      </c>
    </row>
    <row r="32" spans="1:11" s="55" customFormat="1" ht="24.95" customHeight="1">
      <c r="A32" s="123">
        <v>27</v>
      </c>
      <c r="B32" s="119" t="s">
        <v>444</v>
      </c>
      <c r="C32" s="120" t="s">
        <v>247</v>
      </c>
      <c r="D32" s="121">
        <v>39317</v>
      </c>
      <c r="E32" s="122" t="s">
        <v>255</v>
      </c>
      <c r="F32" s="143">
        <v>50</v>
      </c>
      <c r="G32" s="143">
        <v>12</v>
      </c>
      <c r="H32" s="119" t="s">
        <v>397</v>
      </c>
      <c r="I32" s="119" t="s">
        <v>252</v>
      </c>
      <c r="J32" s="119" t="s">
        <v>1554</v>
      </c>
      <c r="K32" s="119" t="s">
        <v>332</v>
      </c>
    </row>
    <row r="33" spans="1:11" s="55" customFormat="1" ht="24.95" customHeight="1">
      <c r="A33" s="123">
        <v>28</v>
      </c>
      <c r="B33" s="119" t="s">
        <v>823</v>
      </c>
      <c r="C33" s="120" t="s">
        <v>672</v>
      </c>
      <c r="D33" s="121">
        <v>30677</v>
      </c>
      <c r="E33" s="122" t="s">
        <v>702</v>
      </c>
      <c r="F33" s="143">
        <v>57</v>
      </c>
      <c r="G33" s="143">
        <v>15</v>
      </c>
      <c r="H33" s="119" t="s">
        <v>397</v>
      </c>
      <c r="I33" s="119" t="s">
        <v>1091</v>
      </c>
      <c r="J33" s="119" t="s">
        <v>701</v>
      </c>
      <c r="K33" s="119" t="s">
        <v>332</v>
      </c>
    </row>
    <row r="34" spans="1:11" s="55" customFormat="1" ht="24.95" customHeight="1">
      <c r="A34" s="123">
        <v>29</v>
      </c>
      <c r="B34" s="119" t="s">
        <v>823</v>
      </c>
      <c r="C34" s="120" t="s">
        <v>672</v>
      </c>
      <c r="D34" s="121">
        <v>34424</v>
      </c>
      <c r="E34" s="122" t="s">
        <v>673</v>
      </c>
      <c r="F34" s="143">
        <v>50</v>
      </c>
      <c r="G34" s="143">
        <v>18</v>
      </c>
      <c r="H34" s="119" t="s">
        <v>333</v>
      </c>
      <c r="I34" s="119" t="s">
        <v>331</v>
      </c>
      <c r="J34" s="119" t="s">
        <v>701</v>
      </c>
      <c r="K34" s="123" t="s">
        <v>332</v>
      </c>
    </row>
    <row r="35" spans="1:11" s="55" customFormat="1" ht="24.95" customHeight="1">
      <c r="A35" s="123">
        <v>30</v>
      </c>
      <c r="B35" s="119" t="s">
        <v>823</v>
      </c>
      <c r="C35" s="120" t="s">
        <v>672</v>
      </c>
      <c r="D35" s="121">
        <v>39185</v>
      </c>
      <c r="E35" s="122" t="s">
        <v>703</v>
      </c>
      <c r="F35" s="143">
        <v>70</v>
      </c>
      <c r="G35" s="143">
        <v>26</v>
      </c>
      <c r="H35" s="119" t="s">
        <v>397</v>
      </c>
      <c r="I35" s="119" t="s">
        <v>704</v>
      </c>
      <c r="J35" s="119" t="s">
        <v>701</v>
      </c>
      <c r="K35" s="119" t="s">
        <v>332</v>
      </c>
    </row>
    <row r="36" spans="1:11" s="55" customFormat="1" ht="24.95" customHeight="1">
      <c r="A36" s="123">
        <v>31</v>
      </c>
      <c r="B36" s="119" t="s">
        <v>705</v>
      </c>
      <c r="C36" s="120" t="s">
        <v>706</v>
      </c>
      <c r="D36" s="121">
        <v>29021</v>
      </c>
      <c r="E36" s="122" t="s">
        <v>707</v>
      </c>
      <c r="F36" s="143">
        <v>52</v>
      </c>
      <c r="G36" s="143">
        <v>29</v>
      </c>
      <c r="H36" s="119" t="s">
        <v>708</v>
      </c>
      <c r="I36" s="119" t="s">
        <v>331</v>
      </c>
      <c r="J36" s="119" t="s">
        <v>709</v>
      </c>
      <c r="K36" s="119" t="s">
        <v>332</v>
      </c>
    </row>
    <row r="37" spans="1:11" s="55" customFormat="1" ht="24.95" customHeight="1">
      <c r="A37" s="123">
        <v>32</v>
      </c>
      <c r="B37" s="119" t="s">
        <v>705</v>
      </c>
      <c r="C37" s="120" t="s">
        <v>706</v>
      </c>
      <c r="D37" s="121">
        <v>29525</v>
      </c>
      <c r="E37" s="122" t="s">
        <v>710</v>
      </c>
      <c r="F37" s="143">
        <v>56</v>
      </c>
      <c r="G37" s="143">
        <v>22</v>
      </c>
      <c r="H37" s="119" t="s">
        <v>708</v>
      </c>
      <c r="I37" s="119" t="s">
        <v>331</v>
      </c>
      <c r="J37" s="119" t="s">
        <v>709</v>
      </c>
      <c r="K37" s="119" t="s">
        <v>332</v>
      </c>
    </row>
    <row r="38" spans="1:11" s="55" customFormat="1" ht="24.95" customHeight="1">
      <c r="A38" s="123">
        <v>33</v>
      </c>
      <c r="B38" s="119" t="s">
        <v>705</v>
      </c>
      <c r="C38" s="120" t="s">
        <v>706</v>
      </c>
      <c r="D38" s="121">
        <v>30267</v>
      </c>
      <c r="E38" s="122" t="s">
        <v>711</v>
      </c>
      <c r="F38" s="143">
        <v>56</v>
      </c>
      <c r="G38" s="143">
        <v>17</v>
      </c>
      <c r="H38" s="119" t="s">
        <v>397</v>
      </c>
      <c r="I38" s="119" t="s">
        <v>1556</v>
      </c>
      <c r="J38" s="119" t="s">
        <v>709</v>
      </c>
      <c r="K38" s="119" t="s">
        <v>332</v>
      </c>
    </row>
    <row r="39" spans="1:11" s="55" customFormat="1" ht="24.95" customHeight="1">
      <c r="A39" s="123">
        <v>34</v>
      </c>
      <c r="B39" s="119" t="s">
        <v>705</v>
      </c>
      <c r="C39" s="120" t="s">
        <v>706</v>
      </c>
      <c r="D39" s="121">
        <v>31534</v>
      </c>
      <c r="E39" s="122" t="s">
        <v>712</v>
      </c>
      <c r="F39" s="143">
        <v>75</v>
      </c>
      <c r="G39" s="143">
        <v>39</v>
      </c>
      <c r="H39" s="119" t="s">
        <v>713</v>
      </c>
      <c r="I39" s="119" t="s">
        <v>44</v>
      </c>
      <c r="J39" s="119" t="s">
        <v>709</v>
      </c>
      <c r="K39" s="119" t="s">
        <v>332</v>
      </c>
    </row>
    <row r="40" spans="1:11" s="55" customFormat="1" ht="24.95" customHeight="1">
      <c r="A40" s="123">
        <v>35</v>
      </c>
      <c r="B40" s="119" t="s">
        <v>705</v>
      </c>
      <c r="C40" s="120" t="s">
        <v>706</v>
      </c>
      <c r="D40" s="121">
        <v>31898</v>
      </c>
      <c r="E40" s="122" t="s">
        <v>714</v>
      </c>
      <c r="F40" s="143">
        <v>60</v>
      </c>
      <c r="G40" s="143">
        <v>17</v>
      </c>
      <c r="H40" s="119" t="s">
        <v>397</v>
      </c>
      <c r="I40" s="119" t="s">
        <v>44</v>
      </c>
      <c r="J40" s="119" t="s">
        <v>709</v>
      </c>
      <c r="K40" s="119" t="s">
        <v>332</v>
      </c>
    </row>
    <row r="41" spans="1:11" s="55" customFormat="1" ht="24.95" customHeight="1">
      <c r="A41" s="123">
        <v>36</v>
      </c>
      <c r="B41" s="119" t="s">
        <v>705</v>
      </c>
      <c r="C41" s="120" t="s">
        <v>715</v>
      </c>
      <c r="D41" s="121">
        <v>34474</v>
      </c>
      <c r="E41" s="122" t="s">
        <v>1092</v>
      </c>
      <c r="F41" s="143">
        <v>1000</v>
      </c>
      <c r="G41" s="143"/>
      <c r="H41" s="119" t="s">
        <v>397</v>
      </c>
      <c r="I41" s="119" t="s">
        <v>44</v>
      </c>
      <c r="J41" s="119" t="s">
        <v>334</v>
      </c>
      <c r="K41" s="119" t="s">
        <v>332</v>
      </c>
    </row>
    <row r="42" spans="1:11" s="55" customFormat="1" ht="24.95" customHeight="1">
      <c r="A42" s="123">
        <v>37</v>
      </c>
      <c r="B42" s="119" t="s">
        <v>716</v>
      </c>
      <c r="C42" s="120" t="s">
        <v>717</v>
      </c>
      <c r="D42" s="121">
        <v>33095</v>
      </c>
      <c r="E42" s="122" t="s">
        <v>718</v>
      </c>
      <c r="F42" s="143">
        <v>57</v>
      </c>
      <c r="G42" s="143">
        <v>11</v>
      </c>
      <c r="H42" s="119" t="s">
        <v>397</v>
      </c>
      <c r="I42" s="119" t="s">
        <v>704</v>
      </c>
      <c r="J42" s="119" t="s">
        <v>719</v>
      </c>
      <c r="K42" s="119" t="s">
        <v>332</v>
      </c>
    </row>
    <row r="43" spans="1:11" s="55" customFormat="1" ht="24.95" customHeight="1">
      <c r="A43" s="123">
        <v>38</v>
      </c>
      <c r="B43" s="119" t="s">
        <v>716</v>
      </c>
      <c r="C43" s="120" t="s">
        <v>717</v>
      </c>
      <c r="D43" s="121">
        <v>23163</v>
      </c>
      <c r="E43" s="122" t="s">
        <v>720</v>
      </c>
      <c r="F43" s="143">
        <v>96</v>
      </c>
      <c r="G43" s="143">
        <v>30</v>
      </c>
      <c r="H43" s="119" t="s">
        <v>335</v>
      </c>
      <c r="I43" s="119" t="s">
        <v>331</v>
      </c>
      <c r="J43" s="119" t="s">
        <v>719</v>
      </c>
      <c r="K43" s="119" t="s">
        <v>332</v>
      </c>
    </row>
    <row r="44" spans="1:11" s="55" customFormat="1" ht="24.95" customHeight="1">
      <c r="A44" s="123">
        <v>39</v>
      </c>
      <c r="B44" s="119" t="s">
        <v>716</v>
      </c>
      <c r="C44" s="120" t="s">
        <v>717</v>
      </c>
      <c r="D44" s="121">
        <v>26122</v>
      </c>
      <c r="E44" s="122" t="s">
        <v>721</v>
      </c>
      <c r="F44" s="143">
        <v>56</v>
      </c>
      <c r="G44" s="143">
        <v>9</v>
      </c>
      <c r="H44" s="119" t="s">
        <v>722</v>
      </c>
      <c r="I44" s="119" t="s">
        <v>723</v>
      </c>
      <c r="J44" s="119" t="s">
        <v>719</v>
      </c>
      <c r="K44" s="119" t="s">
        <v>332</v>
      </c>
    </row>
    <row r="45" spans="1:11" s="55" customFormat="1" ht="24.95" customHeight="1">
      <c r="A45" s="123">
        <v>40</v>
      </c>
      <c r="B45" s="138" t="s">
        <v>716</v>
      </c>
      <c r="C45" s="168" t="s">
        <v>717</v>
      </c>
      <c r="D45" s="169">
        <v>28524</v>
      </c>
      <c r="E45" s="323" t="s">
        <v>731</v>
      </c>
      <c r="F45" s="319">
        <v>70</v>
      </c>
      <c r="G45" s="143">
        <v>25</v>
      </c>
      <c r="H45" s="138" t="s">
        <v>713</v>
      </c>
      <c r="I45" s="138" t="s">
        <v>723</v>
      </c>
      <c r="J45" s="138" t="s">
        <v>719</v>
      </c>
      <c r="K45" s="138" t="s">
        <v>332</v>
      </c>
    </row>
    <row r="46" spans="1:11" s="55" customFormat="1" ht="24.95" customHeight="1">
      <c r="A46" s="123">
        <v>41</v>
      </c>
      <c r="B46" s="119" t="s">
        <v>688</v>
      </c>
      <c r="C46" s="120" t="s">
        <v>689</v>
      </c>
      <c r="D46" s="121">
        <v>35027</v>
      </c>
      <c r="E46" s="122" t="s">
        <v>690</v>
      </c>
      <c r="F46" s="143">
        <v>330</v>
      </c>
      <c r="G46" s="143"/>
      <c r="H46" s="119" t="s">
        <v>691</v>
      </c>
      <c r="I46" s="119" t="s">
        <v>692</v>
      </c>
      <c r="J46" s="119" t="s">
        <v>256</v>
      </c>
      <c r="K46" s="119"/>
    </row>
    <row r="47" spans="1:11" s="55" customFormat="1" ht="24.95" customHeight="1">
      <c r="A47" s="123">
        <v>42</v>
      </c>
      <c r="B47" s="119" t="s">
        <v>693</v>
      </c>
      <c r="C47" s="120" t="s">
        <v>694</v>
      </c>
      <c r="D47" s="121">
        <v>26132</v>
      </c>
      <c r="E47" s="122" t="s">
        <v>695</v>
      </c>
      <c r="F47" s="143">
        <v>60</v>
      </c>
      <c r="G47" s="143">
        <v>4</v>
      </c>
      <c r="H47" s="119" t="s">
        <v>696</v>
      </c>
      <c r="I47" s="119" t="s">
        <v>692</v>
      </c>
      <c r="J47" s="119" t="s">
        <v>697</v>
      </c>
      <c r="K47" s="119" t="s">
        <v>698</v>
      </c>
    </row>
    <row r="48" spans="1:11" s="55" customFormat="1" ht="24.95" customHeight="1">
      <c r="A48" s="123">
        <v>43</v>
      </c>
      <c r="B48" s="119" t="s">
        <v>693</v>
      </c>
      <c r="C48" s="120" t="s">
        <v>694</v>
      </c>
      <c r="D48" s="121">
        <v>26840</v>
      </c>
      <c r="E48" s="122" t="s">
        <v>699</v>
      </c>
      <c r="F48" s="143">
        <v>97</v>
      </c>
      <c r="G48" s="143">
        <v>54</v>
      </c>
      <c r="H48" s="119" t="s">
        <v>696</v>
      </c>
      <c r="I48" s="119" t="s">
        <v>663</v>
      </c>
      <c r="J48" s="119" t="s">
        <v>257</v>
      </c>
      <c r="K48" s="119" t="s">
        <v>698</v>
      </c>
    </row>
    <row r="49" spans="1:11" s="55" customFormat="1" ht="24.95" customHeight="1">
      <c r="A49" s="123">
        <v>44</v>
      </c>
      <c r="B49" s="119" t="s">
        <v>693</v>
      </c>
      <c r="C49" s="120" t="s">
        <v>694</v>
      </c>
      <c r="D49" s="121">
        <v>28992</v>
      </c>
      <c r="E49" s="122" t="s">
        <v>700</v>
      </c>
      <c r="F49" s="143">
        <v>73</v>
      </c>
      <c r="G49" s="143">
        <v>49</v>
      </c>
      <c r="H49" s="119" t="s">
        <v>696</v>
      </c>
      <c r="I49" s="119" t="s">
        <v>663</v>
      </c>
      <c r="J49" s="119" t="s">
        <v>258</v>
      </c>
      <c r="K49" s="119" t="s">
        <v>698</v>
      </c>
    </row>
    <row r="50" spans="1:11" s="55" customFormat="1" ht="24.95" customHeight="1">
      <c r="A50" s="123">
        <v>45</v>
      </c>
      <c r="B50" s="119" t="s">
        <v>824</v>
      </c>
      <c r="C50" s="120" t="s">
        <v>222</v>
      </c>
      <c r="D50" s="121">
        <v>28678</v>
      </c>
      <c r="E50" s="122" t="s">
        <v>223</v>
      </c>
      <c r="F50" s="143">
        <v>250</v>
      </c>
      <c r="G50" s="143"/>
      <c r="H50" s="119" t="s">
        <v>722</v>
      </c>
      <c r="I50" s="119" t="s">
        <v>132</v>
      </c>
      <c r="J50" s="119" t="s">
        <v>259</v>
      </c>
      <c r="K50" s="119"/>
    </row>
    <row r="51" spans="1:11" s="55" customFormat="1" ht="24.95" customHeight="1">
      <c r="A51" s="123">
        <v>46</v>
      </c>
      <c r="B51" s="119" t="s">
        <v>824</v>
      </c>
      <c r="C51" s="120" t="s">
        <v>224</v>
      </c>
      <c r="D51" s="121">
        <v>31999</v>
      </c>
      <c r="E51" s="122" t="s">
        <v>225</v>
      </c>
      <c r="F51" s="143">
        <v>330</v>
      </c>
      <c r="G51" s="143"/>
      <c r="H51" s="119" t="s">
        <v>651</v>
      </c>
      <c r="I51" s="119" t="s">
        <v>132</v>
      </c>
      <c r="J51" s="119" t="s">
        <v>260</v>
      </c>
      <c r="K51" s="119"/>
    </row>
    <row r="52" spans="1:11" s="55" customFormat="1" ht="24.95" customHeight="1">
      <c r="A52" s="123">
        <v>47</v>
      </c>
      <c r="B52" s="119" t="s">
        <v>824</v>
      </c>
      <c r="C52" s="120" t="s">
        <v>733</v>
      </c>
      <c r="D52" s="121">
        <v>32232</v>
      </c>
      <c r="E52" s="122" t="s">
        <v>1077</v>
      </c>
      <c r="F52" s="143">
        <v>300</v>
      </c>
      <c r="G52" s="143"/>
      <c r="H52" s="119" t="s">
        <v>651</v>
      </c>
      <c r="I52" s="119" t="s">
        <v>132</v>
      </c>
      <c r="J52" s="119" t="s">
        <v>261</v>
      </c>
      <c r="K52" s="119"/>
    </row>
    <row r="53" spans="1:11" s="55" customFormat="1" ht="24.95" customHeight="1">
      <c r="A53" s="123">
        <v>48</v>
      </c>
      <c r="B53" s="119" t="s">
        <v>824</v>
      </c>
      <c r="C53" s="120" t="s">
        <v>734</v>
      </c>
      <c r="D53" s="121">
        <v>40577</v>
      </c>
      <c r="E53" s="122" t="s">
        <v>735</v>
      </c>
      <c r="F53" s="143">
        <v>74</v>
      </c>
      <c r="G53" s="143"/>
      <c r="H53" s="119" t="s">
        <v>615</v>
      </c>
      <c r="I53" s="119" t="s">
        <v>732</v>
      </c>
      <c r="J53" s="119" t="s">
        <v>262</v>
      </c>
      <c r="K53" s="119"/>
    </row>
    <row r="54" spans="1:11" s="55" customFormat="1" ht="24.95" customHeight="1">
      <c r="A54" s="123">
        <v>49</v>
      </c>
      <c r="B54" s="119" t="s">
        <v>315</v>
      </c>
      <c r="C54" s="120" t="s">
        <v>737</v>
      </c>
      <c r="D54" s="121">
        <v>28031</v>
      </c>
      <c r="E54" s="122" t="s">
        <v>738</v>
      </c>
      <c r="F54" s="143">
        <v>65</v>
      </c>
      <c r="G54" s="143"/>
      <c r="H54" s="119" t="s">
        <v>651</v>
      </c>
      <c r="I54" s="119" t="s">
        <v>132</v>
      </c>
      <c r="J54" s="119" t="s">
        <v>264</v>
      </c>
      <c r="K54" s="119" t="s">
        <v>739</v>
      </c>
    </row>
    <row r="55" spans="1:11" s="55" customFormat="1" ht="24.95" customHeight="1">
      <c r="A55" s="123">
        <v>50</v>
      </c>
      <c r="B55" s="119" t="s">
        <v>315</v>
      </c>
      <c r="C55" s="120" t="s">
        <v>736</v>
      </c>
      <c r="D55" s="121">
        <v>32594</v>
      </c>
      <c r="E55" s="122" t="s">
        <v>336</v>
      </c>
      <c r="F55" s="143">
        <v>75</v>
      </c>
      <c r="G55" s="143"/>
      <c r="H55" s="119" t="s">
        <v>722</v>
      </c>
      <c r="I55" s="119" t="s">
        <v>132</v>
      </c>
      <c r="J55" s="119" t="s">
        <v>263</v>
      </c>
      <c r="K55" s="123"/>
    </row>
    <row r="56" spans="1:11" s="55" customFormat="1" ht="24.95" customHeight="1">
      <c r="A56" s="123">
        <v>51</v>
      </c>
      <c r="B56" s="119" t="s">
        <v>315</v>
      </c>
      <c r="C56" s="120" t="s">
        <v>740</v>
      </c>
      <c r="D56" s="121">
        <v>40494</v>
      </c>
      <c r="E56" s="122" t="s">
        <v>741</v>
      </c>
      <c r="F56" s="143">
        <v>150</v>
      </c>
      <c r="G56" s="143"/>
      <c r="H56" s="119" t="s">
        <v>665</v>
      </c>
      <c r="I56" s="119" t="s">
        <v>749</v>
      </c>
      <c r="J56" s="119" t="s">
        <v>265</v>
      </c>
      <c r="K56" s="119"/>
    </row>
    <row r="57" spans="1:11" s="55" customFormat="1" ht="24.95" customHeight="1">
      <c r="A57" s="123">
        <v>52</v>
      </c>
      <c r="B57" s="119" t="s">
        <v>750</v>
      </c>
      <c r="C57" s="120" t="s">
        <v>751</v>
      </c>
      <c r="D57" s="121">
        <v>33547</v>
      </c>
      <c r="E57" s="122" t="s">
        <v>752</v>
      </c>
      <c r="F57" s="143">
        <v>200</v>
      </c>
      <c r="G57" s="143"/>
      <c r="H57" s="119" t="s">
        <v>622</v>
      </c>
      <c r="I57" s="119" t="s">
        <v>611</v>
      </c>
      <c r="J57" s="119" t="s">
        <v>753</v>
      </c>
      <c r="K57" s="119"/>
    </row>
    <row r="58" spans="1:11" s="55" customFormat="1" ht="24.95" customHeight="1">
      <c r="A58" s="123">
        <v>53</v>
      </c>
      <c r="B58" s="119" t="s">
        <v>754</v>
      </c>
      <c r="C58" s="120" t="s">
        <v>755</v>
      </c>
      <c r="D58" s="121">
        <v>36095</v>
      </c>
      <c r="E58" s="122" t="s">
        <v>756</v>
      </c>
      <c r="F58" s="143">
        <v>80</v>
      </c>
      <c r="G58" s="143"/>
      <c r="H58" s="119" t="s">
        <v>615</v>
      </c>
      <c r="I58" s="119" t="s">
        <v>611</v>
      </c>
      <c r="J58" s="119" t="s">
        <v>757</v>
      </c>
      <c r="K58" s="119"/>
    </row>
    <row r="59" spans="1:11" s="55" customFormat="1" ht="24.95" customHeight="1">
      <c r="A59" s="123">
        <v>54</v>
      </c>
      <c r="B59" s="119" t="s">
        <v>754</v>
      </c>
      <c r="C59" s="120" t="s">
        <v>1085</v>
      </c>
      <c r="D59" s="121">
        <v>41585</v>
      </c>
      <c r="E59" s="122" t="s">
        <v>1086</v>
      </c>
      <c r="F59" s="143">
        <v>160</v>
      </c>
      <c r="G59" s="143"/>
      <c r="H59" s="119" t="s">
        <v>1087</v>
      </c>
      <c r="I59" s="119" t="s">
        <v>1088</v>
      </c>
      <c r="J59" s="119" t="s">
        <v>1089</v>
      </c>
      <c r="K59" s="119"/>
    </row>
    <row r="60" spans="1:11" s="55" customFormat="1" ht="24.95" customHeight="1">
      <c r="A60" s="590">
        <v>55</v>
      </c>
      <c r="B60" s="592" t="s">
        <v>592</v>
      </c>
      <c r="C60" s="593" t="s">
        <v>526</v>
      </c>
      <c r="D60" s="594">
        <v>39750</v>
      </c>
      <c r="E60" s="595" t="s">
        <v>527</v>
      </c>
      <c r="F60" s="596">
        <v>172</v>
      </c>
      <c r="G60" s="596"/>
      <c r="H60" s="592" t="s">
        <v>335</v>
      </c>
      <c r="I60" s="592" t="s">
        <v>317</v>
      </c>
      <c r="J60" s="592" t="s">
        <v>318</v>
      </c>
      <c r="K60" s="592"/>
    </row>
    <row r="61" spans="1:11" s="55" customFormat="1" ht="24.95" customHeight="1">
      <c r="A61" s="590">
        <v>56</v>
      </c>
      <c r="B61" s="592" t="s">
        <v>592</v>
      </c>
      <c r="C61" s="593" t="s">
        <v>337</v>
      </c>
      <c r="D61" s="594">
        <v>32168</v>
      </c>
      <c r="E61" s="595" t="s">
        <v>528</v>
      </c>
      <c r="F61" s="596">
        <v>98</v>
      </c>
      <c r="G61" s="596"/>
      <c r="H61" s="592" t="s">
        <v>333</v>
      </c>
      <c r="I61" s="592" t="s">
        <v>331</v>
      </c>
      <c r="J61" s="592" t="s">
        <v>529</v>
      </c>
      <c r="K61" s="592"/>
    </row>
    <row r="62" spans="1:11" s="55" customFormat="1" ht="24.95" customHeight="1">
      <c r="A62" s="590">
        <v>57</v>
      </c>
      <c r="B62" s="592" t="s">
        <v>592</v>
      </c>
      <c r="C62" s="593" t="s">
        <v>339</v>
      </c>
      <c r="D62" s="594">
        <v>36091</v>
      </c>
      <c r="E62" s="595" t="s">
        <v>329</v>
      </c>
      <c r="F62" s="596">
        <v>215</v>
      </c>
      <c r="G62" s="596"/>
      <c r="H62" s="592" t="s">
        <v>333</v>
      </c>
      <c r="I62" s="592" t="s">
        <v>338</v>
      </c>
      <c r="J62" s="592" t="s">
        <v>530</v>
      </c>
      <c r="K62" s="592"/>
    </row>
    <row r="63" spans="1:11" s="55" customFormat="1" ht="24.95" customHeight="1">
      <c r="A63" s="590">
        <v>58</v>
      </c>
      <c r="B63" s="592" t="s">
        <v>592</v>
      </c>
      <c r="C63" s="593" t="s">
        <v>531</v>
      </c>
      <c r="D63" s="594">
        <v>39169</v>
      </c>
      <c r="E63" s="595" t="s">
        <v>329</v>
      </c>
      <c r="F63" s="596">
        <v>450</v>
      </c>
      <c r="G63" s="596"/>
      <c r="H63" s="592" t="s">
        <v>532</v>
      </c>
      <c r="I63" s="592" t="s">
        <v>533</v>
      </c>
      <c r="J63" s="592" t="s">
        <v>340</v>
      </c>
      <c r="K63" s="592"/>
    </row>
    <row r="64" spans="1:11" s="55" customFormat="1" ht="24.95" customHeight="1">
      <c r="A64" s="590">
        <v>59</v>
      </c>
      <c r="B64" s="592" t="s">
        <v>592</v>
      </c>
      <c r="C64" s="593" t="s">
        <v>341</v>
      </c>
      <c r="D64" s="594">
        <v>38261</v>
      </c>
      <c r="E64" s="595" t="s">
        <v>329</v>
      </c>
      <c r="F64" s="596">
        <v>590</v>
      </c>
      <c r="G64" s="596"/>
      <c r="H64" s="592" t="s">
        <v>333</v>
      </c>
      <c r="I64" s="592" t="s">
        <v>534</v>
      </c>
      <c r="J64" s="592" t="s">
        <v>535</v>
      </c>
      <c r="K64" s="590"/>
    </row>
    <row r="65" spans="1:25" s="55" customFormat="1" ht="24.95" customHeight="1">
      <c r="A65" s="590">
        <v>60</v>
      </c>
      <c r="B65" s="592" t="s">
        <v>592</v>
      </c>
      <c r="C65" s="593" t="s">
        <v>536</v>
      </c>
      <c r="D65" s="594">
        <v>38385</v>
      </c>
      <c r="E65" s="595" t="s">
        <v>329</v>
      </c>
      <c r="F65" s="596">
        <v>100</v>
      </c>
      <c r="G65" s="596"/>
      <c r="H65" s="592" t="s">
        <v>532</v>
      </c>
      <c r="I65" s="592" t="s">
        <v>533</v>
      </c>
      <c r="J65" s="592" t="s">
        <v>537</v>
      </c>
      <c r="K65" s="592"/>
    </row>
    <row r="66" spans="1:25" s="55" customFormat="1" ht="24.95" customHeight="1">
      <c r="A66" s="590">
        <v>61</v>
      </c>
      <c r="B66" s="592" t="s">
        <v>592</v>
      </c>
      <c r="C66" s="593" t="s">
        <v>539</v>
      </c>
      <c r="D66" s="594">
        <v>40360</v>
      </c>
      <c r="E66" s="595" t="s">
        <v>329</v>
      </c>
      <c r="F66" s="596">
        <v>365</v>
      </c>
      <c r="G66" s="596"/>
      <c r="H66" s="592" t="s">
        <v>333</v>
      </c>
      <c r="I66" s="592" t="s">
        <v>338</v>
      </c>
      <c r="J66" s="592" t="s">
        <v>540</v>
      </c>
      <c r="K66" s="592"/>
    </row>
    <row r="67" spans="1:25" s="55" customFormat="1" ht="24.95" customHeight="1">
      <c r="A67" s="590">
        <v>62</v>
      </c>
      <c r="B67" s="592" t="s">
        <v>592</v>
      </c>
      <c r="C67" s="593" t="s">
        <v>8</v>
      </c>
      <c r="D67" s="594">
        <v>34400</v>
      </c>
      <c r="E67" s="595" t="s">
        <v>541</v>
      </c>
      <c r="F67" s="596">
        <v>50</v>
      </c>
      <c r="G67" s="596"/>
      <c r="H67" s="592" t="s">
        <v>542</v>
      </c>
      <c r="I67" s="592" t="s">
        <v>543</v>
      </c>
      <c r="J67" s="592" t="s">
        <v>549</v>
      </c>
      <c r="K67" s="592"/>
    </row>
    <row r="68" spans="1:25" s="55" customFormat="1" ht="24.95" customHeight="1">
      <c r="A68" s="590">
        <v>63</v>
      </c>
      <c r="B68" s="592" t="s">
        <v>592</v>
      </c>
      <c r="C68" s="593" t="s">
        <v>266</v>
      </c>
      <c r="D68" s="594">
        <v>41268</v>
      </c>
      <c r="E68" s="595" t="s">
        <v>1094</v>
      </c>
      <c r="F68" s="596">
        <v>255</v>
      </c>
      <c r="G68" s="596"/>
      <c r="H68" s="592" t="s">
        <v>550</v>
      </c>
      <c r="I68" s="597" t="s">
        <v>742</v>
      </c>
      <c r="J68" s="592" t="s">
        <v>342</v>
      </c>
      <c r="K68" s="592"/>
    </row>
    <row r="69" spans="1:25" s="55" customFormat="1" ht="24.95" customHeight="1">
      <c r="A69" s="590">
        <v>64</v>
      </c>
      <c r="B69" s="592" t="s">
        <v>592</v>
      </c>
      <c r="C69" s="593" t="s">
        <v>343</v>
      </c>
      <c r="D69" s="594">
        <v>33906</v>
      </c>
      <c r="E69" s="595" t="s">
        <v>344</v>
      </c>
      <c r="F69" s="596">
        <v>200</v>
      </c>
      <c r="G69" s="596"/>
      <c r="H69" s="592" t="s">
        <v>333</v>
      </c>
      <c r="I69" s="592" t="s">
        <v>345</v>
      </c>
      <c r="J69" s="592" t="s">
        <v>319</v>
      </c>
      <c r="K69" s="592"/>
    </row>
    <row r="70" spans="1:25" s="55" customFormat="1" ht="24.95" customHeight="1">
      <c r="A70" s="590">
        <v>65</v>
      </c>
      <c r="B70" s="592" t="s">
        <v>592</v>
      </c>
      <c r="C70" s="593" t="s">
        <v>9</v>
      </c>
      <c r="D70" s="594">
        <v>34017</v>
      </c>
      <c r="E70" s="595" t="s">
        <v>346</v>
      </c>
      <c r="F70" s="596">
        <v>700</v>
      </c>
      <c r="G70" s="596"/>
      <c r="H70" s="592" t="s">
        <v>333</v>
      </c>
      <c r="I70" s="592" t="s">
        <v>551</v>
      </c>
      <c r="J70" s="592" t="s">
        <v>347</v>
      </c>
      <c r="K70" s="592"/>
    </row>
    <row r="71" spans="1:25" s="55" customFormat="1" ht="24.95" customHeight="1">
      <c r="A71" s="590">
        <v>66</v>
      </c>
      <c r="B71" s="592" t="s">
        <v>592</v>
      </c>
      <c r="C71" s="593" t="s">
        <v>10</v>
      </c>
      <c r="D71" s="594">
        <v>38531</v>
      </c>
      <c r="E71" s="595" t="s">
        <v>552</v>
      </c>
      <c r="F71" s="596">
        <v>180</v>
      </c>
      <c r="G71" s="596"/>
      <c r="H71" s="592" t="s">
        <v>553</v>
      </c>
      <c r="I71" s="592" t="s">
        <v>554</v>
      </c>
      <c r="J71" s="592" t="s">
        <v>555</v>
      </c>
      <c r="K71" s="592"/>
      <c r="Y71" s="57"/>
    </row>
    <row r="72" spans="1:25" s="55" customFormat="1" ht="24.95" customHeight="1">
      <c r="A72" s="590">
        <v>67</v>
      </c>
      <c r="B72" s="592" t="s">
        <v>592</v>
      </c>
      <c r="C72" s="593" t="s">
        <v>11</v>
      </c>
      <c r="D72" s="594">
        <v>32924</v>
      </c>
      <c r="E72" s="595" t="s">
        <v>556</v>
      </c>
      <c r="F72" s="596">
        <v>100</v>
      </c>
      <c r="G72" s="596"/>
      <c r="H72" s="592" t="s">
        <v>557</v>
      </c>
      <c r="I72" s="592" t="s">
        <v>743</v>
      </c>
      <c r="J72" s="592" t="s">
        <v>558</v>
      </c>
      <c r="K72" s="592"/>
    </row>
    <row r="73" spans="1:25" s="55" customFormat="1" ht="24.95" customHeight="1">
      <c r="A73" s="590">
        <v>68</v>
      </c>
      <c r="B73" s="592" t="s">
        <v>592</v>
      </c>
      <c r="C73" s="593" t="s">
        <v>758</v>
      </c>
      <c r="D73" s="594">
        <v>39860</v>
      </c>
      <c r="E73" s="595" t="s">
        <v>562</v>
      </c>
      <c r="F73" s="596">
        <v>500</v>
      </c>
      <c r="G73" s="596"/>
      <c r="H73" s="592" t="s">
        <v>333</v>
      </c>
      <c r="I73" s="592" t="s">
        <v>345</v>
      </c>
      <c r="J73" s="592" t="s">
        <v>559</v>
      </c>
      <c r="K73" s="592"/>
    </row>
    <row r="74" spans="1:25" s="55" customFormat="1" ht="24.95" customHeight="1">
      <c r="A74" s="590">
        <v>69</v>
      </c>
      <c r="B74" s="592" t="s">
        <v>592</v>
      </c>
      <c r="C74" s="593" t="s">
        <v>348</v>
      </c>
      <c r="D74" s="594">
        <v>27794</v>
      </c>
      <c r="E74" s="595" t="s">
        <v>349</v>
      </c>
      <c r="F74" s="596">
        <v>90</v>
      </c>
      <c r="G74" s="596"/>
      <c r="H74" s="592" t="s">
        <v>333</v>
      </c>
      <c r="I74" s="592" t="s">
        <v>331</v>
      </c>
      <c r="J74" s="592" t="s">
        <v>350</v>
      </c>
      <c r="K74" s="590"/>
    </row>
    <row r="75" spans="1:25" s="55" customFormat="1" ht="24.95" customHeight="1">
      <c r="A75" s="590">
        <v>70</v>
      </c>
      <c r="B75" s="592" t="s">
        <v>592</v>
      </c>
      <c r="C75" s="593" t="s">
        <v>351</v>
      </c>
      <c r="D75" s="594">
        <v>39864</v>
      </c>
      <c r="E75" s="595" t="s">
        <v>352</v>
      </c>
      <c r="F75" s="596">
        <v>400</v>
      </c>
      <c r="G75" s="596"/>
      <c r="H75" s="592" t="s">
        <v>333</v>
      </c>
      <c r="I75" s="597" t="s">
        <v>345</v>
      </c>
      <c r="J75" s="592" t="s">
        <v>560</v>
      </c>
      <c r="K75" s="590"/>
    </row>
    <row r="76" spans="1:25" s="55" customFormat="1" ht="24.95" customHeight="1">
      <c r="A76" s="590">
        <v>71</v>
      </c>
      <c r="B76" s="592" t="s">
        <v>592</v>
      </c>
      <c r="C76" s="593" t="s">
        <v>351</v>
      </c>
      <c r="D76" s="594">
        <v>39884</v>
      </c>
      <c r="E76" s="595" t="s">
        <v>353</v>
      </c>
      <c r="F76" s="596">
        <v>253</v>
      </c>
      <c r="G76" s="596"/>
      <c r="H76" s="592" t="s">
        <v>333</v>
      </c>
      <c r="I76" s="592" t="s">
        <v>345</v>
      </c>
      <c r="J76" s="592" t="s">
        <v>561</v>
      </c>
      <c r="K76" s="590"/>
    </row>
    <row r="77" spans="1:25" s="55" customFormat="1" ht="24.95" customHeight="1">
      <c r="A77" s="590">
        <v>72</v>
      </c>
      <c r="B77" s="592" t="s">
        <v>592</v>
      </c>
      <c r="C77" s="593" t="s">
        <v>744</v>
      </c>
      <c r="D77" s="594">
        <v>39860</v>
      </c>
      <c r="E77" s="595" t="s">
        <v>562</v>
      </c>
      <c r="F77" s="596">
        <v>60</v>
      </c>
      <c r="G77" s="596"/>
      <c r="H77" s="592" t="s">
        <v>333</v>
      </c>
      <c r="I77" s="592" t="s">
        <v>345</v>
      </c>
      <c r="J77" s="592" t="s">
        <v>320</v>
      </c>
      <c r="K77" s="592"/>
    </row>
    <row r="78" spans="1:25" s="55" customFormat="1" ht="24.95" customHeight="1">
      <c r="A78" s="590">
        <v>73</v>
      </c>
      <c r="B78" s="592" t="s">
        <v>592</v>
      </c>
      <c r="C78" s="593" t="s">
        <v>745</v>
      </c>
      <c r="D78" s="594">
        <v>40788</v>
      </c>
      <c r="E78" s="595" t="s">
        <v>562</v>
      </c>
      <c r="F78" s="596">
        <v>215</v>
      </c>
      <c r="G78" s="596"/>
      <c r="H78" s="592" t="s">
        <v>746</v>
      </c>
      <c r="I78" s="592" t="s">
        <v>747</v>
      </c>
      <c r="J78" s="592" t="s">
        <v>748</v>
      </c>
      <c r="K78" s="592"/>
    </row>
    <row r="79" spans="1:25" s="55" customFormat="1" ht="24.95" customHeight="1">
      <c r="A79" s="590">
        <v>74</v>
      </c>
      <c r="B79" s="119" t="s">
        <v>825</v>
      </c>
      <c r="C79" s="120" t="s">
        <v>17</v>
      </c>
      <c r="D79" s="121">
        <v>26975</v>
      </c>
      <c r="E79" s="122" t="s">
        <v>893</v>
      </c>
      <c r="F79" s="143">
        <v>2000</v>
      </c>
      <c r="G79" s="143"/>
      <c r="H79" s="119" t="s">
        <v>330</v>
      </c>
      <c r="I79" s="119" t="s">
        <v>1539</v>
      </c>
      <c r="J79" s="119" t="s">
        <v>1540</v>
      </c>
      <c r="K79" s="119" t="s">
        <v>332</v>
      </c>
    </row>
    <row r="80" spans="1:25" s="55" customFormat="1" ht="24.95" customHeight="1">
      <c r="A80" s="590">
        <v>75</v>
      </c>
      <c r="B80" s="119" t="s">
        <v>825</v>
      </c>
      <c r="C80" s="120" t="s">
        <v>18</v>
      </c>
      <c r="D80" s="121">
        <v>34318</v>
      </c>
      <c r="E80" s="122" t="s">
        <v>894</v>
      </c>
      <c r="F80" s="143">
        <v>85</v>
      </c>
      <c r="G80" s="143"/>
      <c r="H80" s="119" t="s">
        <v>330</v>
      </c>
      <c r="I80" s="119" t="s">
        <v>1541</v>
      </c>
      <c r="J80" s="119" t="s">
        <v>19</v>
      </c>
      <c r="K80" s="119"/>
    </row>
    <row r="81" spans="1:11" s="55" customFormat="1" ht="24.95" customHeight="1">
      <c r="A81" s="590">
        <v>76</v>
      </c>
      <c r="B81" s="119" t="s">
        <v>825</v>
      </c>
      <c r="C81" s="120" t="s">
        <v>1542</v>
      </c>
      <c r="D81" s="121">
        <v>34323</v>
      </c>
      <c r="E81" s="122" t="s">
        <v>898</v>
      </c>
      <c r="F81" s="143">
        <v>480</v>
      </c>
      <c r="G81" s="143"/>
      <c r="H81" s="119" t="s">
        <v>330</v>
      </c>
      <c r="I81" s="119" t="s">
        <v>331</v>
      </c>
      <c r="J81" s="119" t="s">
        <v>1543</v>
      </c>
      <c r="K81" s="119"/>
    </row>
    <row r="82" spans="1:11" s="55" customFormat="1" ht="24.95" customHeight="1">
      <c r="A82" s="590">
        <v>77</v>
      </c>
      <c r="B82" s="119" t="s">
        <v>825</v>
      </c>
      <c r="C82" s="120" t="s">
        <v>26</v>
      </c>
      <c r="D82" s="121">
        <v>35523</v>
      </c>
      <c r="E82" s="122" t="s">
        <v>897</v>
      </c>
      <c r="F82" s="143">
        <v>274</v>
      </c>
      <c r="G82" s="143"/>
      <c r="H82" s="119" t="s">
        <v>330</v>
      </c>
      <c r="I82" s="119" t="s">
        <v>1544</v>
      </c>
      <c r="J82" s="119" t="s">
        <v>27</v>
      </c>
      <c r="K82" s="119"/>
    </row>
    <row r="83" spans="1:11" s="55" customFormat="1" ht="24.95" customHeight="1">
      <c r="A83" s="590">
        <v>78</v>
      </c>
      <c r="B83" s="119" t="s">
        <v>825</v>
      </c>
      <c r="C83" s="120" t="s">
        <v>21</v>
      </c>
      <c r="D83" s="121">
        <v>36522</v>
      </c>
      <c r="E83" s="122" t="s">
        <v>895</v>
      </c>
      <c r="F83" s="143">
        <v>130</v>
      </c>
      <c r="G83" s="143"/>
      <c r="H83" s="119" t="s">
        <v>333</v>
      </c>
      <c r="I83" s="119" t="s">
        <v>331</v>
      </c>
      <c r="J83" s="119" t="s">
        <v>22</v>
      </c>
      <c r="K83" s="119"/>
    </row>
    <row r="84" spans="1:11" s="55" customFormat="1" ht="24.95" customHeight="1">
      <c r="A84" s="590">
        <v>79</v>
      </c>
      <c r="B84" s="119" t="s">
        <v>825</v>
      </c>
      <c r="C84" s="120" t="s">
        <v>23</v>
      </c>
      <c r="D84" s="121">
        <v>37610</v>
      </c>
      <c r="E84" s="122" t="s">
        <v>1545</v>
      </c>
      <c r="F84" s="143">
        <v>450</v>
      </c>
      <c r="G84" s="143"/>
      <c r="H84" s="119" t="s">
        <v>397</v>
      </c>
      <c r="I84" s="119" t="s">
        <v>24</v>
      </c>
      <c r="J84" s="119" t="s">
        <v>896</v>
      </c>
      <c r="K84" s="119"/>
    </row>
    <row r="85" spans="1:11" s="55" customFormat="1" ht="24.95" customHeight="1">
      <c r="A85" s="590">
        <v>80</v>
      </c>
      <c r="B85" s="119" t="s">
        <v>825</v>
      </c>
      <c r="C85" s="120" t="s">
        <v>1546</v>
      </c>
      <c r="D85" s="121">
        <v>37643</v>
      </c>
      <c r="E85" s="122" t="s">
        <v>776</v>
      </c>
      <c r="F85" s="143">
        <v>76</v>
      </c>
      <c r="G85" s="143"/>
      <c r="H85" s="119" t="s">
        <v>330</v>
      </c>
      <c r="I85" s="119" t="s">
        <v>25</v>
      </c>
      <c r="J85" s="119" t="s">
        <v>1547</v>
      </c>
      <c r="K85" s="119"/>
    </row>
    <row r="86" spans="1:11" s="55" customFormat="1" ht="24.95" customHeight="1">
      <c r="A86" s="590">
        <v>81</v>
      </c>
      <c r="B86" s="119" t="s">
        <v>825</v>
      </c>
      <c r="C86" s="120" t="s">
        <v>20</v>
      </c>
      <c r="D86" s="121">
        <v>38160</v>
      </c>
      <c r="E86" s="122" t="s">
        <v>1548</v>
      </c>
      <c r="F86" s="143">
        <v>829</v>
      </c>
      <c r="G86" s="143">
        <v>42</v>
      </c>
      <c r="H86" s="119" t="s">
        <v>330</v>
      </c>
      <c r="I86" s="119" t="s">
        <v>1549</v>
      </c>
      <c r="J86" s="119" t="s">
        <v>1550</v>
      </c>
      <c r="K86" s="119"/>
    </row>
    <row r="87" spans="1:11" s="55" customFormat="1" ht="24.95" customHeight="1">
      <c r="A87" s="590">
        <v>82</v>
      </c>
      <c r="B87" s="119" t="s">
        <v>825</v>
      </c>
      <c r="C87" s="120" t="s">
        <v>899</v>
      </c>
      <c r="D87" s="121">
        <v>41278</v>
      </c>
      <c r="E87" s="122" t="s">
        <v>900</v>
      </c>
      <c r="F87" s="143">
        <v>382</v>
      </c>
      <c r="G87" s="143">
        <v>88</v>
      </c>
      <c r="H87" s="119" t="s">
        <v>330</v>
      </c>
      <c r="I87" s="119" t="s">
        <v>901</v>
      </c>
      <c r="J87" s="119" t="s">
        <v>902</v>
      </c>
      <c r="K87" s="119"/>
    </row>
    <row r="88" spans="1:11" s="125" customFormat="1" ht="24.95" customHeight="1">
      <c r="A88" s="590">
        <v>83</v>
      </c>
      <c r="B88" s="163" t="s">
        <v>759</v>
      </c>
      <c r="C88" s="164" t="s">
        <v>760</v>
      </c>
      <c r="D88" s="165">
        <v>40443</v>
      </c>
      <c r="E88" s="324" t="s">
        <v>761</v>
      </c>
      <c r="F88" s="320">
        <v>153</v>
      </c>
      <c r="G88" s="320"/>
      <c r="H88" s="163" t="s">
        <v>762</v>
      </c>
      <c r="I88" s="163" t="s">
        <v>763</v>
      </c>
      <c r="J88" s="163" t="s">
        <v>764</v>
      </c>
      <c r="K88" s="163"/>
    </row>
    <row r="89" spans="1:11" s="125" customFormat="1" ht="24.95" customHeight="1">
      <c r="A89" s="590">
        <v>84</v>
      </c>
      <c r="B89" s="163" t="s">
        <v>826</v>
      </c>
      <c r="C89" s="164" t="s">
        <v>15</v>
      </c>
      <c r="D89" s="165">
        <v>34185</v>
      </c>
      <c r="E89" s="324" t="s">
        <v>16</v>
      </c>
      <c r="F89" s="320">
        <v>52</v>
      </c>
      <c r="G89" s="320"/>
      <c r="H89" s="163" t="s">
        <v>563</v>
      </c>
      <c r="I89" s="163" t="s">
        <v>44</v>
      </c>
      <c r="J89" s="163"/>
      <c r="K89" s="163" t="s">
        <v>564</v>
      </c>
    </row>
    <row r="90" spans="1:11" s="125" customFormat="1" ht="24.95" customHeight="1">
      <c r="A90" s="590">
        <v>85</v>
      </c>
      <c r="B90" s="163" t="s">
        <v>826</v>
      </c>
      <c r="C90" s="164" t="s">
        <v>12</v>
      </c>
      <c r="D90" s="165">
        <v>38040</v>
      </c>
      <c r="E90" s="324" t="s">
        <v>13</v>
      </c>
      <c r="F90" s="320">
        <v>50</v>
      </c>
      <c r="G90" s="320"/>
      <c r="H90" s="163" t="s">
        <v>765</v>
      </c>
      <c r="I90" s="163" t="s">
        <v>766</v>
      </c>
      <c r="J90" s="163" t="s">
        <v>14</v>
      </c>
      <c r="K90" s="163"/>
    </row>
    <row r="91" spans="1:11" s="125" customFormat="1" ht="24.95" customHeight="1" thickBot="1">
      <c r="A91" s="590">
        <v>86</v>
      </c>
      <c r="B91" s="163" t="s">
        <v>767</v>
      </c>
      <c r="C91" s="164" t="s">
        <v>504</v>
      </c>
      <c r="D91" s="165">
        <v>40429</v>
      </c>
      <c r="E91" s="324" t="s">
        <v>768</v>
      </c>
      <c r="F91" s="320">
        <v>52</v>
      </c>
      <c r="G91" s="320"/>
      <c r="H91" s="163" t="s">
        <v>765</v>
      </c>
      <c r="I91" s="163" t="s">
        <v>505</v>
      </c>
      <c r="J91" s="163" t="s">
        <v>769</v>
      </c>
      <c r="K91" s="163"/>
    </row>
    <row r="92" spans="1:11" ht="24.75" customHeight="1" thickTop="1">
      <c r="A92" s="748" t="s">
        <v>375</v>
      </c>
      <c r="B92" s="749"/>
      <c r="C92" s="61">
        <f>COUNTA(B6:B91)</f>
        <v>86</v>
      </c>
      <c r="D92" s="62"/>
      <c r="E92" s="325"/>
      <c r="F92" s="326">
        <f>SUM(F6:F91)</f>
        <v>19495</v>
      </c>
      <c r="G92" s="326">
        <f>SUM(G6:G91)</f>
        <v>633</v>
      </c>
      <c r="H92" s="63"/>
      <c r="I92" s="63"/>
      <c r="J92" s="355"/>
      <c r="K92" s="63"/>
    </row>
    <row r="93" spans="1:11" ht="19.5" customHeight="1">
      <c r="A93" s="58" t="s">
        <v>1534</v>
      </c>
      <c r="B93" s="56" t="s">
        <v>1533</v>
      </c>
      <c r="F93" s="60"/>
      <c r="G93" s="60"/>
      <c r="H93" s="58"/>
      <c r="I93" s="58"/>
      <c r="J93" s="58"/>
      <c r="K93" s="58"/>
    </row>
  </sheetData>
  <mergeCells count="9">
    <mergeCell ref="A92:B92"/>
    <mergeCell ref="A2:A5"/>
    <mergeCell ref="B2:B5"/>
    <mergeCell ref="C2:C5"/>
    <mergeCell ref="K2:K5"/>
    <mergeCell ref="D2:D5"/>
    <mergeCell ref="E2:E5"/>
    <mergeCell ref="F2:F5"/>
    <mergeCell ref="G2:G5"/>
  </mergeCells>
  <phoneticPr fontId="11"/>
  <printOptions horizontalCentered="1"/>
  <pageMargins left="0.47244094488188981" right="0.43307086614173229" top="0.78740157480314965" bottom="0.78740157480314965" header="0.51181102362204722" footer="0.51181102362204722"/>
  <pageSetup paperSize="9" scale="60" fitToHeight="0" orientation="landscape" r:id="rId1"/>
  <headerFooter alignWithMargins="0">
    <oddFooter>&amp;C- &amp;P+27 -</oddFooter>
  </headerFooter>
  <rowBreaks count="1" manualBreakCount="1">
    <brk id="59" max="12"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zoomScale="75" zoomScaleNormal="75" workbookViewId="0">
      <pane xSplit="1" ySplit="3" topLeftCell="B46" activePane="bottomRight" state="frozen"/>
      <selection activeCell="M54" sqref="M54"/>
      <selection pane="topRight" activeCell="M54" sqref="M54"/>
      <selection pane="bottomLeft" activeCell="M54" sqref="M54"/>
      <selection pane="bottomRight" activeCell="AE44" sqref="AE44"/>
    </sheetView>
  </sheetViews>
  <sheetFormatPr defaultColWidth="5.875" defaultRowHeight="18.95" customHeight="1"/>
  <cols>
    <col min="1" max="1" width="11.25" style="541" customWidth="1"/>
    <col min="2" max="2" width="8.25" style="566" customWidth="1"/>
    <col min="3" max="4" width="8.375" style="562" customWidth="1"/>
    <col min="5" max="35" width="5.625" style="562" customWidth="1"/>
    <col min="36" max="16384" width="5.875" style="541"/>
  </cols>
  <sheetData>
    <row r="1" spans="1:35" s="540" customFormat="1" ht="22.5" customHeight="1">
      <c r="A1" s="766" t="s">
        <v>1558</v>
      </c>
      <c r="B1" s="766"/>
      <c r="C1" s="766"/>
      <c r="D1" s="766"/>
      <c r="E1" s="766"/>
      <c r="F1" s="766"/>
      <c r="G1" s="766"/>
      <c r="H1" s="766"/>
      <c r="I1" s="766"/>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row>
    <row r="2" spans="1:35" ht="24" customHeight="1">
      <c r="A2" s="767" t="s">
        <v>1559</v>
      </c>
      <c r="B2" s="769" t="s">
        <v>1560</v>
      </c>
      <c r="C2" s="771" t="s">
        <v>1561</v>
      </c>
      <c r="D2" s="771" t="s">
        <v>1562</v>
      </c>
      <c r="E2" s="772" t="s">
        <v>1563</v>
      </c>
      <c r="F2" s="773"/>
      <c r="G2" s="773"/>
      <c r="H2" s="773"/>
      <c r="I2" s="773"/>
      <c r="J2" s="773"/>
      <c r="K2" s="773"/>
      <c r="L2" s="773"/>
      <c r="M2" s="773"/>
      <c r="N2" s="773"/>
      <c r="O2" s="773"/>
      <c r="P2" s="773"/>
      <c r="Q2" s="773"/>
      <c r="R2" s="773"/>
      <c r="S2" s="773"/>
      <c r="T2" s="773"/>
      <c r="U2" s="773"/>
      <c r="V2" s="773"/>
      <c r="W2" s="773"/>
      <c r="X2" s="773"/>
      <c r="Y2" s="773"/>
      <c r="Z2" s="773"/>
      <c r="AA2" s="773"/>
      <c r="AB2" s="773"/>
      <c r="AC2" s="773"/>
      <c r="AD2" s="774"/>
      <c r="AE2" s="759" t="s">
        <v>1564</v>
      </c>
      <c r="AF2" s="759" t="s">
        <v>1565</v>
      </c>
      <c r="AG2" s="761" t="s">
        <v>1566</v>
      </c>
      <c r="AH2" s="762"/>
      <c r="AI2" s="763"/>
    </row>
    <row r="3" spans="1:35" ht="24" customHeight="1">
      <c r="A3" s="768"/>
      <c r="B3" s="770"/>
      <c r="C3" s="770"/>
      <c r="D3" s="770"/>
      <c r="E3" s="542">
        <v>1</v>
      </c>
      <c r="F3" s="542">
        <v>2</v>
      </c>
      <c r="G3" s="542">
        <v>3</v>
      </c>
      <c r="H3" s="542">
        <v>4</v>
      </c>
      <c r="I3" s="542">
        <v>5</v>
      </c>
      <c r="J3" s="542">
        <v>6</v>
      </c>
      <c r="K3" s="542">
        <v>7</v>
      </c>
      <c r="L3" s="542">
        <v>8</v>
      </c>
      <c r="M3" s="542">
        <v>9</v>
      </c>
      <c r="N3" s="542">
        <v>10</v>
      </c>
      <c r="O3" s="542">
        <v>11</v>
      </c>
      <c r="P3" s="542">
        <v>12</v>
      </c>
      <c r="Q3" s="542">
        <v>13</v>
      </c>
      <c r="R3" s="542">
        <v>14</v>
      </c>
      <c r="S3" s="542">
        <v>15</v>
      </c>
      <c r="T3" s="542">
        <v>16</v>
      </c>
      <c r="U3" s="542">
        <v>17</v>
      </c>
      <c r="V3" s="542">
        <v>18</v>
      </c>
      <c r="W3" s="542">
        <v>19</v>
      </c>
      <c r="X3" s="542">
        <v>20</v>
      </c>
      <c r="Y3" s="542">
        <v>21</v>
      </c>
      <c r="Z3" s="542">
        <v>22</v>
      </c>
      <c r="AA3" s="542">
        <v>23</v>
      </c>
      <c r="AB3" s="542">
        <v>24</v>
      </c>
      <c r="AC3" s="542">
        <v>25</v>
      </c>
      <c r="AD3" s="543" t="s">
        <v>379</v>
      </c>
      <c r="AE3" s="760"/>
      <c r="AF3" s="760"/>
      <c r="AG3" s="544" t="s">
        <v>1567</v>
      </c>
      <c r="AH3" s="544" t="s">
        <v>1568</v>
      </c>
      <c r="AI3" s="544" t="s">
        <v>1569</v>
      </c>
    </row>
    <row r="4" spans="1:35" ht="27" customHeight="1">
      <c r="A4" s="545" t="s">
        <v>912</v>
      </c>
      <c r="B4" s="546">
        <v>437</v>
      </c>
      <c r="C4" s="547">
        <v>404</v>
      </c>
      <c r="D4" s="547">
        <v>95</v>
      </c>
      <c r="E4" s="547">
        <v>6</v>
      </c>
      <c r="F4" s="547">
        <v>24</v>
      </c>
      <c r="G4" s="547">
        <v>4</v>
      </c>
      <c r="H4" s="547">
        <v>2</v>
      </c>
      <c r="I4" s="547">
        <v>22</v>
      </c>
      <c r="J4" s="547">
        <v>5</v>
      </c>
      <c r="K4" s="547">
        <v>11</v>
      </c>
      <c r="L4" s="547">
        <v>19</v>
      </c>
      <c r="M4" s="547"/>
      <c r="N4" s="547">
        <v>4</v>
      </c>
      <c r="O4" s="547">
        <v>1</v>
      </c>
      <c r="P4" s="547">
        <v>3</v>
      </c>
      <c r="Q4" s="547">
        <v>9</v>
      </c>
      <c r="R4" s="547">
        <v>1</v>
      </c>
      <c r="S4" s="547">
        <v>10</v>
      </c>
      <c r="T4" s="547"/>
      <c r="U4" s="547">
        <v>1</v>
      </c>
      <c r="V4" s="547"/>
      <c r="W4" s="547"/>
      <c r="X4" s="547"/>
      <c r="Y4" s="547"/>
      <c r="Z4" s="547"/>
      <c r="AA4" s="547"/>
      <c r="AB4" s="547">
        <v>18</v>
      </c>
      <c r="AC4" s="547">
        <v>0</v>
      </c>
      <c r="AD4" s="547">
        <f t="shared" ref="AD4:AD39" si="0">SUM(E4:AC4)</f>
        <v>140</v>
      </c>
      <c r="AE4" s="547">
        <v>0</v>
      </c>
      <c r="AF4" s="547">
        <v>0</v>
      </c>
      <c r="AG4" s="547">
        <v>0</v>
      </c>
      <c r="AH4" s="547">
        <v>0</v>
      </c>
      <c r="AI4" s="547">
        <v>0</v>
      </c>
    </row>
    <row r="5" spans="1:35" ht="27" customHeight="1">
      <c r="A5" s="548" t="s">
        <v>1570</v>
      </c>
      <c r="B5" s="549">
        <v>355</v>
      </c>
      <c r="C5" s="547">
        <v>312</v>
      </c>
      <c r="D5" s="544">
        <v>57</v>
      </c>
      <c r="E5" s="544">
        <v>1</v>
      </c>
      <c r="F5" s="544">
        <v>8</v>
      </c>
      <c r="G5" s="544">
        <v>1</v>
      </c>
      <c r="H5" s="544"/>
      <c r="I5" s="544">
        <v>10</v>
      </c>
      <c r="J5" s="544">
        <v>7</v>
      </c>
      <c r="K5" s="544">
        <v>11</v>
      </c>
      <c r="L5" s="544">
        <v>13</v>
      </c>
      <c r="M5" s="544"/>
      <c r="N5" s="544"/>
      <c r="O5" s="544"/>
      <c r="P5" s="544"/>
      <c r="Q5" s="544">
        <v>4</v>
      </c>
      <c r="R5" s="544">
        <v>7</v>
      </c>
      <c r="S5" s="544">
        <v>15</v>
      </c>
      <c r="T5" s="544"/>
      <c r="U5" s="544"/>
      <c r="V5" s="544"/>
      <c r="W5" s="544"/>
      <c r="X5" s="544"/>
      <c r="Y5" s="544"/>
      <c r="Z5" s="544"/>
      <c r="AA5" s="544"/>
      <c r="AB5" s="544">
        <v>9</v>
      </c>
      <c r="AC5" s="544">
        <v>0</v>
      </c>
      <c r="AD5" s="547">
        <f t="shared" si="0"/>
        <v>86</v>
      </c>
      <c r="AE5" s="544">
        <v>0</v>
      </c>
      <c r="AF5" s="544">
        <v>0</v>
      </c>
      <c r="AG5" s="544">
        <v>0</v>
      </c>
      <c r="AH5" s="544">
        <v>0</v>
      </c>
      <c r="AI5" s="544">
        <v>0</v>
      </c>
    </row>
    <row r="6" spans="1:35" ht="27" customHeight="1">
      <c r="A6" s="548" t="s">
        <v>1571</v>
      </c>
      <c r="B6" s="549">
        <v>462</v>
      </c>
      <c r="C6" s="544">
        <v>439</v>
      </c>
      <c r="D6" s="544">
        <v>104</v>
      </c>
      <c r="E6" s="544">
        <v>9</v>
      </c>
      <c r="F6" s="544">
        <v>31</v>
      </c>
      <c r="G6" s="544">
        <v>3</v>
      </c>
      <c r="H6" s="544">
        <v>5</v>
      </c>
      <c r="I6" s="544">
        <v>33</v>
      </c>
      <c r="J6" s="544">
        <v>9</v>
      </c>
      <c r="K6" s="544">
        <v>5</v>
      </c>
      <c r="L6" s="544">
        <v>8</v>
      </c>
      <c r="M6" s="544"/>
      <c r="N6" s="544">
        <v>8</v>
      </c>
      <c r="O6" s="544"/>
      <c r="P6" s="544">
        <v>4</v>
      </c>
      <c r="Q6" s="544">
        <v>11</v>
      </c>
      <c r="R6" s="544">
        <v>4</v>
      </c>
      <c r="S6" s="544">
        <v>10</v>
      </c>
      <c r="T6" s="544"/>
      <c r="U6" s="544"/>
      <c r="V6" s="544"/>
      <c r="W6" s="544"/>
      <c r="X6" s="544"/>
      <c r="Y6" s="544"/>
      <c r="Z6" s="544"/>
      <c r="AA6" s="544"/>
      <c r="AB6" s="544">
        <v>12</v>
      </c>
      <c r="AC6" s="544">
        <v>0</v>
      </c>
      <c r="AD6" s="547">
        <f t="shared" si="0"/>
        <v>152</v>
      </c>
      <c r="AE6" s="544">
        <v>0</v>
      </c>
      <c r="AF6" s="544">
        <v>0</v>
      </c>
      <c r="AG6" s="544">
        <v>0</v>
      </c>
      <c r="AH6" s="544">
        <v>0</v>
      </c>
      <c r="AI6" s="544">
        <v>0</v>
      </c>
    </row>
    <row r="7" spans="1:35" ht="27" customHeight="1">
      <c r="A7" s="548" t="s">
        <v>1572</v>
      </c>
      <c r="B7" s="549">
        <v>280</v>
      </c>
      <c r="C7" s="544">
        <v>267</v>
      </c>
      <c r="D7" s="544">
        <v>74</v>
      </c>
      <c r="E7" s="544">
        <v>3</v>
      </c>
      <c r="F7" s="544">
        <v>18</v>
      </c>
      <c r="G7" s="544">
        <v>2</v>
      </c>
      <c r="H7" s="544">
        <v>4</v>
      </c>
      <c r="I7" s="544">
        <v>25</v>
      </c>
      <c r="J7" s="544">
        <v>4</v>
      </c>
      <c r="K7" s="544">
        <v>7</v>
      </c>
      <c r="L7" s="544">
        <v>18</v>
      </c>
      <c r="M7" s="544"/>
      <c r="N7" s="544">
        <v>1</v>
      </c>
      <c r="O7" s="544"/>
      <c r="P7" s="544">
        <v>3</v>
      </c>
      <c r="Q7" s="544">
        <v>5</v>
      </c>
      <c r="R7" s="544"/>
      <c r="S7" s="544">
        <v>6</v>
      </c>
      <c r="T7" s="544">
        <v>2</v>
      </c>
      <c r="U7" s="544"/>
      <c r="V7" s="544"/>
      <c r="W7" s="544"/>
      <c r="X7" s="544"/>
      <c r="Y7" s="544"/>
      <c r="Z7" s="544"/>
      <c r="AA7" s="544"/>
      <c r="AB7" s="544">
        <v>7</v>
      </c>
      <c r="AC7" s="544"/>
      <c r="AD7" s="547">
        <f t="shared" si="0"/>
        <v>105</v>
      </c>
      <c r="AE7" s="544">
        <v>0</v>
      </c>
      <c r="AF7" s="544">
        <v>0</v>
      </c>
      <c r="AG7" s="544">
        <v>0</v>
      </c>
      <c r="AH7" s="544"/>
      <c r="AI7" s="544">
        <v>0</v>
      </c>
    </row>
    <row r="8" spans="1:35" ht="27" customHeight="1">
      <c r="A8" s="548" t="s">
        <v>1573</v>
      </c>
      <c r="B8" s="549">
        <v>230</v>
      </c>
      <c r="C8" s="544">
        <v>181</v>
      </c>
      <c r="D8" s="544">
        <v>41</v>
      </c>
      <c r="E8" s="544">
        <v>2</v>
      </c>
      <c r="F8" s="544">
        <v>11</v>
      </c>
      <c r="G8" s="544"/>
      <c r="H8" s="544"/>
      <c r="I8" s="544">
        <v>8</v>
      </c>
      <c r="J8" s="544">
        <v>2</v>
      </c>
      <c r="K8" s="544">
        <v>8</v>
      </c>
      <c r="L8" s="544">
        <v>2</v>
      </c>
      <c r="M8" s="544">
        <v>2</v>
      </c>
      <c r="N8" s="544">
        <v>3</v>
      </c>
      <c r="O8" s="544">
        <v>2</v>
      </c>
      <c r="P8" s="544"/>
      <c r="Q8" s="544">
        <v>5</v>
      </c>
      <c r="R8" s="544"/>
      <c r="S8" s="544">
        <v>8</v>
      </c>
      <c r="T8" s="544"/>
      <c r="U8" s="544"/>
      <c r="V8" s="544"/>
      <c r="W8" s="544"/>
      <c r="X8" s="544"/>
      <c r="Y8" s="544"/>
      <c r="Z8" s="544"/>
      <c r="AA8" s="544"/>
      <c r="AB8" s="544">
        <v>2</v>
      </c>
      <c r="AC8" s="544"/>
      <c r="AD8" s="547">
        <f t="shared" si="0"/>
        <v>55</v>
      </c>
      <c r="AE8" s="544">
        <v>0</v>
      </c>
      <c r="AF8" s="544">
        <v>0</v>
      </c>
      <c r="AG8" s="544">
        <v>0</v>
      </c>
      <c r="AH8" s="544">
        <v>0</v>
      </c>
      <c r="AI8" s="544">
        <v>0</v>
      </c>
    </row>
    <row r="9" spans="1:35" ht="27" customHeight="1">
      <c r="A9" s="548" t="s">
        <v>1574</v>
      </c>
      <c r="B9" s="549">
        <v>41</v>
      </c>
      <c r="C9" s="544">
        <v>41</v>
      </c>
      <c r="D9" s="544">
        <v>5</v>
      </c>
      <c r="E9" s="544"/>
      <c r="F9" s="544">
        <v>1</v>
      </c>
      <c r="G9" s="544">
        <v>0</v>
      </c>
      <c r="H9" s="544"/>
      <c r="I9" s="544">
        <v>2</v>
      </c>
      <c r="J9" s="544"/>
      <c r="K9" s="544">
        <v>0</v>
      </c>
      <c r="L9" s="544"/>
      <c r="M9" s="544"/>
      <c r="N9" s="544"/>
      <c r="O9" s="544"/>
      <c r="P9" s="544"/>
      <c r="Q9" s="544">
        <v>1</v>
      </c>
      <c r="R9" s="544"/>
      <c r="S9" s="544">
        <v>1</v>
      </c>
      <c r="T9" s="544"/>
      <c r="U9" s="544"/>
      <c r="V9" s="544"/>
      <c r="W9" s="544"/>
      <c r="X9" s="544"/>
      <c r="Y9" s="544"/>
      <c r="Z9" s="544"/>
      <c r="AA9" s="544"/>
      <c r="AB9" s="544">
        <v>1</v>
      </c>
      <c r="AC9" s="544"/>
      <c r="AD9" s="547">
        <f t="shared" si="0"/>
        <v>6</v>
      </c>
      <c r="AE9" s="544">
        <v>0</v>
      </c>
      <c r="AF9" s="544">
        <v>0</v>
      </c>
      <c r="AG9" s="544">
        <v>0</v>
      </c>
      <c r="AH9" s="544">
        <v>0</v>
      </c>
      <c r="AI9" s="544">
        <v>0</v>
      </c>
    </row>
    <row r="10" spans="1:35" ht="27" customHeight="1">
      <c r="A10" s="548" t="s">
        <v>1575</v>
      </c>
      <c r="B10" s="549">
        <v>738</v>
      </c>
      <c r="C10" s="544">
        <v>532</v>
      </c>
      <c r="D10" s="544">
        <v>144</v>
      </c>
      <c r="E10" s="544">
        <v>13</v>
      </c>
      <c r="F10" s="544">
        <v>30</v>
      </c>
      <c r="G10" s="544">
        <v>9</v>
      </c>
      <c r="H10" s="544">
        <v>11</v>
      </c>
      <c r="I10" s="544">
        <v>42</v>
      </c>
      <c r="J10" s="544">
        <v>8</v>
      </c>
      <c r="K10" s="544">
        <v>20</v>
      </c>
      <c r="L10" s="544">
        <v>28</v>
      </c>
      <c r="M10" s="544">
        <v>3</v>
      </c>
      <c r="N10" s="544">
        <v>6</v>
      </c>
      <c r="O10" s="544">
        <v>1</v>
      </c>
      <c r="P10" s="544">
        <v>7</v>
      </c>
      <c r="Q10" s="544">
        <v>15</v>
      </c>
      <c r="R10" s="544">
        <v>2</v>
      </c>
      <c r="S10" s="544">
        <v>17</v>
      </c>
      <c r="T10" s="544"/>
      <c r="U10" s="544"/>
      <c r="V10" s="544"/>
      <c r="W10" s="544"/>
      <c r="X10" s="544"/>
      <c r="Y10" s="544"/>
      <c r="Z10" s="544"/>
      <c r="AA10" s="544"/>
      <c r="AB10" s="544">
        <v>20</v>
      </c>
      <c r="AC10" s="544">
        <v>0</v>
      </c>
      <c r="AD10" s="547">
        <f t="shared" si="0"/>
        <v>232</v>
      </c>
      <c r="AE10" s="544"/>
      <c r="AF10" s="544"/>
      <c r="AG10" s="544"/>
      <c r="AH10" s="544"/>
      <c r="AI10" s="544"/>
    </row>
    <row r="11" spans="1:35" ht="27" customHeight="1">
      <c r="A11" s="548" t="s">
        <v>1576</v>
      </c>
      <c r="B11" s="549">
        <v>305</v>
      </c>
      <c r="C11" s="544">
        <v>290</v>
      </c>
      <c r="D11" s="544">
        <v>73</v>
      </c>
      <c r="E11" s="544">
        <v>12</v>
      </c>
      <c r="F11" s="544">
        <v>2</v>
      </c>
      <c r="G11" s="544">
        <v>3</v>
      </c>
      <c r="H11" s="544">
        <v>2</v>
      </c>
      <c r="I11" s="544">
        <v>20</v>
      </c>
      <c r="J11" s="544">
        <v>6</v>
      </c>
      <c r="K11" s="544">
        <v>18</v>
      </c>
      <c r="L11" s="544">
        <v>4</v>
      </c>
      <c r="M11" s="544"/>
      <c r="N11" s="544">
        <v>1</v>
      </c>
      <c r="O11" s="544">
        <v>1</v>
      </c>
      <c r="P11" s="544">
        <v>5</v>
      </c>
      <c r="Q11" s="544">
        <v>12</v>
      </c>
      <c r="R11" s="544">
        <v>4</v>
      </c>
      <c r="S11" s="544">
        <v>10</v>
      </c>
      <c r="T11" s="544"/>
      <c r="U11" s="544"/>
      <c r="V11" s="544"/>
      <c r="W11" s="544"/>
      <c r="X11" s="544"/>
      <c r="Y11" s="544"/>
      <c r="Z11" s="544"/>
      <c r="AA11" s="544"/>
      <c r="AB11" s="544">
        <v>3</v>
      </c>
      <c r="AC11" s="544">
        <v>0</v>
      </c>
      <c r="AD11" s="547">
        <f t="shared" si="0"/>
        <v>103</v>
      </c>
      <c r="AE11" s="544"/>
      <c r="AF11" s="544">
        <v>0</v>
      </c>
      <c r="AG11" s="544"/>
      <c r="AH11" s="544">
        <v>0</v>
      </c>
      <c r="AI11" s="544">
        <v>0</v>
      </c>
    </row>
    <row r="12" spans="1:35" ht="27" customHeight="1">
      <c r="A12" s="548" t="s">
        <v>1577</v>
      </c>
      <c r="B12" s="549">
        <v>88</v>
      </c>
      <c r="C12" s="544">
        <v>85</v>
      </c>
      <c r="D12" s="544">
        <v>21</v>
      </c>
      <c r="E12" s="544">
        <v>1</v>
      </c>
      <c r="F12" s="544">
        <v>6</v>
      </c>
      <c r="G12" s="544">
        <v>3</v>
      </c>
      <c r="H12" s="544">
        <v>1</v>
      </c>
      <c r="I12" s="544">
        <v>4</v>
      </c>
      <c r="J12" s="544"/>
      <c r="K12" s="544">
        <v>3</v>
      </c>
      <c r="L12" s="544"/>
      <c r="M12" s="544"/>
      <c r="N12" s="544">
        <v>8</v>
      </c>
      <c r="O12" s="544"/>
      <c r="P12" s="544">
        <v>1</v>
      </c>
      <c r="Q12" s="544">
        <v>2</v>
      </c>
      <c r="R12" s="544">
        <v>2</v>
      </c>
      <c r="S12" s="544">
        <v>5</v>
      </c>
      <c r="T12" s="544"/>
      <c r="U12" s="544"/>
      <c r="V12" s="544"/>
      <c r="W12" s="544"/>
      <c r="X12" s="544"/>
      <c r="Y12" s="544"/>
      <c r="Z12" s="544"/>
      <c r="AA12" s="544"/>
      <c r="AB12" s="544">
        <v>2</v>
      </c>
      <c r="AC12" s="544"/>
      <c r="AD12" s="547">
        <f t="shared" si="0"/>
        <v>38</v>
      </c>
      <c r="AE12" s="544">
        <v>0</v>
      </c>
      <c r="AF12" s="544"/>
      <c r="AG12" s="544"/>
      <c r="AH12" s="544">
        <v>0</v>
      </c>
      <c r="AI12" s="544">
        <v>0</v>
      </c>
    </row>
    <row r="13" spans="1:35" ht="27" customHeight="1">
      <c r="A13" s="548" t="s">
        <v>1578</v>
      </c>
      <c r="B13" s="549">
        <v>20</v>
      </c>
      <c r="C13" s="544">
        <v>19</v>
      </c>
      <c r="D13" s="544">
        <v>6</v>
      </c>
      <c r="E13" s="544"/>
      <c r="F13" s="544"/>
      <c r="G13" s="544"/>
      <c r="H13" s="544"/>
      <c r="I13" s="544"/>
      <c r="J13" s="544"/>
      <c r="K13" s="544"/>
      <c r="L13" s="544"/>
      <c r="M13" s="544">
        <v>4</v>
      </c>
      <c r="N13" s="544">
        <v>1</v>
      </c>
      <c r="O13" s="544"/>
      <c r="P13" s="544">
        <v>1</v>
      </c>
      <c r="Q13" s="544">
        <v>1</v>
      </c>
      <c r="R13" s="544"/>
      <c r="S13" s="544">
        <v>2</v>
      </c>
      <c r="T13" s="544">
        <v>2</v>
      </c>
      <c r="U13" s="544"/>
      <c r="V13" s="544"/>
      <c r="W13" s="544"/>
      <c r="X13" s="544"/>
      <c r="Y13" s="544"/>
      <c r="Z13" s="544"/>
      <c r="AA13" s="544"/>
      <c r="AB13" s="544"/>
      <c r="AC13" s="544"/>
      <c r="AD13" s="547">
        <f t="shared" si="0"/>
        <v>11</v>
      </c>
      <c r="AE13" s="544">
        <v>0</v>
      </c>
      <c r="AF13" s="544">
        <v>0</v>
      </c>
      <c r="AG13" s="544">
        <v>0</v>
      </c>
      <c r="AH13" s="544">
        <v>0</v>
      </c>
      <c r="AI13" s="544">
        <v>0</v>
      </c>
    </row>
    <row r="14" spans="1:35" ht="27" customHeight="1">
      <c r="A14" s="548" t="s">
        <v>1579</v>
      </c>
      <c r="B14" s="549">
        <v>46</v>
      </c>
      <c r="C14" s="544">
        <v>44</v>
      </c>
      <c r="D14" s="544">
        <v>9</v>
      </c>
      <c r="E14" s="544">
        <v>2</v>
      </c>
      <c r="F14" s="544">
        <v>4</v>
      </c>
      <c r="G14" s="544"/>
      <c r="H14" s="544"/>
      <c r="I14" s="544">
        <v>1</v>
      </c>
      <c r="J14" s="544"/>
      <c r="K14" s="544"/>
      <c r="L14" s="544">
        <v>1</v>
      </c>
      <c r="M14" s="544"/>
      <c r="N14" s="544"/>
      <c r="O14" s="544"/>
      <c r="P14" s="544"/>
      <c r="Q14" s="544"/>
      <c r="R14" s="544"/>
      <c r="S14" s="544">
        <v>3</v>
      </c>
      <c r="T14" s="544"/>
      <c r="U14" s="544"/>
      <c r="V14" s="544"/>
      <c r="W14" s="544"/>
      <c r="X14" s="544"/>
      <c r="Y14" s="544"/>
      <c r="Z14" s="544"/>
      <c r="AA14" s="544"/>
      <c r="AB14" s="544">
        <v>1</v>
      </c>
      <c r="AC14" s="544"/>
      <c r="AD14" s="547">
        <f t="shared" si="0"/>
        <v>12</v>
      </c>
      <c r="AE14" s="544">
        <v>0</v>
      </c>
      <c r="AF14" s="544">
        <v>0</v>
      </c>
      <c r="AG14" s="544">
        <v>0</v>
      </c>
      <c r="AH14" s="544">
        <v>0</v>
      </c>
      <c r="AI14" s="544">
        <v>0</v>
      </c>
    </row>
    <row r="15" spans="1:35" ht="27" customHeight="1">
      <c r="A15" s="548" t="s">
        <v>1580</v>
      </c>
      <c r="B15" s="549">
        <v>44</v>
      </c>
      <c r="C15" s="544">
        <v>41</v>
      </c>
      <c r="D15" s="544">
        <v>8</v>
      </c>
      <c r="E15" s="544"/>
      <c r="F15" s="544"/>
      <c r="G15" s="544"/>
      <c r="H15" s="544"/>
      <c r="I15" s="544">
        <v>2</v>
      </c>
      <c r="J15" s="544">
        <v>1</v>
      </c>
      <c r="K15" s="544">
        <v>4</v>
      </c>
      <c r="L15" s="544">
        <v>1</v>
      </c>
      <c r="M15" s="544"/>
      <c r="N15" s="544"/>
      <c r="O15" s="544"/>
      <c r="P15" s="544"/>
      <c r="Q15" s="544"/>
      <c r="R15" s="544"/>
      <c r="S15" s="544"/>
      <c r="T15" s="544"/>
      <c r="U15" s="544"/>
      <c r="V15" s="544"/>
      <c r="W15" s="544"/>
      <c r="X15" s="544"/>
      <c r="Y15" s="544"/>
      <c r="Z15" s="544"/>
      <c r="AA15" s="544"/>
      <c r="AB15" s="544"/>
      <c r="AC15" s="544"/>
      <c r="AD15" s="547">
        <f t="shared" si="0"/>
        <v>8</v>
      </c>
      <c r="AE15" s="544">
        <v>0</v>
      </c>
      <c r="AF15" s="544">
        <v>0</v>
      </c>
      <c r="AG15" s="544">
        <v>0</v>
      </c>
      <c r="AH15" s="544">
        <v>0</v>
      </c>
      <c r="AI15" s="544">
        <v>0</v>
      </c>
    </row>
    <row r="16" spans="1:35" ht="27" customHeight="1">
      <c r="A16" s="548" t="s">
        <v>1581</v>
      </c>
      <c r="B16" s="549">
        <v>118</v>
      </c>
      <c r="C16" s="544">
        <v>118</v>
      </c>
      <c r="D16" s="544">
        <v>35</v>
      </c>
      <c r="E16" s="544">
        <v>3</v>
      </c>
      <c r="F16" s="544">
        <v>8</v>
      </c>
      <c r="G16" s="544">
        <v>1</v>
      </c>
      <c r="H16" s="544">
        <v>2</v>
      </c>
      <c r="I16" s="544">
        <v>13</v>
      </c>
      <c r="J16" s="544">
        <v>5</v>
      </c>
      <c r="K16" s="544">
        <v>7</v>
      </c>
      <c r="L16" s="544"/>
      <c r="M16" s="544"/>
      <c r="N16" s="544"/>
      <c r="O16" s="544"/>
      <c r="P16" s="544"/>
      <c r="Q16" s="544"/>
      <c r="R16" s="544"/>
      <c r="S16" s="544"/>
      <c r="T16" s="544">
        <v>1</v>
      </c>
      <c r="U16" s="544"/>
      <c r="V16" s="544"/>
      <c r="W16" s="544"/>
      <c r="X16" s="544"/>
      <c r="Y16" s="544"/>
      <c r="Z16" s="544"/>
      <c r="AA16" s="544"/>
      <c r="AB16" s="544"/>
      <c r="AC16" s="544">
        <v>0</v>
      </c>
      <c r="AD16" s="547">
        <f t="shared" si="0"/>
        <v>40</v>
      </c>
      <c r="AE16" s="544">
        <v>0</v>
      </c>
      <c r="AF16" s="544">
        <v>0</v>
      </c>
      <c r="AG16" s="544">
        <v>0</v>
      </c>
      <c r="AH16" s="544">
        <v>0</v>
      </c>
      <c r="AI16" s="544">
        <v>0</v>
      </c>
    </row>
    <row r="17" spans="1:35" ht="27" customHeight="1">
      <c r="A17" s="548" t="s">
        <v>1582</v>
      </c>
      <c r="B17" s="549">
        <v>65</v>
      </c>
      <c r="C17" s="544">
        <v>61</v>
      </c>
      <c r="D17" s="544">
        <v>15</v>
      </c>
      <c r="E17" s="544">
        <v>1</v>
      </c>
      <c r="F17" s="544">
        <v>1</v>
      </c>
      <c r="G17" s="544"/>
      <c r="H17" s="544"/>
      <c r="I17" s="544"/>
      <c r="J17" s="544">
        <v>1</v>
      </c>
      <c r="K17" s="544">
        <v>4</v>
      </c>
      <c r="L17" s="544"/>
      <c r="M17" s="544"/>
      <c r="N17" s="544"/>
      <c r="O17" s="544"/>
      <c r="P17" s="544"/>
      <c r="Q17" s="544"/>
      <c r="R17" s="544">
        <v>1</v>
      </c>
      <c r="S17" s="544">
        <v>2</v>
      </c>
      <c r="T17" s="544"/>
      <c r="U17" s="544"/>
      <c r="V17" s="544"/>
      <c r="W17" s="544"/>
      <c r="X17" s="544"/>
      <c r="Y17" s="544"/>
      <c r="Z17" s="544"/>
      <c r="AA17" s="544"/>
      <c r="AB17" s="544"/>
      <c r="AC17" s="544"/>
      <c r="AD17" s="547">
        <f t="shared" si="0"/>
        <v>10</v>
      </c>
      <c r="AE17" s="544">
        <v>0</v>
      </c>
      <c r="AF17" s="544">
        <v>0</v>
      </c>
      <c r="AG17" s="544">
        <v>0</v>
      </c>
      <c r="AH17" s="544">
        <v>0</v>
      </c>
      <c r="AI17" s="544">
        <v>0</v>
      </c>
    </row>
    <row r="18" spans="1:35" ht="27" customHeight="1">
      <c r="A18" s="548" t="s">
        <v>1583</v>
      </c>
      <c r="B18" s="549">
        <v>71</v>
      </c>
      <c r="C18" s="544">
        <v>60</v>
      </c>
      <c r="D18" s="544">
        <v>13</v>
      </c>
      <c r="E18" s="544">
        <v>1</v>
      </c>
      <c r="F18" s="544">
        <v>3</v>
      </c>
      <c r="G18" s="544">
        <v>1</v>
      </c>
      <c r="H18" s="544"/>
      <c r="I18" s="544">
        <v>2</v>
      </c>
      <c r="J18" s="544">
        <v>4</v>
      </c>
      <c r="K18" s="544">
        <v>3</v>
      </c>
      <c r="L18" s="544">
        <v>2</v>
      </c>
      <c r="M18" s="544"/>
      <c r="N18" s="544"/>
      <c r="O18" s="544"/>
      <c r="P18" s="544"/>
      <c r="Q18" s="544">
        <v>1</v>
      </c>
      <c r="R18" s="544"/>
      <c r="S18" s="544">
        <v>3</v>
      </c>
      <c r="T18" s="544"/>
      <c r="U18" s="544"/>
      <c r="V18" s="544"/>
      <c r="W18" s="544"/>
      <c r="X18" s="544"/>
      <c r="Y18" s="544"/>
      <c r="Z18" s="544"/>
      <c r="AA18" s="544"/>
      <c r="AB18" s="544"/>
      <c r="AC18" s="544"/>
      <c r="AD18" s="547">
        <f t="shared" si="0"/>
        <v>20</v>
      </c>
      <c r="AE18" s="544">
        <v>0</v>
      </c>
      <c r="AF18" s="544">
        <v>0</v>
      </c>
      <c r="AG18" s="544">
        <v>0</v>
      </c>
      <c r="AH18" s="544">
        <v>0</v>
      </c>
      <c r="AI18" s="544">
        <v>0</v>
      </c>
    </row>
    <row r="19" spans="1:35" ht="27" customHeight="1">
      <c r="A19" s="548" t="s">
        <v>848</v>
      </c>
      <c r="B19" s="549">
        <v>93</v>
      </c>
      <c r="C19" s="544">
        <v>47</v>
      </c>
      <c r="D19" s="544">
        <v>14</v>
      </c>
      <c r="E19" s="544">
        <v>1</v>
      </c>
      <c r="F19" s="544">
        <v>3</v>
      </c>
      <c r="G19" s="544"/>
      <c r="H19" s="544"/>
      <c r="I19" s="544">
        <v>2</v>
      </c>
      <c r="J19" s="544"/>
      <c r="K19" s="544">
        <v>3</v>
      </c>
      <c r="L19" s="544"/>
      <c r="M19" s="544"/>
      <c r="N19" s="544">
        <v>2</v>
      </c>
      <c r="O19" s="544"/>
      <c r="P19" s="544"/>
      <c r="Q19" s="544">
        <v>2</v>
      </c>
      <c r="R19" s="544">
        <v>1</v>
      </c>
      <c r="S19" s="544">
        <v>5</v>
      </c>
      <c r="T19" s="544"/>
      <c r="U19" s="544">
        <v>1</v>
      </c>
      <c r="V19" s="544"/>
      <c r="W19" s="544"/>
      <c r="X19" s="544"/>
      <c r="Y19" s="544"/>
      <c r="Z19" s="544"/>
      <c r="AA19" s="544"/>
      <c r="AB19" s="544"/>
      <c r="AC19" s="544">
        <v>0</v>
      </c>
      <c r="AD19" s="547">
        <f t="shared" si="0"/>
        <v>20</v>
      </c>
      <c r="AE19" s="544"/>
      <c r="AF19" s="544"/>
      <c r="AG19" s="544"/>
      <c r="AH19" s="544">
        <v>0</v>
      </c>
      <c r="AI19" s="544">
        <v>0</v>
      </c>
    </row>
    <row r="20" spans="1:35" ht="27" customHeight="1">
      <c r="A20" s="548" t="s">
        <v>1584</v>
      </c>
      <c r="B20" s="549">
        <v>17</v>
      </c>
      <c r="C20" s="544">
        <v>17</v>
      </c>
      <c r="D20" s="544">
        <v>5</v>
      </c>
      <c r="E20" s="544"/>
      <c r="F20" s="544">
        <v>1</v>
      </c>
      <c r="G20" s="544"/>
      <c r="H20" s="544"/>
      <c r="I20" s="544">
        <v>1</v>
      </c>
      <c r="J20" s="544">
        <v>1</v>
      </c>
      <c r="K20" s="544">
        <v>2</v>
      </c>
      <c r="L20" s="544"/>
      <c r="M20" s="544"/>
      <c r="N20" s="544"/>
      <c r="O20" s="544"/>
      <c r="P20" s="544"/>
      <c r="Q20" s="544"/>
      <c r="R20" s="544"/>
      <c r="S20" s="544"/>
      <c r="T20" s="544">
        <v>1</v>
      </c>
      <c r="U20" s="544"/>
      <c r="V20" s="544"/>
      <c r="W20" s="544"/>
      <c r="X20" s="544"/>
      <c r="Y20" s="544"/>
      <c r="Z20" s="544"/>
      <c r="AA20" s="544"/>
      <c r="AB20" s="544"/>
      <c r="AC20" s="544"/>
      <c r="AD20" s="547">
        <f t="shared" si="0"/>
        <v>6</v>
      </c>
      <c r="AE20" s="544">
        <v>0</v>
      </c>
      <c r="AF20" s="544">
        <v>0</v>
      </c>
      <c r="AG20" s="544">
        <v>0</v>
      </c>
      <c r="AH20" s="544">
        <v>0</v>
      </c>
      <c r="AI20" s="544">
        <v>0</v>
      </c>
    </row>
    <row r="21" spans="1:35" ht="27" customHeight="1">
      <c r="A21" s="548" t="s">
        <v>1585</v>
      </c>
      <c r="B21" s="549">
        <v>11</v>
      </c>
      <c r="C21" s="544">
        <v>11</v>
      </c>
      <c r="D21" s="544">
        <v>0</v>
      </c>
      <c r="E21" s="544"/>
      <c r="F21" s="544">
        <v>0</v>
      </c>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v>0</v>
      </c>
      <c r="AD21" s="547">
        <f t="shared" si="0"/>
        <v>0</v>
      </c>
      <c r="AE21" s="544">
        <v>0</v>
      </c>
      <c r="AF21" s="544">
        <v>0</v>
      </c>
      <c r="AG21" s="544">
        <v>0</v>
      </c>
      <c r="AH21" s="544">
        <v>0</v>
      </c>
      <c r="AI21" s="544">
        <v>0</v>
      </c>
    </row>
    <row r="22" spans="1:35" ht="27" customHeight="1">
      <c r="A22" s="548" t="s">
        <v>1586</v>
      </c>
      <c r="B22" s="549">
        <v>26</v>
      </c>
      <c r="C22" s="544">
        <v>26</v>
      </c>
      <c r="D22" s="544">
        <v>4</v>
      </c>
      <c r="E22" s="544">
        <v>1</v>
      </c>
      <c r="F22" s="544"/>
      <c r="G22" s="544"/>
      <c r="H22" s="544"/>
      <c r="I22" s="544"/>
      <c r="J22" s="544">
        <v>2</v>
      </c>
      <c r="K22" s="544">
        <v>2</v>
      </c>
      <c r="L22" s="544">
        <v>1</v>
      </c>
      <c r="M22" s="544"/>
      <c r="N22" s="544">
        <v>1</v>
      </c>
      <c r="O22" s="544"/>
      <c r="P22" s="544"/>
      <c r="Q22" s="544"/>
      <c r="R22" s="544"/>
      <c r="S22" s="544"/>
      <c r="T22" s="544"/>
      <c r="U22" s="544"/>
      <c r="V22" s="544"/>
      <c r="W22" s="544"/>
      <c r="X22" s="544"/>
      <c r="Y22" s="544"/>
      <c r="Z22" s="544"/>
      <c r="AA22" s="544"/>
      <c r="AB22" s="544"/>
      <c r="AC22" s="544">
        <v>0</v>
      </c>
      <c r="AD22" s="547">
        <f t="shared" si="0"/>
        <v>7</v>
      </c>
      <c r="AE22" s="544">
        <v>0</v>
      </c>
      <c r="AF22" s="544">
        <v>0</v>
      </c>
      <c r="AG22" s="544">
        <v>0</v>
      </c>
      <c r="AH22" s="544">
        <v>0</v>
      </c>
      <c r="AI22" s="544">
        <v>0</v>
      </c>
    </row>
    <row r="23" spans="1:35" ht="27" customHeight="1">
      <c r="A23" s="548" t="s">
        <v>1587</v>
      </c>
      <c r="B23" s="549">
        <v>11</v>
      </c>
      <c r="C23" s="544">
        <v>11</v>
      </c>
      <c r="D23" s="544">
        <v>0</v>
      </c>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v>0</v>
      </c>
      <c r="AD23" s="547">
        <f t="shared" si="0"/>
        <v>0</v>
      </c>
      <c r="AE23" s="544">
        <v>0</v>
      </c>
      <c r="AF23" s="544">
        <v>0</v>
      </c>
      <c r="AG23" s="544">
        <v>0</v>
      </c>
      <c r="AH23" s="544">
        <v>0</v>
      </c>
      <c r="AI23" s="544">
        <v>0</v>
      </c>
    </row>
    <row r="24" spans="1:35" ht="27" customHeight="1">
      <c r="A24" s="548" t="s">
        <v>1588</v>
      </c>
      <c r="B24" s="549">
        <v>58</v>
      </c>
      <c r="C24" s="544">
        <v>42</v>
      </c>
      <c r="D24" s="544">
        <v>15</v>
      </c>
      <c r="E24" s="544">
        <v>2</v>
      </c>
      <c r="F24" s="544">
        <v>2</v>
      </c>
      <c r="G24" s="544"/>
      <c r="H24" s="544"/>
      <c r="I24" s="544">
        <v>6</v>
      </c>
      <c r="J24" s="544"/>
      <c r="K24" s="544">
        <v>3</v>
      </c>
      <c r="L24" s="544">
        <v>1</v>
      </c>
      <c r="M24" s="544"/>
      <c r="N24" s="544">
        <v>1</v>
      </c>
      <c r="O24" s="544"/>
      <c r="P24" s="544"/>
      <c r="Q24" s="544">
        <v>2</v>
      </c>
      <c r="R24" s="544">
        <v>1</v>
      </c>
      <c r="S24" s="544">
        <v>2</v>
      </c>
      <c r="T24" s="544"/>
      <c r="U24" s="544"/>
      <c r="V24" s="544"/>
      <c r="W24" s="544"/>
      <c r="X24" s="544"/>
      <c r="Y24" s="544"/>
      <c r="Z24" s="544"/>
      <c r="AA24" s="544"/>
      <c r="AB24" s="544"/>
      <c r="AC24" s="544">
        <v>1</v>
      </c>
      <c r="AD24" s="547">
        <f t="shared" si="0"/>
        <v>21</v>
      </c>
      <c r="AE24" s="544">
        <v>0</v>
      </c>
      <c r="AF24" s="544"/>
      <c r="AG24" s="544"/>
      <c r="AH24" s="544">
        <v>0</v>
      </c>
      <c r="AI24" s="544">
        <v>0</v>
      </c>
    </row>
    <row r="25" spans="1:35" ht="27" customHeight="1">
      <c r="A25" s="548" t="s">
        <v>856</v>
      </c>
      <c r="B25" s="549">
        <v>94</v>
      </c>
      <c r="C25" s="544">
        <v>68</v>
      </c>
      <c r="D25" s="544">
        <v>14</v>
      </c>
      <c r="E25" s="544"/>
      <c r="F25" s="544">
        <v>3</v>
      </c>
      <c r="G25" s="544"/>
      <c r="H25" s="544"/>
      <c r="I25" s="544"/>
      <c r="J25" s="544">
        <v>1</v>
      </c>
      <c r="K25" s="544">
        <v>5</v>
      </c>
      <c r="L25" s="544">
        <v>1</v>
      </c>
      <c r="M25" s="544">
        <v>1</v>
      </c>
      <c r="N25" s="544"/>
      <c r="O25" s="544">
        <v>1</v>
      </c>
      <c r="P25" s="544"/>
      <c r="Q25" s="544">
        <v>5</v>
      </c>
      <c r="R25" s="544">
        <v>2</v>
      </c>
      <c r="S25" s="544"/>
      <c r="T25" s="544"/>
      <c r="U25" s="544"/>
      <c r="V25" s="544"/>
      <c r="W25" s="544"/>
      <c r="X25" s="544"/>
      <c r="Y25" s="544"/>
      <c r="Z25" s="544"/>
      <c r="AA25" s="544"/>
      <c r="AB25" s="544"/>
      <c r="AC25" s="544"/>
      <c r="AD25" s="547">
        <f t="shared" si="0"/>
        <v>19</v>
      </c>
      <c r="AE25" s="544">
        <v>0</v>
      </c>
      <c r="AF25" s="544">
        <v>0</v>
      </c>
      <c r="AG25" s="544">
        <v>0</v>
      </c>
      <c r="AH25" s="544">
        <v>0</v>
      </c>
      <c r="AI25" s="544">
        <v>0</v>
      </c>
    </row>
    <row r="26" spans="1:35" ht="27" customHeight="1">
      <c r="A26" s="548" t="s">
        <v>1589</v>
      </c>
      <c r="B26" s="549">
        <v>75</v>
      </c>
      <c r="C26" s="544">
        <v>72</v>
      </c>
      <c r="D26" s="544">
        <v>10</v>
      </c>
      <c r="E26" s="544"/>
      <c r="F26" s="544"/>
      <c r="G26" s="544"/>
      <c r="H26" s="544"/>
      <c r="I26" s="544">
        <v>1</v>
      </c>
      <c r="J26" s="544">
        <v>1</v>
      </c>
      <c r="K26" s="544">
        <v>1</v>
      </c>
      <c r="L26" s="544">
        <v>1</v>
      </c>
      <c r="M26" s="544">
        <v>1</v>
      </c>
      <c r="N26" s="544">
        <v>2</v>
      </c>
      <c r="O26" s="544"/>
      <c r="P26" s="544"/>
      <c r="Q26" s="544">
        <v>1</v>
      </c>
      <c r="R26" s="544">
        <v>1</v>
      </c>
      <c r="S26" s="544">
        <v>1</v>
      </c>
      <c r="T26" s="544"/>
      <c r="U26" s="544"/>
      <c r="V26" s="544"/>
      <c r="W26" s="544"/>
      <c r="X26" s="544"/>
      <c r="Y26" s="544"/>
      <c r="Z26" s="544"/>
      <c r="AA26" s="544"/>
      <c r="AB26" s="544"/>
      <c r="AC26" s="544"/>
      <c r="AD26" s="547">
        <f t="shared" si="0"/>
        <v>10</v>
      </c>
      <c r="AE26" s="544">
        <v>0</v>
      </c>
      <c r="AF26" s="544">
        <v>0</v>
      </c>
      <c r="AG26" s="544"/>
      <c r="AH26" s="544">
        <v>0</v>
      </c>
      <c r="AI26" s="544">
        <v>0</v>
      </c>
    </row>
    <row r="27" spans="1:35" ht="27" customHeight="1">
      <c r="A27" s="548" t="s">
        <v>1590</v>
      </c>
      <c r="B27" s="546">
        <v>29</v>
      </c>
      <c r="C27" s="547">
        <v>18</v>
      </c>
      <c r="D27" s="547">
        <v>11</v>
      </c>
      <c r="E27" s="544"/>
      <c r="F27" s="544">
        <v>3</v>
      </c>
      <c r="G27" s="544"/>
      <c r="H27" s="544"/>
      <c r="I27" s="544">
        <v>3</v>
      </c>
      <c r="J27" s="544"/>
      <c r="K27" s="544">
        <v>1</v>
      </c>
      <c r="L27" s="544"/>
      <c r="M27" s="544"/>
      <c r="N27" s="544"/>
      <c r="O27" s="544"/>
      <c r="P27" s="544"/>
      <c r="Q27" s="544">
        <v>1</v>
      </c>
      <c r="R27" s="544"/>
      <c r="S27" s="544">
        <v>2</v>
      </c>
      <c r="T27" s="544">
        <v>1</v>
      </c>
      <c r="U27" s="544"/>
      <c r="V27" s="544"/>
      <c r="W27" s="544"/>
      <c r="X27" s="544"/>
      <c r="Y27" s="544"/>
      <c r="Z27" s="544"/>
      <c r="AA27" s="544"/>
      <c r="AB27" s="544"/>
      <c r="AC27" s="544">
        <v>0</v>
      </c>
      <c r="AD27" s="547">
        <f t="shared" si="0"/>
        <v>11</v>
      </c>
      <c r="AE27" s="544">
        <v>0</v>
      </c>
      <c r="AF27" s="544">
        <v>0</v>
      </c>
      <c r="AG27" s="544">
        <v>0</v>
      </c>
      <c r="AH27" s="544">
        <v>0</v>
      </c>
      <c r="AI27" s="544">
        <v>0</v>
      </c>
    </row>
    <row r="28" spans="1:35" ht="27" customHeight="1">
      <c r="A28" s="548" t="s">
        <v>858</v>
      </c>
      <c r="B28" s="546">
        <v>32</v>
      </c>
      <c r="C28" s="547">
        <v>32</v>
      </c>
      <c r="D28" s="544">
        <v>2</v>
      </c>
      <c r="E28" s="544"/>
      <c r="F28" s="544"/>
      <c r="G28" s="544"/>
      <c r="H28" s="544"/>
      <c r="I28" s="544">
        <v>1</v>
      </c>
      <c r="J28" s="544"/>
      <c r="K28" s="544"/>
      <c r="L28" s="544">
        <v>1</v>
      </c>
      <c r="M28" s="544"/>
      <c r="N28" s="544"/>
      <c r="O28" s="544"/>
      <c r="P28" s="544"/>
      <c r="Q28" s="544"/>
      <c r="R28" s="544"/>
      <c r="S28" s="544"/>
      <c r="T28" s="544"/>
      <c r="U28" s="544"/>
      <c r="V28" s="544"/>
      <c r="W28" s="544"/>
      <c r="X28" s="544"/>
      <c r="Y28" s="544"/>
      <c r="Z28" s="544"/>
      <c r="AA28" s="544"/>
      <c r="AB28" s="544"/>
      <c r="AC28" s="544">
        <v>0</v>
      </c>
      <c r="AD28" s="547">
        <f t="shared" si="0"/>
        <v>2</v>
      </c>
      <c r="AE28" s="544">
        <v>0</v>
      </c>
      <c r="AF28" s="544">
        <v>0</v>
      </c>
      <c r="AG28" s="544">
        <v>0</v>
      </c>
      <c r="AH28" s="544">
        <v>0</v>
      </c>
      <c r="AI28" s="544">
        <v>0</v>
      </c>
    </row>
    <row r="29" spans="1:35" ht="27" customHeight="1">
      <c r="A29" s="548" t="s">
        <v>1591</v>
      </c>
      <c r="B29" s="546">
        <v>23</v>
      </c>
      <c r="C29" s="547">
        <v>19</v>
      </c>
      <c r="D29" s="544">
        <v>4</v>
      </c>
      <c r="E29" s="544"/>
      <c r="F29" s="544"/>
      <c r="G29" s="544"/>
      <c r="H29" s="544"/>
      <c r="I29" s="544">
        <v>2</v>
      </c>
      <c r="J29" s="544"/>
      <c r="K29" s="544">
        <v>1</v>
      </c>
      <c r="L29" s="544"/>
      <c r="M29" s="544"/>
      <c r="N29" s="544"/>
      <c r="O29" s="544"/>
      <c r="P29" s="544"/>
      <c r="Q29" s="544">
        <v>1</v>
      </c>
      <c r="R29" s="544"/>
      <c r="S29" s="544">
        <v>1</v>
      </c>
      <c r="T29" s="544"/>
      <c r="U29" s="544"/>
      <c r="V29" s="544"/>
      <c r="W29" s="544"/>
      <c r="X29" s="544"/>
      <c r="Y29" s="544"/>
      <c r="Z29" s="544"/>
      <c r="AA29" s="544"/>
      <c r="AB29" s="544"/>
      <c r="AC29" s="544">
        <v>0</v>
      </c>
      <c r="AD29" s="547">
        <f t="shared" si="0"/>
        <v>5</v>
      </c>
      <c r="AE29" s="544">
        <v>0</v>
      </c>
      <c r="AF29" s="544">
        <v>0</v>
      </c>
      <c r="AG29" s="544"/>
      <c r="AH29" s="544">
        <v>0</v>
      </c>
      <c r="AI29" s="544">
        <v>0</v>
      </c>
    </row>
    <row r="30" spans="1:35" ht="27" customHeight="1">
      <c r="A30" s="548" t="s">
        <v>855</v>
      </c>
      <c r="B30" s="546">
        <v>15</v>
      </c>
      <c r="C30" s="547">
        <v>15</v>
      </c>
      <c r="D30" s="544">
        <v>5</v>
      </c>
      <c r="E30" s="544"/>
      <c r="F30" s="544">
        <v>2</v>
      </c>
      <c r="G30" s="544"/>
      <c r="H30" s="544"/>
      <c r="I30" s="544"/>
      <c r="J30" s="544"/>
      <c r="K30" s="544">
        <v>1</v>
      </c>
      <c r="L30" s="544"/>
      <c r="M30" s="544"/>
      <c r="N30" s="544">
        <v>1</v>
      </c>
      <c r="O30" s="544"/>
      <c r="P30" s="544"/>
      <c r="Q30" s="544">
        <v>1</v>
      </c>
      <c r="R30" s="544"/>
      <c r="S30" s="544">
        <v>1</v>
      </c>
      <c r="T30" s="544"/>
      <c r="U30" s="544"/>
      <c r="V30" s="544"/>
      <c r="W30" s="544"/>
      <c r="X30" s="544"/>
      <c r="Y30" s="544"/>
      <c r="Z30" s="544"/>
      <c r="AA30" s="544"/>
      <c r="AB30" s="544"/>
      <c r="AC30" s="544">
        <v>0</v>
      </c>
      <c r="AD30" s="547">
        <f t="shared" si="0"/>
        <v>6</v>
      </c>
      <c r="AE30" s="544">
        <v>0</v>
      </c>
      <c r="AF30" s="544">
        <v>0</v>
      </c>
      <c r="AG30" s="544">
        <v>0</v>
      </c>
      <c r="AH30" s="544">
        <v>0</v>
      </c>
      <c r="AI30" s="544">
        <v>0</v>
      </c>
    </row>
    <row r="31" spans="1:35" ht="27" customHeight="1">
      <c r="A31" s="548" t="s">
        <v>1592</v>
      </c>
      <c r="B31" s="546">
        <v>138</v>
      </c>
      <c r="C31" s="547">
        <v>72</v>
      </c>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7">
        <f t="shared" si="0"/>
        <v>0</v>
      </c>
      <c r="AE31" s="544"/>
      <c r="AF31" s="544">
        <v>0</v>
      </c>
      <c r="AG31" s="544">
        <v>0</v>
      </c>
      <c r="AH31" s="544"/>
      <c r="AI31" s="544">
        <v>0</v>
      </c>
    </row>
    <row r="32" spans="1:35" ht="27" customHeight="1">
      <c r="A32" s="548" t="s">
        <v>863</v>
      </c>
      <c r="B32" s="546">
        <v>21</v>
      </c>
      <c r="C32" s="547">
        <v>10</v>
      </c>
      <c r="D32" s="544">
        <v>2</v>
      </c>
      <c r="E32" s="544"/>
      <c r="F32" s="544"/>
      <c r="G32" s="544"/>
      <c r="H32" s="544"/>
      <c r="I32" s="544">
        <v>2</v>
      </c>
      <c r="J32" s="544"/>
      <c r="K32" s="544"/>
      <c r="L32" s="544"/>
      <c r="M32" s="544"/>
      <c r="N32" s="544"/>
      <c r="O32" s="544"/>
      <c r="P32" s="544"/>
      <c r="Q32" s="544">
        <v>1</v>
      </c>
      <c r="R32" s="544"/>
      <c r="S32" s="544"/>
      <c r="T32" s="544"/>
      <c r="U32" s="544"/>
      <c r="V32" s="544"/>
      <c r="W32" s="544"/>
      <c r="X32" s="544"/>
      <c r="Y32" s="544"/>
      <c r="Z32" s="544"/>
      <c r="AA32" s="544"/>
      <c r="AB32" s="544"/>
      <c r="AC32" s="544">
        <v>0</v>
      </c>
      <c r="AD32" s="547">
        <f t="shared" si="0"/>
        <v>3</v>
      </c>
      <c r="AE32" s="544">
        <v>0</v>
      </c>
      <c r="AF32" s="544">
        <v>0</v>
      </c>
      <c r="AG32" s="544">
        <v>0</v>
      </c>
      <c r="AH32" s="544">
        <v>0</v>
      </c>
      <c r="AI32" s="544">
        <v>0</v>
      </c>
    </row>
    <row r="33" spans="1:35" ht="27" customHeight="1">
      <c r="A33" s="548" t="s">
        <v>1593</v>
      </c>
      <c r="B33" s="546">
        <v>14</v>
      </c>
      <c r="C33" s="546">
        <v>14</v>
      </c>
      <c r="D33" s="546">
        <v>3</v>
      </c>
      <c r="E33" s="546"/>
      <c r="F33" s="546"/>
      <c r="G33" s="546"/>
      <c r="H33" s="546"/>
      <c r="I33" s="546">
        <v>2</v>
      </c>
      <c r="J33" s="546"/>
      <c r="K33" s="546">
        <v>1</v>
      </c>
      <c r="L33" s="546"/>
      <c r="M33" s="546"/>
      <c r="N33" s="546">
        <v>1</v>
      </c>
      <c r="O33" s="546"/>
      <c r="P33" s="546"/>
      <c r="Q33" s="546">
        <v>1</v>
      </c>
      <c r="R33" s="546"/>
      <c r="S33" s="546"/>
      <c r="T33" s="546"/>
      <c r="U33" s="546"/>
      <c r="V33" s="546"/>
      <c r="W33" s="546"/>
      <c r="X33" s="546"/>
      <c r="Y33" s="546"/>
      <c r="Z33" s="546"/>
      <c r="AA33" s="546"/>
      <c r="AB33" s="546"/>
      <c r="AC33" s="546"/>
      <c r="AD33" s="547">
        <f t="shared" si="0"/>
        <v>5</v>
      </c>
      <c r="AE33" s="546"/>
      <c r="AF33" s="546">
        <v>0</v>
      </c>
      <c r="AG33" s="546"/>
      <c r="AH33" s="546">
        <v>0</v>
      </c>
      <c r="AI33" s="546">
        <v>0</v>
      </c>
    </row>
    <row r="34" spans="1:35" ht="27" customHeight="1">
      <c r="A34" s="548" t="s">
        <v>861</v>
      </c>
      <c r="B34" s="546">
        <v>30</v>
      </c>
      <c r="C34" s="547">
        <v>16</v>
      </c>
      <c r="D34" s="544">
        <v>3</v>
      </c>
      <c r="E34" s="544"/>
      <c r="F34" s="544">
        <v>1</v>
      </c>
      <c r="G34" s="544">
        <v>1</v>
      </c>
      <c r="H34" s="544"/>
      <c r="I34" s="544">
        <v>2</v>
      </c>
      <c r="J34" s="544">
        <v>1</v>
      </c>
      <c r="K34" s="544"/>
      <c r="L34" s="544"/>
      <c r="M34" s="544"/>
      <c r="N34" s="544"/>
      <c r="O34" s="544"/>
      <c r="P34" s="544"/>
      <c r="Q34" s="544">
        <v>1</v>
      </c>
      <c r="R34" s="544">
        <v>1</v>
      </c>
      <c r="S34" s="544">
        <v>1</v>
      </c>
      <c r="T34" s="544"/>
      <c r="U34" s="544"/>
      <c r="V34" s="544"/>
      <c r="W34" s="544"/>
      <c r="X34" s="544"/>
      <c r="Y34" s="544"/>
      <c r="Z34" s="544"/>
      <c r="AA34" s="544"/>
      <c r="AB34" s="544"/>
      <c r="AC34" s="544">
        <v>0</v>
      </c>
      <c r="AD34" s="547">
        <f t="shared" si="0"/>
        <v>8</v>
      </c>
      <c r="AE34" s="544">
        <v>0</v>
      </c>
      <c r="AF34" s="544">
        <v>0</v>
      </c>
      <c r="AG34" s="544">
        <v>0</v>
      </c>
      <c r="AH34" s="544">
        <v>0</v>
      </c>
      <c r="AI34" s="544">
        <v>0</v>
      </c>
    </row>
    <row r="35" spans="1:35" ht="27" customHeight="1">
      <c r="A35" s="548" t="s">
        <v>862</v>
      </c>
      <c r="B35" s="546">
        <v>19</v>
      </c>
      <c r="C35" s="547">
        <v>19</v>
      </c>
      <c r="D35" s="544">
        <v>3</v>
      </c>
      <c r="E35" s="544"/>
      <c r="F35" s="544"/>
      <c r="G35" s="544"/>
      <c r="H35" s="544"/>
      <c r="I35" s="544"/>
      <c r="J35" s="544"/>
      <c r="K35" s="544"/>
      <c r="L35" s="544"/>
      <c r="M35" s="544"/>
      <c r="N35" s="544"/>
      <c r="O35" s="544"/>
      <c r="P35" s="544"/>
      <c r="Q35" s="544">
        <v>1</v>
      </c>
      <c r="R35" s="544"/>
      <c r="S35" s="544">
        <v>2</v>
      </c>
      <c r="T35" s="544"/>
      <c r="U35" s="544"/>
      <c r="V35" s="544"/>
      <c r="W35" s="544"/>
      <c r="X35" s="544"/>
      <c r="Y35" s="544"/>
      <c r="Z35" s="544"/>
      <c r="AA35" s="544"/>
      <c r="AB35" s="544"/>
      <c r="AC35" s="544">
        <v>0</v>
      </c>
      <c r="AD35" s="547">
        <f>SUM(E35:AC35)</f>
        <v>3</v>
      </c>
      <c r="AE35" s="544">
        <v>0</v>
      </c>
      <c r="AF35" s="544">
        <v>0</v>
      </c>
      <c r="AG35" s="544">
        <v>0</v>
      </c>
      <c r="AH35" s="544">
        <v>0</v>
      </c>
      <c r="AI35" s="544">
        <v>0</v>
      </c>
    </row>
    <row r="36" spans="1:35" ht="27" customHeight="1">
      <c r="A36" s="548" t="s">
        <v>1594</v>
      </c>
      <c r="B36" s="546">
        <v>55</v>
      </c>
      <c r="C36" s="547">
        <v>44</v>
      </c>
      <c r="D36" s="544">
        <v>8</v>
      </c>
      <c r="E36" s="544">
        <v>3</v>
      </c>
      <c r="F36" s="544">
        <v>6</v>
      </c>
      <c r="G36" s="544">
        <v>1</v>
      </c>
      <c r="H36" s="544"/>
      <c r="I36" s="544">
        <v>6</v>
      </c>
      <c r="J36" s="544"/>
      <c r="K36" s="544"/>
      <c r="L36" s="544">
        <v>1</v>
      </c>
      <c r="M36" s="544">
        <v>1</v>
      </c>
      <c r="N36" s="544">
        <v>1</v>
      </c>
      <c r="O36" s="544">
        <v>1</v>
      </c>
      <c r="P36" s="544">
        <v>2</v>
      </c>
      <c r="Q36" s="544">
        <v>3</v>
      </c>
      <c r="R36" s="544"/>
      <c r="S36" s="544">
        <v>1</v>
      </c>
      <c r="T36" s="544">
        <v>1</v>
      </c>
      <c r="U36" s="544"/>
      <c r="V36" s="544"/>
      <c r="W36" s="544"/>
      <c r="X36" s="544"/>
      <c r="Y36" s="544"/>
      <c r="Z36" s="544"/>
      <c r="AA36" s="544"/>
      <c r="AB36" s="544"/>
      <c r="AC36" s="544"/>
      <c r="AD36" s="547">
        <f t="shared" si="0"/>
        <v>27</v>
      </c>
      <c r="AE36" s="544">
        <v>0</v>
      </c>
      <c r="AF36" s="544">
        <v>0</v>
      </c>
      <c r="AG36" s="544">
        <v>0</v>
      </c>
      <c r="AH36" s="544">
        <v>0</v>
      </c>
      <c r="AI36" s="544">
        <v>0</v>
      </c>
    </row>
    <row r="37" spans="1:35" ht="27" customHeight="1">
      <c r="A37" s="548" t="s">
        <v>866</v>
      </c>
      <c r="B37" s="546">
        <v>56</v>
      </c>
      <c r="C37" s="547">
        <v>56</v>
      </c>
      <c r="D37" s="544">
        <v>2</v>
      </c>
      <c r="E37" s="544"/>
      <c r="F37" s="544"/>
      <c r="G37" s="544"/>
      <c r="H37" s="544"/>
      <c r="I37" s="544"/>
      <c r="J37" s="544"/>
      <c r="K37" s="544"/>
      <c r="L37" s="544"/>
      <c r="M37" s="544"/>
      <c r="N37" s="544"/>
      <c r="O37" s="544"/>
      <c r="P37" s="544"/>
      <c r="Q37" s="544">
        <v>1</v>
      </c>
      <c r="R37" s="544"/>
      <c r="S37" s="544">
        <v>1</v>
      </c>
      <c r="T37" s="544"/>
      <c r="U37" s="544"/>
      <c r="V37" s="544"/>
      <c r="W37" s="544"/>
      <c r="X37" s="544"/>
      <c r="Y37" s="544"/>
      <c r="Z37" s="544"/>
      <c r="AA37" s="544"/>
      <c r="AB37" s="544"/>
      <c r="AC37" s="544"/>
      <c r="AD37" s="547">
        <f t="shared" si="0"/>
        <v>2</v>
      </c>
      <c r="AE37" s="544">
        <v>0</v>
      </c>
      <c r="AF37" s="544">
        <v>0</v>
      </c>
      <c r="AG37" s="544">
        <v>0</v>
      </c>
      <c r="AH37" s="544">
        <v>0</v>
      </c>
      <c r="AI37" s="544">
        <v>0</v>
      </c>
    </row>
    <row r="38" spans="1:35" ht="27" customHeight="1">
      <c r="A38" s="548" t="s">
        <v>1595</v>
      </c>
      <c r="B38" s="546">
        <v>59</v>
      </c>
      <c r="C38" s="547">
        <v>50</v>
      </c>
      <c r="D38" s="544">
        <v>13</v>
      </c>
      <c r="E38" s="544">
        <v>2</v>
      </c>
      <c r="F38" s="544">
        <v>2</v>
      </c>
      <c r="G38" s="544">
        <v>1</v>
      </c>
      <c r="H38" s="544">
        <v>1</v>
      </c>
      <c r="I38" s="544">
        <v>1</v>
      </c>
      <c r="J38" s="544">
        <v>2</v>
      </c>
      <c r="K38" s="544">
        <v>3</v>
      </c>
      <c r="L38" s="544"/>
      <c r="M38" s="544">
        <v>1</v>
      </c>
      <c r="N38" s="544">
        <v>2</v>
      </c>
      <c r="O38" s="544"/>
      <c r="P38" s="544">
        <v>2</v>
      </c>
      <c r="Q38" s="544">
        <v>3</v>
      </c>
      <c r="R38" s="544">
        <v>1</v>
      </c>
      <c r="S38" s="544">
        <v>2</v>
      </c>
      <c r="T38" s="550"/>
      <c r="U38" s="544"/>
      <c r="V38" s="544"/>
      <c r="W38" s="544"/>
      <c r="X38" s="544"/>
      <c r="Y38" s="544"/>
      <c r="Z38" s="544"/>
      <c r="AA38" s="544">
        <v>1</v>
      </c>
      <c r="AB38" s="544">
        <v>1</v>
      </c>
      <c r="AC38" s="544"/>
      <c r="AD38" s="547">
        <f t="shared" si="0"/>
        <v>25</v>
      </c>
      <c r="AE38" s="544">
        <v>1</v>
      </c>
      <c r="AF38" s="544"/>
      <c r="AG38" s="544"/>
      <c r="AH38" s="544">
        <v>0</v>
      </c>
      <c r="AI38" s="544">
        <v>0</v>
      </c>
    </row>
    <row r="39" spans="1:35" ht="27" customHeight="1">
      <c r="A39" s="548" t="s">
        <v>869</v>
      </c>
      <c r="B39" s="546">
        <v>64</v>
      </c>
      <c r="C39" s="547">
        <v>64</v>
      </c>
      <c r="D39" s="544">
        <v>14</v>
      </c>
      <c r="E39" s="544">
        <v>6</v>
      </c>
      <c r="F39" s="544">
        <v>5</v>
      </c>
      <c r="G39" s="544"/>
      <c r="H39" s="544">
        <v>1</v>
      </c>
      <c r="I39" s="544">
        <v>1</v>
      </c>
      <c r="J39" s="544"/>
      <c r="K39" s="544"/>
      <c r="L39" s="544"/>
      <c r="M39" s="544"/>
      <c r="N39" s="544">
        <v>5</v>
      </c>
      <c r="O39" s="544">
        <v>3</v>
      </c>
      <c r="P39" s="544">
        <v>2</v>
      </c>
      <c r="Q39" s="544">
        <v>11</v>
      </c>
      <c r="R39" s="544">
        <v>3</v>
      </c>
      <c r="S39" s="544">
        <v>6</v>
      </c>
      <c r="T39" s="544"/>
      <c r="U39" s="544"/>
      <c r="V39" s="544"/>
      <c r="W39" s="544"/>
      <c r="X39" s="544"/>
      <c r="Y39" s="544"/>
      <c r="Z39" s="544"/>
      <c r="AA39" s="544"/>
      <c r="AB39" s="544"/>
      <c r="AC39" s="544">
        <v>0</v>
      </c>
      <c r="AD39" s="547">
        <f t="shared" si="0"/>
        <v>43</v>
      </c>
      <c r="AE39" s="544">
        <v>0</v>
      </c>
      <c r="AF39" s="544">
        <v>0</v>
      </c>
      <c r="AG39" s="544">
        <v>0</v>
      </c>
      <c r="AH39" s="544">
        <v>0</v>
      </c>
      <c r="AI39" s="544">
        <v>0</v>
      </c>
    </row>
    <row r="40" spans="1:35" ht="27" customHeight="1" thickBot="1">
      <c r="A40" s="548" t="s">
        <v>868</v>
      </c>
      <c r="B40" s="546">
        <v>51</v>
      </c>
      <c r="C40" s="547">
        <v>39</v>
      </c>
      <c r="D40" s="544">
        <v>9</v>
      </c>
      <c r="E40" s="544"/>
      <c r="F40" s="544">
        <v>2</v>
      </c>
      <c r="G40" s="544">
        <v>1</v>
      </c>
      <c r="H40" s="544">
        <v>5</v>
      </c>
      <c r="I40" s="544">
        <v>5</v>
      </c>
      <c r="J40" s="544">
        <v>4</v>
      </c>
      <c r="K40" s="544">
        <v>4</v>
      </c>
      <c r="L40" s="544"/>
      <c r="M40" s="544"/>
      <c r="N40" s="544">
        <v>1</v>
      </c>
      <c r="O40" s="544"/>
      <c r="P40" s="544">
        <v>2</v>
      </c>
      <c r="Q40" s="544">
        <v>6</v>
      </c>
      <c r="R40" s="544">
        <v>3</v>
      </c>
      <c r="S40" s="544">
        <v>4</v>
      </c>
      <c r="T40" s="544"/>
      <c r="U40" s="544"/>
      <c r="V40" s="544"/>
      <c r="W40" s="544"/>
      <c r="X40" s="544"/>
      <c r="Y40" s="544"/>
      <c r="Z40" s="544"/>
      <c r="AA40" s="544"/>
      <c r="AB40" s="544">
        <v>3</v>
      </c>
      <c r="AC40" s="544">
        <v>0</v>
      </c>
      <c r="AD40" s="547">
        <f>SUM(E40:AC40)</f>
        <v>40</v>
      </c>
      <c r="AE40" s="544">
        <v>0</v>
      </c>
      <c r="AF40" s="544">
        <v>0</v>
      </c>
      <c r="AG40" s="544">
        <v>0</v>
      </c>
      <c r="AH40" s="544">
        <v>0</v>
      </c>
      <c r="AI40" s="544">
        <v>0</v>
      </c>
    </row>
    <row r="41" spans="1:35" ht="27" customHeight="1" thickTop="1" thickBot="1">
      <c r="A41" s="551" t="s">
        <v>1596</v>
      </c>
      <c r="B41" s="552">
        <f t="shared" ref="B41:AI41" si="1">SUM(B4:B40)</f>
        <v>4291</v>
      </c>
      <c r="C41" s="552">
        <f t="shared" si="1"/>
        <v>3656</v>
      </c>
      <c r="D41" s="552">
        <f t="shared" si="1"/>
        <v>841</v>
      </c>
      <c r="E41" s="552">
        <f t="shared" si="1"/>
        <v>69</v>
      </c>
      <c r="F41" s="552">
        <f t="shared" si="1"/>
        <v>177</v>
      </c>
      <c r="G41" s="552">
        <f t="shared" si="1"/>
        <v>31</v>
      </c>
      <c r="H41" s="552">
        <f t="shared" si="1"/>
        <v>34</v>
      </c>
      <c r="I41" s="552">
        <f t="shared" si="1"/>
        <v>219</v>
      </c>
      <c r="J41" s="552">
        <f t="shared" si="1"/>
        <v>64</v>
      </c>
      <c r="K41" s="552">
        <f t="shared" si="1"/>
        <v>128</v>
      </c>
      <c r="L41" s="552">
        <f t="shared" si="1"/>
        <v>102</v>
      </c>
      <c r="M41" s="552">
        <f t="shared" si="1"/>
        <v>13</v>
      </c>
      <c r="N41" s="552">
        <f t="shared" si="1"/>
        <v>49</v>
      </c>
      <c r="O41" s="552">
        <f t="shared" si="1"/>
        <v>10</v>
      </c>
      <c r="P41" s="552">
        <f t="shared" si="1"/>
        <v>32</v>
      </c>
      <c r="Q41" s="552">
        <f t="shared" si="1"/>
        <v>107</v>
      </c>
      <c r="R41" s="552">
        <f t="shared" si="1"/>
        <v>34</v>
      </c>
      <c r="S41" s="552">
        <f t="shared" si="1"/>
        <v>121</v>
      </c>
      <c r="T41" s="552">
        <f t="shared" si="1"/>
        <v>8</v>
      </c>
      <c r="U41" s="552">
        <f t="shared" si="1"/>
        <v>2</v>
      </c>
      <c r="V41" s="552">
        <f t="shared" si="1"/>
        <v>0</v>
      </c>
      <c r="W41" s="552">
        <f t="shared" si="1"/>
        <v>0</v>
      </c>
      <c r="X41" s="552">
        <f t="shared" si="1"/>
        <v>0</v>
      </c>
      <c r="Y41" s="552">
        <f t="shared" si="1"/>
        <v>0</v>
      </c>
      <c r="Z41" s="552">
        <f t="shared" si="1"/>
        <v>0</v>
      </c>
      <c r="AA41" s="552">
        <f t="shared" si="1"/>
        <v>1</v>
      </c>
      <c r="AB41" s="552">
        <f t="shared" si="1"/>
        <v>79</v>
      </c>
      <c r="AC41" s="552">
        <f t="shared" si="1"/>
        <v>1</v>
      </c>
      <c r="AD41" s="552">
        <f t="shared" si="1"/>
        <v>1281</v>
      </c>
      <c r="AE41" s="552">
        <f t="shared" si="1"/>
        <v>1</v>
      </c>
      <c r="AF41" s="552">
        <f t="shared" si="1"/>
        <v>0</v>
      </c>
      <c r="AG41" s="552">
        <f t="shared" si="1"/>
        <v>0</v>
      </c>
      <c r="AH41" s="552">
        <f t="shared" si="1"/>
        <v>0</v>
      </c>
      <c r="AI41" s="552">
        <f t="shared" si="1"/>
        <v>0</v>
      </c>
    </row>
    <row r="42" spans="1:35" ht="27" customHeight="1" thickTop="1">
      <c r="A42" s="553" t="s">
        <v>797</v>
      </c>
      <c r="B42" s="554">
        <v>2737</v>
      </c>
      <c r="C42" s="554">
        <v>2144</v>
      </c>
      <c r="D42" s="554">
        <v>480</v>
      </c>
      <c r="E42" s="554">
        <v>64</v>
      </c>
      <c r="F42" s="554">
        <v>109</v>
      </c>
      <c r="G42" s="554">
        <v>36</v>
      </c>
      <c r="H42" s="554">
        <v>48</v>
      </c>
      <c r="I42" s="554">
        <v>125</v>
      </c>
      <c r="J42" s="554">
        <v>31</v>
      </c>
      <c r="K42" s="554">
        <v>52</v>
      </c>
      <c r="L42" s="554">
        <v>50</v>
      </c>
      <c r="M42" s="554">
        <v>3</v>
      </c>
      <c r="N42" s="554">
        <v>29</v>
      </c>
      <c r="O42" s="554">
        <v>3</v>
      </c>
      <c r="P42" s="554">
        <v>14</v>
      </c>
      <c r="Q42" s="554">
        <v>69</v>
      </c>
      <c r="R42" s="554">
        <v>13</v>
      </c>
      <c r="S42" s="554">
        <v>91</v>
      </c>
      <c r="T42" s="554">
        <v>3</v>
      </c>
      <c r="U42" s="554">
        <v>2</v>
      </c>
      <c r="V42" s="554"/>
      <c r="W42" s="554"/>
      <c r="X42" s="554"/>
      <c r="Y42" s="554"/>
      <c r="Z42" s="554"/>
      <c r="AA42" s="554"/>
      <c r="AB42" s="554">
        <v>37</v>
      </c>
      <c r="AC42" s="554">
        <v>0</v>
      </c>
      <c r="AD42" s="555">
        <f>SUM(E42:AC42)</f>
        <v>779</v>
      </c>
      <c r="AE42" s="555">
        <v>1</v>
      </c>
      <c r="AF42" s="555">
        <v>1</v>
      </c>
      <c r="AG42" s="555">
        <v>1</v>
      </c>
      <c r="AH42" s="555">
        <v>1</v>
      </c>
      <c r="AI42" s="555"/>
    </row>
    <row r="43" spans="1:35" ht="27" customHeight="1">
      <c r="A43" s="556" t="s">
        <v>593</v>
      </c>
      <c r="B43" s="544">
        <v>1144</v>
      </c>
      <c r="C43" s="544">
        <v>1094</v>
      </c>
      <c r="D43" s="544">
        <v>253</v>
      </c>
      <c r="E43" s="544">
        <v>7</v>
      </c>
      <c r="F43" s="544">
        <v>29</v>
      </c>
      <c r="G43" s="544">
        <v>3</v>
      </c>
      <c r="H43" s="544">
        <v>12</v>
      </c>
      <c r="I43" s="544">
        <v>47</v>
      </c>
      <c r="J43" s="544">
        <v>13</v>
      </c>
      <c r="K43" s="544">
        <v>50</v>
      </c>
      <c r="L43" s="544">
        <v>29</v>
      </c>
      <c r="M43" s="544">
        <v>2</v>
      </c>
      <c r="N43" s="544">
        <v>13</v>
      </c>
      <c r="O43" s="544">
        <v>2</v>
      </c>
      <c r="P43" s="544">
        <v>9</v>
      </c>
      <c r="Q43" s="544">
        <v>38</v>
      </c>
      <c r="R43" s="544">
        <v>16</v>
      </c>
      <c r="S43" s="544">
        <v>80</v>
      </c>
      <c r="T43" s="544"/>
      <c r="U43" s="544">
        <v>1</v>
      </c>
      <c r="V43" s="544"/>
      <c r="W43" s="544"/>
      <c r="X43" s="544"/>
      <c r="Y43" s="544"/>
      <c r="Z43" s="544"/>
      <c r="AA43" s="544"/>
      <c r="AB43" s="544">
        <v>39</v>
      </c>
      <c r="AC43" s="544"/>
      <c r="AD43" s="557">
        <f t="shared" ref="AD43:AD45" si="2">SUM(E43:AC43)</f>
        <v>390</v>
      </c>
      <c r="AE43" s="557">
        <v>2</v>
      </c>
      <c r="AF43" s="557">
        <v>2</v>
      </c>
      <c r="AG43" s="557"/>
      <c r="AH43" s="557">
        <v>2</v>
      </c>
      <c r="AI43" s="557"/>
    </row>
    <row r="44" spans="1:35" ht="27" customHeight="1">
      <c r="A44" s="556" t="s">
        <v>913</v>
      </c>
      <c r="B44" s="544">
        <v>927</v>
      </c>
      <c r="C44" s="544">
        <v>702</v>
      </c>
      <c r="D44" s="544">
        <v>92</v>
      </c>
      <c r="E44" s="544">
        <v>6</v>
      </c>
      <c r="F44" s="544">
        <v>16</v>
      </c>
      <c r="G44" s="544">
        <v>4</v>
      </c>
      <c r="H44" s="544">
        <v>5</v>
      </c>
      <c r="I44" s="544">
        <v>17</v>
      </c>
      <c r="J44" s="544">
        <v>8</v>
      </c>
      <c r="K44" s="544">
        <v>8</v>
      </c>
      <c r="L44" s="544">
        <v>22</v>
      </c>
      <c r="M44" s="544"/>
      <c r="N44" s="544">
        <v>6</v>
      </c>
      <c r="O44" s="544"/>
      <c r="P44" s="544">
        <v>3</v>
      </c>
      <c r="Q44" s="544">
        <v>9</v>
      </c>
      <c r="R44" s="544">
        <v>4</v>
      </c>
      <c r="S44" s="544">
        <v>10</v>
      </c>
      <c r="T44" s="544"/>
      <c r="U44" s="544"/>
      <c r="V44" s="544"/>
      <c r="W44" s="544"/>
      <c r="X44" s="544"/>
      <c r="Y44" s="544"/>
      <c r="Z44" s="544"/>
      <c r="AA44" s="544"/>
      <c r="AB44" s="544">
        <v>27</v>
      </c>
      <c r="AC44" s="544">
        <v>0</v>
      </c>
      <c r="AD44" s="557">
        <f t="shared" si="2"/>
        <v>145</v>
      </c>
      <c r="AE44" s="557"/>
      <c r="AF44" s="557">
        <v>32</v>
      </c>
      <c r="AG44" s="557">
        <v>28</v>
      </c>
      <c r="AH44" s="557"/>
      <c r="AI44" s="557"/>
    </row>
    <row r="45" spans="1:35" ht="27" customHeight="1" thickBot="1">
      <c r="A45" s="558" t="s">
        <v>594</v>
      </c>
      <c r="B45" s="559">
        <v>1348</v>
      </c>
      <c r="C45" s="559">
        <v>1150</v>
      </c>
      <c r="D45" s="559">
        <v>379</v>
      </c>
      <c r="E45" s="559">
        <v>55</v>
      </c>
      <c r="F45" s="559">
        <v>52</v>
      </c>
      <c r="G45" s="559">
        <v>34</v>
      </c>
      <c r="H45" s="559">
        <v>66</v>
      </c>
      <c r="I45" s="559">
        <v>91</v>
      </c>
      <c r="J45" s="559">
        <v>12</v>
      </c>
      <c r="K45" s="559">
        <v>50</v>
      </c>
      <c r="L45" s="559">
        <v>28</v>
      </c>
      <c r="M45" s="559">
        <v>6</v>
      </c>
      <c r="N45" s="559">
        <v>22</v>
      </c>
      <c r="O45" s="559">
        <v>13</v>
      </c>
      <c r="P45" s="559">
        <v>36</v>
      </c>
      <c r="Q45" s="559">
        <v>45</v>
      </c>
      <c r="R45" s="559">
        <v>13</v>
      </c>
      <c r="S45" s="559">
        <v>37</v>
      </c>
      <c r="T45" s="559">
        <v>6</v>
      </c>
      <c r="U45" s="559">
        <v>2</v>
      </c>
      <c r="V45" s="559"/>
      <c r="W45" s="559"/>
      <c r="X45" s="559"/>
      <c r="Y45" s="559"/>
      <c r="Z45" s="559"/>
      <c r="AA45" s="559"/>
      <c r="AB45" s="559">
        <v>32</v>
      </c>
      <c r="AC45" s="559">
        <v>0</v>
      </c>
      <c r="AD45" s="560">
        <f t="shared" si="2"/>
        <v>600</v>
      </c>
      <c r="AE45" s="560">
        <v>1</v>
      </c>
      <c r="AF45" s="560">
        <v>70</v>
      </c>
      <c r="AG45" s="560">
        <v>24</v>
      </c>
      <c r="AH45" s="560"/>
      <c r="AI45" s="560"/>
    </row>
    <row r="46" spans="1:35" ht="27" customHeight="1" thickTop="1">
      <c r="A46" s="561" t="s">
        <v>1597</v>
      </c>
      <c r="B46" s="546">
        <f t="shared" ref="B46:AC46" si="3">SUM(B41:B45)</f>
        <v>10447</v>
      </c>
      <c r="C46" s="546">
        <f t="shared" si="3"/>
        <v>8746</v>
      </c>
      <c r="D46" s="546">
        <f t="shared" si="3"/>
        <v>2045</v>
      </c>
      <c r="E46" s="546">
        <f t="shared" si="3"/>
        <v>201</v>
      </c>
      <c r="F46" s="546">
        <f t="shared" si="3"/>
        <v>383</v>
      </c>
      <c r="G46" s="546">
        <f t="shared" si="3"/>
        <v>108</v>
      </c>
      <c r="H46" s="546">
        <f t="shared" si="3"/>
        <v>165</v>
      </c>
      <c r="I46" s="546">
        <f t="shared" si="3"/>
        <v>499</v>
      </c>
      <c r="J46" s="546">
        <f t="shared" si="3"/>
        <v>128</v>
      </c>
      <c r="K46" s="546">
        <f t="shared" si="3"/>
        <v>288</v>
      </c>
      <c r="L46" s="546">
        <f t="shared" si="3"/>
        <v>231</v>
      </c>
      <c r="M46" s="546">
        <f t="shared" si="3"/>
        <v>24</v>
      </c>
      <c r="N46" s="546">
        <f t="shared" si="3"/>
        <v>119</v>
      </c>
      <c r="O46" s="546">
        <f t="shared" si="3"/>
        <v>28</v>
      </c>
      <c r="P46" s="546">
        <f t="shared" si="3"/>
        <v>94</v>
      </c>
      <c r="Q46" s="546">
        <f t="shared" si="3"/>
        <v>268</v>
      </c>
      <c r="R46" s="546">
        <f t="shared" si="3"/>
        <v>80</v>
      </c>
      <c r="S46" s="546">
        <f t="shared" si="3"/>
        <v>339</v>
      </c>
      <c r="T46" s="546">
        <f t="shared" si="3"/>
        <v>17</v>
      </c>
      <c r="U46" s="546">
        <f t="shared" si="3"/>
        <v>7</v>
      </c>
      <c r="V46" s="546">
        <f t="shared" si="3"/>
        <v>0</v>
      </c>
      <c r="W46" s="546">
        <f t="shared" si="3"/>
        <v>0</v>
      </c>
      <c r="X46" s="546">
        <f t="shared" si="3"/>
        <v>0</v>
      </c>
      <c r="Y46" s="546">
        <f t="shared" si="3"/>
        <v>0</v>
      </c>
      <c r="Z46" s="546">
        <f t="shared" si="3"/>
        <v>0</v>
      </c>
      <c r="AA46" s="546">
        <f t="shared" si="3"/>
        <v>1</v>
      </c>
      <c r="AB46" s="546">
        <f t="shared" si="3"/>
        <v>214</v>
      </c>
      <c r="AC46" s="546">
        <f t="shared" si="3"/>
        <v>1</v>
      </c>
      <c r="AD46" s="546">
        <f>SUM(AD41:AD45)</f>
        <v>3195</v>
      </c>
      <c r="AE46" s="547">
        <f t="shared" ref="AE46:AI46" si="4">SUM(AE41:AE45)</f>
        <v>5</v>
      </c>
      <c r="AF46" s="547">
        <f t="shared" si="4"/>
        <v>105</v>
      </c>
      <c r="AG46" s="547">
        <f t="shared" si="4"/>
        <v>53</v>
      </c>
      <c r="AH46" s="547">
        <f t="shared" si="4"/>
        <v>3</v>
      </c>
      <c r="AI46" s="547">
        <f t="shared" si="4"/>
        <v>0</v>
      </c>
    </row>
    <row r="47" spans="1:35" ht="18.95" customHeight="1">
      <c r="A47" s="764" t="s">
        <v>1598</v>
      </c>
      <c r="B47" s="765"/>
      <c r="C47" s="765"/>
      <c r="D47" s="765"/>
      <c r="E47" s="765"/>
      <c r="F47" s="765"/>
      <c r="G47" s="765"/>
      <c r="H47" s="765"/>
      <c r="I47" s="765"/>
      <c r="J47" s="765"/>
      <c r="K47" s="765"/>
      <c r="AE47" s="562">
        <v>0</v>
      </c>
    </row>
    <row r="48" spans="1:35" ht="18.95" customHeight="1">
      <c r="A48" s="563"/>
      <c r="B48" s="564"/>
      <c r="C48" s="564"/>
      <c r="D48" s="564"/>
      <c r="E48" s="564"/>
      <c r="F48" s="564"/>
      <c r="G48" s="564"/>
      <c r="H48" s="564"/>
      <c r="I48" s="564"/>
      <c r="J48" s="564"/>
      <c r="K48" s="564"/>
      <c r="AE48" s="562">
        <v>0</v>
      </c>
    </row>
    <row r="49" spans="4:31" ht="18.95" customHeight="1">
      <c r="AE49" s="562">
        <v>0</v>
      </c>
    </row>
    <row r="50" spans="4:31" ht="18.95" customHeight="1">
      <c r="D50" s="565"/>
      <c r="AE50" s="562">
        <v>0</v>
      </c>
    </row>
    <row r="51" spans="4:31" ht="18.95" customHeight="1">
      <c r="AE51" s="562">
        <v>0</v>
      </c>
    </row>
    <row r="52" spans="4:31" ht="18.95" customHeight="1">
      <c r="AE52" s="562">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59055118110236227" right="0.59055118110236227" top="0.78740157480314965" bottom="0.78740157480314965" header="0.51181102362204722" footer="0.51181102362204722"/>
  <pageSetup paperSize="9" scale="60" fitToHeight="2" orientation="landscape" r:id="rId1"/>
  <headerFooter alignWithMargins="0">
    <oddFooter>&amp;C- &amp;P+30 -</oddFooter>
  </headerFooter>
  <rowBreaks count="1" manualBreakCount="1">
    <brk id="30" max="34"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drawing r:id="rId1"/>
  <legacyDrawing r:id="rId2"/>
  <oleObjects>
    <mc:AlternateContent xmlns:mc="http://schemas.openxmlformats.org/markup-compatibility/2006">
      <mc:Choice Requires="x14">
        <oleObject progId="Word.Document.8" shapeId="96257" r:id="rId3">
          <objectPr defaultSize="0" r:id="rId4">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3"/>
      </mc:Fallback>
    </mc:AlternateContent>
    <mc:AlternateContent xmlns:mc="http://schemas.openxmlformats.org/markup-compatibility/2006">
      <mc:Choice Requires="x14">
        <oleObject progId="Word.Document.8" shapeId="96258" r:id="rId5">
          <objectPr defaultSize="0" r:id="rId6">
            <anchor moveWithCells="1">
              <from>
                <xdr:col>9</xdr:col>
                <xdr:colOff>0</xdr:colOff>
                <xdr:row>0</xdr:row>
                <xdr:rowOff>0</xdr:rowOff>
              </from>
              <to>
                <xdr:col>17</xdr:col>
                <xdr:colOff>542925</xdr:colOff>
                <xdr:row>53</xdr:row>
                <xdr:rowOff>95250</xdr:rowOff>
              </to>
            </anchor>
          </objectPr>
        </oleObject>
      </mc:Choice>
      <mc:Fallback>
        <oleObject progId="Word.Document.8" shapeId="96258" r:id="rId5"/>
      </mc:Fallback>
    </mc:AlternateContent>
    <mc:AlternateContent xmlns:mc="http://schemas.openxmlformats.org/markup-compatibility/2006">
      <mc:Choice Requires="x14">
        <oleObject progId="Word.Document.8" shapeId="96259" r:id="rId7">
          <objectPr defaultSize="0" r:id="rId4">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7"/>
      </mc:Fallback>
    </mc:AlternateContent>
    <mc:AlternateContent xmlns:mc="http://schemas.openxmlformats.org/markup-compatibility/2006">
      <mc:Choice Requires="x14">
        <oleObject progId="Word.Document.8" shapeId="96260" r:id="rId8">
          <objectPr defaultSize="0" r:id="rId6">
            <anchor moveWithCells="1">
              <from>
                <xdr:col>9</xdr:col>
                <xdr:colOff>0</xdr:colOff>
                <xdr:row>0</xdr:row>
                <xdr:rowOff>0</xdr:rowOff>
              </from>
              <to>
                <xdr:col>17</xdr:col>
                <xdr:colOff>542925</xdr:colOff>
                <xdr:row>53</xdr:row>
                <xdr:rowOff>95250</xdr:rowOff>
              </to>
            </anchor>
          </objectPr>
        </oleObject>
      </mc:Choice>
      <mc:Fallback>
        <oleObject progId="Word.Document.8" shapeId="96260"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election activeCell="I12" sqref="I12"/>
    </sheetView>
  </sheetViews>
  <sheetFormatPr defaultRowHeight="13.5"/>
  <cols>
    <col min="1" max="1" width="13.625" customWidth="1"/>
    <col min="2" max="2" width="14.875" customWidth="1"/>
    <col min="3" max="3" width="11.25" customWidth="1"/>
    <col min="4" max="9" width="14.625" customWidth="1"/>
  </cols>
  <sheetData>
    <row r="2" spans="1:9" s="44" customFormat="1" ht="15" customHeight="1">
      <c r="A2" s="775" t="s">
        <v>1599</v>
      </c>
      <c r="B2" s="776"/>
      <c r="C2" s="777"/>
      <c r="D2" s="567" t="s">
        <v>1600</v>
      </c>
      <c r="E2" s="568" t="s">
        <v>1601</v>
      </c>
      <c r="F2" s="569" t="s">
        <v>74</v>
      </c>
      <c r="G2" s="570" t="s">
        <v>1602</v>
      </c>
      <c r="H2" s="571"/>
      <c r="I2" s="567" t="s">
        <v>1603</v>
      </c>
    </row>
    <row r="3" spans="1:9" s="44" customFormat="1" ht="15" customHeight="1">
      <c r="A3" s="778"/>
      <c r="B3" s="779"/>
      <c r="C3" s="780"/>
      <c r="D3" s="572" t="s">
        <v>1604</v>
      </c>
      <c r="E3" s="573" t="s">
        <v>1605</v>
      </c>
      <c r="F3" s="573" t="s">
        <v>1606</v>
      </c>
      <c r="G3" s="573" t="s">
        <v>1607</v>
      </c>
      <c r="H3" s="573" t="s">
        <v>1608</v>
      </c>
      <c r="I3" s="572" t="s">
        <v>280</v>
      </c>
    </row>
    <row r="4" spans="1:9" ht="15" customHeight="1">
      <c r="A4" s="574"/>
      <c r="B4" s="575" t="s">
        <v>1609</v>
      </c>
      <c r="C4" s="576"/>
      <c r="D4" s="577"/>
      <c r="E4" s="577"/>
      <c r="F4" s="577"/>
      <c r="G4" s="577"/>
      <c r="H4" s="577"/>
      <c r="I4" s="577"/>
    </row>
    <row r="5" spans="1:9" ht="15" customHeight="1">
      <c r="A5" s="578" t="s">
        <v>1610</v>
      </c>
      <c r="B5" s="579" t="s">
        <v>1611</v>
      </c>
      <c r="C5" s="576" t="s">
        <v>1612</v>
      </c>
      <c r="D5" s="580">
        <f>'31-32'!C46/'31-32'!B46*100</f>
        <v>83.717813726428631</v>
      </c>
      <c r="E5" s="580">
        <f>'31-32'!C42/'31-32'!B42*100</f>
        <v>78.333942272561202</v>
      </c>
      <c r="F5" s="580">
        <f>'31-32'!C43/'31-32'!B43*100</f>
        <v>95.629370629370626</v>
      </c>
      <c r="G5" s="580">
        <f>'31-32'!C44/'31-32'!B44*100</f>
        <v>75.728155339805824</v>
      </c>
      <c r="H5" s="580">
        <f>'31-32'!C45/'31-32'!B45*100</f>
        <v>85.311572700296736</v>
      </c>
      <c r="I5" s="580">
        <f>'31-32'!C41/'31-32'!B41*100</f>
        <v>85.201584712188307</v>
      </c>
    </row>
    <row r="6" spans="1:9" ht="15" customHeight="1">
      <c r="A6" s="581"/>
      <c r="B6" s="582" t="s">
        <v>1613</v>
      </c>
      <c r="C6" s="583"/>
      <c r="D6" s="577"/>
      <c r="E6" s="577"/>
      <c r="F6" s="577"/>
      <c r="G6" s="577"/>
      <c r="H6" s="577"/>
      <c r="I6" s="584"/>
    </row>
    <row r="7" spans="1:9" ht="15" customHeight="1">
      <c r="A7" s="574"/>
      <c r="B7" s="585" t="s">
        <v>1614</v>
      </c>
      <c r="C7" s="576"/>
      <c r="D7" s="586"/>
      <c r="E7" s="586"/>
      <c r="F7" s="586"/>
      <c r="G7" s="586"/>
      <c r="H7" s="586"/>
      <c r="I7" s="577"/>
    </row>
    <row r="8" spans="1:9" ht="15" customHeight="1">
      <c r="A8" s="578" t="s">
        <v>1615</v>
      </c>
      <c r="B8" s="579" t="s">
        <v>1611</v>
      </c>
      <c r="C8" s="576" t="s">
        <v>1612</v>
      </c>
      <c r="D8" s="580">
        <f>'31-32'!D46/'31-32'!C46*100</f>
        <v>23.382117539446604</v>
      </c>
      <c r="E8" s="580">
        <f>'31-32'!D42/'31-32'!C42*100</f>
        <v>22.388059701492537</v>
      </c>
      <c r="F8" s="580">
        <f>'31-32'!D43/'31-32'!C43*100</f>
        <v>23.12614259597806</v>
      </c>
      <c r="G8" s="580">
        <f>'31-32'!D44/'31-32'!C44*100</f>
        <v>13.105413105413104</v>
      </c>
      <c r="H8" s="580">
        <f>'31-32'!D45/'31-32'!C45*100</f>
        <v>32.956521739130437</v>
      </c>
      <c r="I8" s="580">
        <f>'31-32'!D41/'31-32'!C41*100</f>
        <v>23.003282275711161</v>
      </c>
    </row>
    <row r="9" spans="1:9" ht="15" customHeight="1">
      <c r="A9" s="574"/>
      <c r="B9" s="585" t="s">
        <v>1609</v>
      </c>
      <c r="C9" s="576"/>
      <c r="D9" s="584"/>
      <c r="E9" s="584"/>
      <c r="F9" s="584"/>
      <c r="G9" s="584"/>
      <c r="H9" s="584"/>
      <c r="I9" s="577"/>
    </row>
    <row r="10" spans="1:9" ht="15" customHeight="1">
      <c r="A10" s="568"/>
      <c r="B10" s="587" t="s">
        <v>1616</v>
      </c>
      <c r="C10" s="571"/>
      <c r="D10" s="577"/>
      <c r="E10" s="577"/>
      <c r="F10" s="577"/>
      <c r="G10" s="577"/>
      <c r="H10" s="577"/>
      <c r="I10" s="586"/>
    </row>
    <row r="11" spans="1:9" ht="15" customHeight="1">
      <c r="A11" s="578" t="s">
        <v>1617</v>
      </c>
      <c r="B11" s="579" t="s">
        <v>1611</v>
      </c>
      <c r="C11" s="576" t="s">
        <v>1612</v>
      </c>
      <c r="D11" s="588">
        <f>'31-32'!AE46/'31-32'!C46*100</f>
        <v>5.7168991538989244E-2</v>
      </c>
      <c r="E11" s="589">
        <f>'31-32'!AE42/'31-32'!C42*100</f>
        <v>4.6641791044776115E-2</v>
      </c>
      <c r="F11" s="589">
        <f>'31-32'!AE43/'31-32'!C43*100</f>
        <v>0.18281535648994515</v>
      </c>
      <c r="G11" s="589">
        <f>'31-32'!AE44/'31-32'!C44*100</f>
        <v>0</v>
      </c>
      <c r="H11" s="589">
        <f>'31-32'!AE45/'31-32'!C45*100</f>
        <v>8.6956521739130432E-2</v>
      </c>
      <c r="I11" s="589">
        <f>'31-32'!AE41/'31-32'!C41*100</f>
        <v>2.7352297592997812E-2</v>
      </c>
    </row>
    <row r="12" spans="1:9" ht="15" customHeight="1">
      <c r="A12" s="581"/>
      <c r="B12" s="582" t="s">
        <v>1609</v>
      </c>
      <c r="C12" s="583"/>
      <c r="D12" s="584"/>
      <c r="E12" s="584"/>
      <c r="F12" s="584"/>
      <c r="G12" s="584"/>
      <c r="H12" s="584"/>
      <c r="I12" s="584"/>
    </row>
    <row r="13" spans="1:9">
      <c r="B13" s="45" t="s">
        <v>1601</v>
      </c>
    </row>
    <row r="14" spans="1:9">
      <c r="C14" t="s">
        <v>1601</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28</vt:i4>
      </vt:variant>
    </vt:vector>
  </HeadingPairs>
  <TitlesOfParts>
    <vt:vector size="51" baseType="lpstr">
      <vt:lpstr>元データ（印刷不要）</vt:lpstr>
      <vt:lpstr>目次</vt:lpstr>
      <vt:lpstr>1-2</vt:lpstr>
      <vt:lpstr>3</vt:lpstr>
      <vt:lpstr>4</vt:lpstr>
      <vt:lpstr>5</vt:lpstr>
      <vt:lpstr>6</vt:lpstr>
      <vt:lpstr>7</vt:lpstr>
      <vt:lpstr>8</vt:lpstr>
      <vt:lpstr>9-10</vt:lpstr>
      <vt:lpstr>11-12</vt:lpstr>
      <vt:lpstr>13-14</vt:lpstr>
      <vt:lpstr>15</vt:lpstr>
      <vt:lpstr>16</vt:lpstr>
      <vt:lpstr>17</vt:lpstr>
      <vt:lpstr>18-20</vt:lpstr>
      <vt:lpstr>21</vt:lpstr>
      <vt:lpstr>22-26</vt:lpstr>
      <vt:lpstr>27</vt:lpstr>
      <vt:lpstr>28-30</vt:lpstr>
      <vt:lpstr>31-32</vt:lpstr>
      <vt:lpstr>33</vt:lpstr>
      <vt:lpstr>率(印刷不要）</vt:lpstr>
      <vt:lpstr>'11-12'!Print_Area</vt:lpstr>
      <vt:lpstr>'1-2'!Print_Area</vt:lpstr>
      <vt:lpstr>'13-14'!Print_Area</vt:lpstr>
      <vt:lpstr>'16'!Print_Area</vt:lpstr>
      <vt:lpstr>'17'!Print_Area</vt:lpstr>
      <vt:lpstr>'18-20'!Print_Area</vt:lpstr>
      <vt:lpstr>'22-26'!Print_Area</vt:lpstr>
      <vt:lpstr>'27'!Print_Area</vt:lpstr>
      <vt:lpstr>'28-30'!Print_Area</vt:lpstr>
      <vt:lpstr>'3'!Print_Area</vt:lpstr>
      <vt:lpstr>'31-32'!Print_Area</vt:lpstr>
      <vt:lpstr>'4'!Print_Area</vt:lpstr>
      <vt:lpstr>'5'!Print_Area</vt:lpstr>
      <vt:lpstr>'6'!Print_Area</vt:lpstr>
      <vt:lpstr>'7'!Print_Area</vt:lpstr>
      <vt:lpstr>'8'!Print_Area</vt:lpstr>
      <vt:lpstr>'9-10'!Print_Area</vt:lpstr>
      <vt:lpstr>'11-12'!Print_Titles</vt:lpstr>
      <vt:lpstr>'1-2'!Print_Titles</vt:lpstr>
      <vt:lpstr>'13-14'!Print_Titles</vt:lpstr>
      <vt:lpstr>'18-20'!Print_Titles</vt:lpstr>
      <vt:lpstr>'22-26'!Print_Titles</vt:lpstr>
      <vt:lpstr>'28-30'!Print_Titles</vt:lpstr>
      <vt:lpstr>'31-32'!Print_Titles</vt:lpstr>
      <vt:lpstr>'6'!Print_Titles</vt:lpstr>
      <vt:lpstr>'7'!Print_Titles</vt:lpstr>
      <vt:lpstr>'9-10'!Print_Titles</vt:lpstr>
      <vt:lpstr>'28-30'!Print_Titles_MI</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2016-01-15T08:37:24Z</cp:lastPrinted>
  <dcterms:created xsi:type="dcterms:W3CDTF">2001-12-27T23:32:37Z</dcterms:created>
  <dcterms:modified xsi:type="dcterms:W3CDTF">2016-06-02T05:24:00Z</dcterms:modified>
</cp:coreProperties>
</file>