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7575" windowHeight="8625" tabRatio="777" activeTab="1"/>
  </bookViews>
  <sheets>
    <sheet name="元データ（印刷不要）" sheetId="1" r:id="rId1"/>
    <sheet name="目次" sheetId="40" r:id="rId2"/>
    <sheet name="1-2" sheetId="14" r:id="rId3"/>
    <sheet name="3" sheetId="13" r:id="rId4"/>
    <sheet name="4" sheetId="12" r:id="rId5"/>
    <sheet name="5" sheetId="18" r:id="rId6"/>
    <sheet name="6" sheetId="19" r:id="rId7"/>
    <sheet name="7" sheetId="20" r:id="rId8"/>
    <sheet name="8" sheetId="39" r:id="rId9"/>
    <sheet name="9-10" sheetId="37" r:id="rId10"/>
    <sheet name="11-12" sheetId="38" r:id="rId11"/>
    <sheet name="13-14" sheetId="21" r:id="rId12"/>
    <sheet name="15" sheetId="55" r:id="rId13"/>
    <sheet name="16" sheetId="23" r:id="rId14"/>
    <sheet name="17" sheetId="35" r:id="rId15"/>
    <sheet name="18-20" sheetId="36" r:id="rId16"/>
    <sheet name="21" sheetId="26" r:id="rId17"/>
    <sheet name="22-26" sheetId="27" r:id="rId18"/>
    <sheet name="27" sheetId="28" r:id="rId19"/>
    <sheet name="28-30" sheetId="30" r:id="rId20"/>
    <sheet name="31-32" sheetId="56" r:id="rId21"/>
    <sheet name="33" sheetId="58" r:id="rId22"/>
    <sheet name="率(印刷不要）" sheetId="57" r:id="rId23"/>
  </sheets>
  <definedNames>
    <definedName name="_xlnm._FilterDatabase" localSheetId="15" hidden="1">'18-20'!$A$6:$AJ$98</definedName>
    <definedName name="_xlnm._FilterDatabase" localSheetId="17" hidden="1">'22-26'!$A$4:$W$178</definedName>
    <definedName name="_xlnm._FilterDatabase" localSheetId="19" hidden="1">'28-30'!$A$1:$K$93</definedName>
    <definedName name="_xlnm._FilterDatabase" localSheetId="6" hidden="1">'6'!$A$5:$R$47</definedName>
    <definedName name="_xlnm._FilterDatabase" localSheetId="9" hidden="1">'9-10'!$B$6:$AI$51</definedName>
    <definedName name="_xlnm.Print_Area" localSheetId="10">'11-12'!$B$1:$W$53</definedName>
    <definedName name="_xlnm.Print_Area" localSheetId="2">'1-2'!$A$1:$AC$59</definedName>
    <definedName name="_xlnm.Print_Area" localSheetId="11">'13-14'!$A$1:$G$76</definedName>
    <definedName name="_xlnm.Print_Area" localSheetId="13">'16'!$A$1:$O$9</definedName>
    <definedName name="_xlnm.Print_Area" localSheetId="14">'17'!$A$1:$AB$25</definedName>
    <definedName name="_xlnm.Print_Area" localSheetId="15">'18-20'!$C$1:$AG$98</definedName>
    <definedName name="_xlnm.Print_Area" localSheetId="17">'22-26'!$A$1:$R$178</definedName>
    <definedName name="_xlnm.Print_Area" localSheetId="18">'27'!$A$1:$H$22</definedName>
    <definedName name="_xlnm.Print_Area" localSheetId="19">'28-30'!$A$1:$K$92</definedName>
    <definedName name="_xlnm.Print_Area" localSheetId="3">'3'!$A$1:$J$59</definedName>
    <definedName name="_xlnm.Print_Area" localSheetId="20">'31-32'!$A$1:$AI$65</definedName>
    <definedName name="_xlnm.Print_Area" localSheetId="4">'4'!$A$1:$N$36</definedName>
    <definedName name="_xlnm.Print_Area" localSheetId="5">'5'!$A$1:$R$26</definedName>
    <definedName name="_xlnm.Print_Area" localSheetId="6">'6'!$A$1:$R$48</definedName>
    <definedName name="_xlnm.Print_Area" localSheetId="7">'7'!$B$1:$AE$50</definedName>
    <definedName name="_xlnm.Print_Area" localSheetId="8">'8'!$A$1:$T$25</definedName>
    <definedName name="_xlnm.Print_Area" localSheetId="9">'9-10'!$B$1:$AF$54</definedName>
    <definedName name="_xlnm.Print_Titles" localSheetId="10">'11-12'!$1:$5</definedName>
    <definedName name="_xlnm.Print_Titles" localSheetId="2">'1-2'!$2:$6</definedName>
    <definedName name="_xlnm.Print_Titles" localSheetId="11">'13-14'!$1:$3</definedName>
    <definedName name="_xlnm.Print_Titles" localSheetId="15">'18-20'!$1:$6</definedName>
    <definedName name="_xlnm.Print_Titles" localSheetId="17">'22-26'!$1:$4</definedName>
    <definedName name="_xlnm.Print_Titles" localSheetId="19">'28-30'!$1:$1</definedName>
    <definedName name="_xlnm.Print_Titles" localSheetId="20">'31-32'!$1:$3</definedName>
    <definedName name="_xlnm.Print_Titles" localSheetId="6">'6'!$1:$5</definedName>
    <definedName name="_xlnm.Print_Titles" localSheetId="7">'7'!$1:$6</definedName>
    <definedName name="_xlnm.Print_Titles" localSheetId="9">'9-10'!$1:$6</definedName>
    <definedName name="Print_Titles_MI" localSheetId="19">'28-30'!$1:$1</definedName>
    <definedName name="Z_F04A18A1_0768_11D7_A848_00000E98F47E_.wvu.PrintArea" localSheetId="2" hidden="1">'1-2'!$B$1:$AC$51</definedName>
  </definedNames>
  <calcPr calcId="145621"/>
</workbook>
</file>

<file path=xl/calcChain.xml><?xml version="1.0" encoding="utf-8"?>
<calcChain xmlns="http://schemas.openxmlformats.org/spreadsheetml/2006/main">
  <c r="W48" i="20" l="1"/>
  <c r="F178" i="27"/>
  <c r="D5" i="57" l="1"/>
  <c r="AD39" i="56"/>
  <c r="Q178" i="27" l="1"/>
  <c r="K178" i="27"/>
  <c r="G178" i="27"/>
  <c r="G92" i="30" l="1"/>
  <c r="G6" i="28" l="1"/>
  <c r="G7" i="28"/>
  <c r="G8" i="28"/>
  <c r="G10" i="28"/>
  <c r="G11" i="28"/>
  <c r="G12" i="28"/>
  <c r="G13" i="28"/>
  <c r="G14" i="28"/>
  <c r="G15" i="28"/>
  <c r="G16" i="28"/>
  <c r="G17" i="28"/>
  <c r="G21" i="28"/>
  <c r="G20" i="28"/>
  <c r="G19" i="28"/>
  <c r="G18" i="28"/>
  <c r="AG9" i="36" l="1"/>
  <c r="AG8" i="36"/>
  <c r="AG7" i="36"/>
  <c r="H7" i="23" l="1"/>
  <c r="H6" i="23"/>
  <c r="H5" i="23"/>
  <c r="D48" i="55" l="1"/>
  <c r="D50" i="38" l="1"/>
  <c r="T16" i="39" l="1"/>
  <c r="S16" i="39"/>
  <c r="R16" i="39"/>
  <c r="R51" i="37" l="1"/>
  <c r="H16" i="39"/>
  <c r="D16" i="39"/>
  <c r="E16" i="39"/>
  <c r="G16" i="39"/>
  <c r="I16" i="39"/>
  <c r="J16" i="39"/>
  <c r="K16" i="39"/>
  <c r="L16" i="39"/>
  <c r="M16" i="39"/>
  <c r="N16" i="39"/>
  <c r="O16" i="39"/>
  <c r="P16" i="39"/>
  <c r="Q16" i="39"/>
  <c r="F16" i="39"/>
  <c r="F51" i="37" l="1"/>
  <c r="X47" i="20" l="1"/>
  <c r="D48" i="20"/>
  <c r="N8" i="19" l="1"/>
  <c r="Y58" i="14" l="1"/>
  <c r="X58" i="14"/>
  <c r="W58" i="14"/>
  <c r="L58" i="14" l="1"/>
  <c r="F57" i="14"/>
  <c r="H57" i="14" s="1"/>
  <c r="L57" i="14"/>
  <c r="N57" i="14" s="1"/>
  <c r="W57" i="14"/>
  <c r="X57" i="14"/>
  <c r="Y57" i="14"/>
  <c r="H11" i="57" l="1"/>
  <c r="H8" i="57"/>
  <c r="H5" i="57"/>
  <c r="G11" i="57"/>
  <c r="G8" i="57"/>
  <c r="G5" i="57"/>
  <c r="F11" i="57"/>
  <c r="F8" i="57"/>
  <c r="F5" i="57"/>
  <c r="E11" i="57"/>
  <c r="E8" i="57"/>
  <c r="E5" i="57"/>
  <c r="AH46" i="56"/>
  <c r="AD45" i="56"/>
  <c r="AD44" i="56"/>
  <c r="AD43" i="56"/>
  <c r="AD42" i="56"/>
  <c r="AI41" i="56"/>
  <c r="AI46" i="56" s="1"/>
  <c r="AH41" i="56"/>
  <c r="AG41" i="56"/>
  <c r="AG46" i="56" s="1"/>
  <c r="AF41" i="56"/>
  <c r="AF46" i="56" s="1"/>
  <c r="AE41" i="56"/>
  <c r="AE46" i="56" s="1"/>
  <c r="AC41" i="56"/>
  <c r="AC46" i="56" s="1"/>
  <c r="AB41" i="56"/>
  <c r="AB46" i="56" s="1"/>
  <c r="AA41" i="56"/>
  <c r="AA46" i="56" s="1"/>
  <c r="Z41" i="56"/>
  <c r="Z46" i="56" s="1"/>
  <c r="Y41" i="56"/>
  <c r="Y46" i="56" s="1"/>
  <c r="X41" i="56"/>
  <c r="X46" i="56" s="1"/>
  <c r="W41" i="56"/>
  <c r="W46" i="56" s="1"/>
  <c r="V41" i="56"/>
  <c r="V46" i="56" s="1"/>
  <c r="U41" i="56"/>
  <c r="U46" i="56" s="1"/>
  <c r="T41" i="56"/>
  <c r="T46" i="56" s="1"/>
  <c r="S41" i="56"/>
  <c r="S46" i="56" s="1"/>
  <c r="R41" i="56"/>
  <c r="R46" i="56" s="1"/>
  <c r="Q41" i="56"/>
  <c r="Q46" i="56" s="1"/>
  <c r="P41" i="56"/>
  <c r="P46" i="56" s="1"/>
  <c r="O41" i="56"/>
  <c r="O46" i="56" s="1"/>
  <c r="N41" i="56"/>
  <c r="N46" i="56" s="1"/>
  <c r="M41" i="56"/>
  <c r="M46" i="56" s="1"/>
  <c r="L41" i="56"/>
  <c r="L46" i="56" s="1"/>
  <c r="K41" i="56"/>
  <c r="K46" i="56" s="1"/>
  <c r="J41" i="56"/>
  <c r="J46" i="56" s="1"/>
  <c r="I41" i="56"/>
  <c r="I46" i="56" s="1"/>
  <c r="H41" i="56"/>
  <c r="H46" i="56" s="1"/>
  <c r="G41" i="56"/>
  <c r="G46" i="56" s="1"/>
  <c r="F41" i="56"/>
  <c r="F46" i="56" s="1"/>
  <c r="E41" i="56"/>
  <c r="E46" i="56" s="1"/>
  <c r="D41" i="56"/>
  <c r="D46" i="56" s="1"/>
  <c r="C41" i="56"/>
  <c r="B41" i="56"/>
  <c r="B46" i="56" s="1"/>
  <c r="AD40" i="56"/>
  <c r="AD38" i="56"/>
  <c r="AD37" i="56"/>
  <c r="AD36" i="56"/>
  <c r="AD35" i="56"/>
  <c r="AD34" i="56"/>
  <c r="AD33" i="56"/>
  <c r="AD32" i="56"/>
  <c r="AD31" i="56"/>
  <c r="AD30" i="56"/>
  <c r="AD29" i="56"/>
  <c r="AD28" i="56"/>
  <c r="AD27" i="56"/>
  <c r="AD26" i="56"/>
  <c r="AD25" i="56"/>
  <c r="AD24" i="56"/>
  <c r="AD23" i="56"/>
  <c r="AD22" i="56"/>
  <c r="AD21" i="56"/>
  <c r="AD20" i="56"/>
  <c r="AD19" i="56"/>
  <c r="AD18" i="56"/>
  <c r="AD17" i="56"/>
  <c r="AD16" i="56"/>
  <c r="AD15" i="56"/>
  <c r="AD14" i="56"/>
  <c r="AD13" i="56"/>
  <c r="AD12" i="56"/>
  <c r="AD11" i="56"/>
  <c r="AD10" i="56"/>
  <c r="AD9" i="56"/>
  <c r="AD8" i="56"/>
  <c r="AD7" i="56"/>
  <c r="AD6" i="56"/>
  <c r="AD5" i="56"/>
  <c r="AD4" i="56"/>
  <c r="I11" i="57" l="1"/>
  <c r="AD41" i="56"/>
  <c r="AD46" i="56" s="1"/>
  <c r="C46" i="56"/>
  <c r="I8" i="57"/>
  <c r="I5" i="57"/>
  <c r="AA51" i="37"/>
  <c r="D8" i="57" l="1"/>
  <c r="D11" i="57"/>
  <c r="Y9" i="20"/>
  <c r="P7" i="18" l="1"/>
  <c r="F92" i="30" l="1"/>
  <c r="E19" i="28" l="1"/>
  <c r="D22" i="18" l="1"/>
  <c r="E22" i="18"/>
  <c r="F22" i="18"/>
  <c r="G22" i="18"/>
  <c r="H22" i="18"/>
  <c r="K22" i="18"/>
  <c r="L22" i="18"/>
  <c r="M22" i="18"/>
  <c r="O22" i="18"/>
  <c r="P22" i="18"/>
  <c r="D21" i="18"/>
  <c r="E21" i="18"/>
  <c r="F21" i="18"/>
  <c r="G21" i="18"/>
  <c r="H21" i="18"/>
  <c r="K21" i="18"/>
  <c r="L21" i="18"/>
  <c r="M21" i="18"/>
  <c r="O21" i="18"/>
  <c r="P21" i="18"/>
  <c r="D20" i="18"/>
  <c r="E20" i="18"/>
  <c r="F20" i="18"/>
  <c r="G20" i="18"/>
  <c r="H20" i="18"/>
  <c r="K20" i="18"/>
  <c r="L20" i="18"/>
  <c r="M20" i="18"/>
  <c r="O20" i="18"/>
  <c r="P20" i="18"/>
  <c r="E19" i="18"/>
  <c r="F19" i="18"/>
  <c r="G19" i="18"/>
  <c r="H19" i="18"/>
  <c r="K19" i="18"/>
  <c r="L19" i="18"/>
  <c r="M19" i="18"/>
  <c r="O19" i="18"/>
  <c r="D18" i="18"/>
  <c r="E18" i="18"/>
  <c r="F18" i="18"/>
  <c r="G18" i="18"/>
  <c r="H18" i="18"/>
  <c r="K18" i="18"/>
  <c r="L18" i="18"/>
  <c r="M18" i="18"/>
  <c r="O18" i="18"/>
  <c r="D17" i="18"/>
  <c r="E17" i="18"/>
  <c r="F17" i="18"/>
  <c r="G17" i="18"/>
  <c r="H17" i="18"/>
  <c r="K17" i="18"/>
  <c r="L17" i="18"/>
  <c r="M17" i="18"/>
  <c r="O17" i="18"/>
  <c r="P17" i="18"/>
  <c r="D16" i="18"/>
  <c r="E16" i="18"/>
  <c r="F16" i="18"/>
  <c r="G16" i="18"/>
  <c r="H16" i="18"/>
  <c r="K16" i="18"/>
  <c r="L16" i="18"/>
  <c r="M16" i="18"/>
  <c r="O16" i="18"/>
  <c r="P16" i="18"/>
  <c r="D15" i="18"/>
  <c r="E15" i="18"/>
  <c r="F15" i="18"/>
  <c r="G15" i="18"/>
  <c r="H15" i="18"/>
  <c r="K15" i="18"/>
  <c r="L15" i="18"/>
  <c r="M15" i="18"/>
  <c r="O15" i="18"/>
  <c r="P15" i="18"/>
  <c r="D14" i="18"/>
  <c r="E14" i="18"/>
  <c r="F14" i="18"/>
  <c r="G14" i="18"/>
  <c r="H14" i="18"/>
  <c r="K14" i="18"/>
  <c r="L14" i="18"/>
  <c r="M14" i="18"/>
  <c r="O14" i="18"/>
  <c r="P14" i="18"/>
  <c r="D13" i="18"/>
  <c r="E13" i="18"/>
  <c r="F13" i="18"/>
  <c r="G13" i="18"/>
  <c r="H13" i="18"/>
  <c r="K13" i="18"/>
  <c r="L13" i="18"/>
  <c r="M13" i="18"/>
  <c r="O13" i="18"/>
  <c r="P13" i="18"/>
  <c r="D12" i="18"/>
  <c r="E12" i="18"/>
  <c r="F12" i="18"/>
  <c r="G12" i="18"/>
  <c r="H12" i="18"/>
  <c r="K12" i="18"/>
  <c r="L12" i="18"/>
  <c r="M12" i="18"/>
  <c r="O12" i="18"/>
  <c r="P12" i="18"/>
  <c r="D11" i="18"/>
  <c r="E11" i="18"/>
  <c r="F11" i="18"/>
  <c r="G11" i="18"/>
  <c r="H11" i="18"/>
  <c r="K11" i="18"/>
  <c r="L11" i="18"/>
  <c r="M11" i="18"/>
  <c r="O11" i="18"/>
  <c r="P11" i="18"/>
  <c r="D10" i="18"/>
  <c r="E10" i="18"/>
  <c r="F10" i="18"/>
  <c r="G10" i="18"/>
  <c r="H10" i="18"/>
  <c r="K10" i="18"/>
  <c r="L10" i="18"/>
  <c r="M10" i="18"/>
  <c r="O10" i="18"/>
  <c r="P10" i="18"/>
  <c r="D9" i="18"/>
  <c r="E9" i="18"/>
  <c r="F9" i="18"/>
  <c r="G9" i="18"/>
  <c r="H9" i="18"/>
  <c r="K9" i="18"/>
  <c r="L9" i="18"/>
  <c r="M9" i="18"/>
  <c r="O9" i="18"/>
  <c r="P9" i="18"/>
  <c r="D8" i="18"/>
  <c r="E8" i="18"/>
  <c r="F8" i="18"/>
  <c r="G8" i="18"/>
  <c r="H8" i="18"/>
  <c r="K8" i="18"/>
  <c r="L8" i="18"/>
  <c r="M8" i="18"/>
  <c r="O8" i="18"/>
  <c r="P8" i="18"/>
  <c r="D7" i="18"/>
  <c r="E7" i="18"/>
  <c r="F7" i="18"/>
  <c r="G7" i="18"/>
  <c r="H7" i="18"/>
  <c r="K7" i="18"/>
  <c r="L7" i="18"/>
  <c r="M7" i="18"/>
  <c r="O7" i="18"/>
  <c r="P6" i="18"/>
  <c r="K6" i="18"/>
  <c r="L6" i="18"/>
  <c r="M6" i="18"/>
  <c r="O6" i="18"/>
  <c r="D6" i="18"/>
  <c r="E6" i="18"/>
  <c r="F6" i="18"/>
  <c r="G6" i="18"/>
  <c r="H6" i="18"/>
  <c r="S24" i="39" l="1"/>
  <c r="R24" i="39"/>
  <c r="F24" i="39"/>
  <c r="G24" i="39"/>
  <c r="H24" i="39"/>
  <c r="I24" i="39"/>
  <c r="J24" i="39"/>
  <c r="K24" i="39"/>
  <c r="L24" i="39"/>
  <c r="M24" i="39"/>
  <c r="N24" i="39"/>
  <c r="O24" i="39"/>
  <c r="P24" i="39"/>
  <c r="Q24" i="39"/>
  <c r="S23" i="39"/>
  <c r="R23" i="39"/>
  <c r="S22" i="39"/>
  <c r="R22" i="39"/>
  <c r="S20" i="39"/>
  <c r="R20" i="39"/>
  <c r="S12" i="39"/>
  <c r="R12" i="39"/>
  <c r="E24" i="39"/>
  <c r="E23" i="39"/>
  <c r="F23" i="39"/>
  <c r="G23" i="39"/>
  <c r="H23" i="39"/>
  <c r="I23" i="39"/>
  <c r="J23" i="39"/>
  <c r="K23" i="39"/>
  <c r="L23" i="39"/>
  <c r="M23" i="39"/>
  <c r="N23" i="39"/>
  <c r="O23" i="39"/>
  <c r="P23" i="39"/>
  <c r="Q23" i="39"/>
  <c r="E22" i="39"/>
  <c r="F22" i="39"/>
  <c r="G22" i="39"/>
  <c r="H22" i="39"/>
  <c r="I22" i="39"/>
  <c r="J22" i="39"/>
  <c r="K22" i="39"/>
  <c r="L22" i="39"/>
  <c r="M22" i="39"/>
  <c r="N22" i="39"/>
  <c r="O22" i="39"/>
  <c r="P22" i="39"/>
  <c r="Q22" i="39"/>
  <c r="E21" i="39"/>
  <c r="F21" i="39"/>
  <c r="G21" i="39"/>
  <c r="H21" i="39"/>
  <c r="I21" i="39"/>
  <c r="J21" i="39"/>
  <c r="K21" i="39"/>
  <c r="L21" i="39"/>
  <c r="M21" i="39"/>
  <c r="N21" i="39"/>
  <c r="O21" i="39"/>
  <c r="P21" i="39"/>
  <c r="Q21" i="39"/>
  <c r="Q20" i="39"/>
  <c r="P20" i="39"/>
  <c r="O20" i="39"/>
  <c r="N20" i="39"/>
  <c r="M20" i="39"/>
  <c r="L20" i="39"/>
  <c r="K20" i="39"/>
  <c r="J20" i="39"/>
  <c r="I20" i="39"/>
  <c r="H20" i="39"/>
  <c r="G20" i="39"/>
  <c r="F20" i="39"/>
  <c r="E20" i="39"/>
  <c r="E19" i="39"/>
  <c r="F19" i="39"/>
  <c r="G19" i="39"/>
  <c r="H19" i="39"/>
  <c r="I19" i="39"/>
  <c r="J19" i="39"/>
  <c r="K19" i="39"/>
  <c r="L19" i="39"/>
  <c r="M19" i="39"/>
  <c r="N19" i="39"/>
  <c r="O19" i="39"/>
  <c r="P19" i="39"/>
  <c r="Q19" i="39"/>
  <c r="E18" i="39"/>
  <c r="F18" i="39"/>
  <c r="G18" i="39"/>
  <c r="H18" i="39"/>
  <c r="I18" i="39"/>
  <c r="J18" i="39"/>
  <c r="K18" i="39"/>
  <c r="L18" i="39"/>
  <c r="M18" i="39"/>
  <c r="N18" i="39"/>
  <c r="O18" i="39"/>
  <c r="P18" i="39"/>
  <c r="Q18" i="39"/>
  <c r="E17" i="39"/>
  <c r="F17" i="39"/>
  <c r="G17" i="39"/>
  <c r="H17" i="39"/>
  <c r="I17" i="39"/>
  <c r="J17" i="39"/>
  <c r="K17" i="39"/>
  <c r="L17" i="39"/>
  <c r="M17" i="39"/>
  <c r="N17" i="39"/>
  <c r="O17" i="39"/>
  <c r="P17" i="39"/>
  <c r="Q17" i="39"/>
  <c r="E15" i="39"/>
  <c r="F15" i="39"/>
  <c r="G15" i="39"/>
  <c r="H15" i="39"/>
  <c r="I15" i="39"/>
  <c r="J15" i="39"/>
  <c r="K15" i="39"/>
  <c r="L15" i="39"/>
  <c r="M15" i="39"/>
  <c r="N15" i="39"/>
  <c r="O15" i="39"/>
  <c r="P15" i="39"/>
  <c r="Q15" i="39"/>
  <c r="E14" i="39"/>
  <c r="F14" i="39"/>
  <c r="G14" i="39"/>
  <c r="I14" i="39"/>
  <c r="J14" i="39"/>
  <c r="K14" i="39"/>
  <c r="L14" i="39"/>
  <c r="M14" i="39"/>
  <c r="N14" i="39"/>
  <c r="O14" i="39"/>
  <c r="Q14" i="39"/>
  <c r="E13" i="39"/>
  <c r="F13" i="39"/>
  <c r="G13" i="39"/>
  <c r="H13" i="39"/>
  <c r="I13" i="39"/>
  <c r="J13" i="39"/>
  <c r="K13" i="39"/>
  <c r="L13" i="39"/>
  <c r="M13" i="39"/>
  <c r="N13" i="39"/>
  <c r="O13" i="39"/>
  <c r="E12" i="39"/>
  <c r="F12" i="39"/>
  <c r="G12" i="39"/>
  <c r="H12" i="39"/>
  <c r="I12" i="39"/>
  <c r="J12" i="39"/>
  <c r="K12" i="39"/>
  <c r="L12" i="39"/>
  <c r="M12" i="39"/>
  <c r="N12" i="39"/>
  <c r="O12" i="39"/>
  <c r="P12" i="39"/>
  <c r="Q12" i="39"/>
  <c r="E11" i="39"/>
  <c r="F11" i="39"/>
  <c r="G11" i="39"/>
  <c r="H11" i="39"/>
  <c r="I11" i="39"/>
  <c r="J11" i="39"/>
  <c r="K11" i="39"/>
  <c r="L11" i="39"/>
  <c r="M11" i="39"/>
  <c r="N11" i="39"/>
  <c r="O11" i="39"/>
  <c r="P11" i="39"/>
  <c r="Q11" i="39"/>
  <c r="E10" i="39"/>
  <c r="F10" i="39"/>
  <c r="G10" i="39"/>
  <c r="H10" i="39"/>
  <c r="I10" i="39"/>
  <c r="J10" i="39"/>
  <c r="K10" i="39"/>
  <c r="L10" i="39"/>
  <c r="M10" i="39"/>
  <c r="N10" i="39"/>
  <c r="O10" i="39"/>
  <c r="P10" i="39"/>
  <c r="Q10" i="39"/>
  <c r="E9" i="39"/>
  <c r="F9" i="39"/>
  <c r="G9" i="39"/>
  <c r="H9" i="39"/>
  <c r="I9" i="39"/>
  <c r="J9" i="39"/>
  <c r="K9" i="39"/>
  <c r="L9" i="39"/>
  <c r="M9" i="39"/>
  <c r="N9" i="39"/>
  <c r="O9" i="39"/>
  <c r="P9" i="39"/>
  <c r="Q9" i="39"/>
  <c r="S8" i="39"/>
  <c r="R8" i="39"/>
  <c r="E8" i="39"/>
  <c r="F8" i="39"/>
  <c r="G8" i="39"/>
  <c r="H8" i="39"/>
  <c r="I8" i="39"/>
  <c r="J8" i="39"/>
  <c r="K8" i="39"/>
  <c r="L8" i="39"/>
  <c r="M8" i="39"/>
  <c r="N8" i="39"/>
  <c r="O8" i="39"/>
  <c r="P8" i="39"/>
  <c r="Q8" i="39"/>
  <c r="D24" i="39"/>
  <c r="D23" i="39"/>
  <c r="D22" i="39"/>
  <c r="D20" i="39"/>
  <c r="D13" i="39"/>
  <c r="D12" i="39"/>
  <c r="D8" i="39"/>
  <c r="W27" i="20" l="1"/>
  <c r="C47" i="19" l="1"/>
  <c r="W47" i="20" l="1"/>
  <c r="Y41" i="20"/>
  <c r="Y44" i="20"/>
  <c r="E48" i="20"/>
  <c r="G48" i="20"/>
  <c r="Z9" i="20"/>
  <c r="AC48" i="20"/>
  <c r="AA48" i="20"/>
  <c r="C48" i="20"/>
  <c r="I48" i="20"/>
  <c r="H48" i="20"/>
  <c r="S24" i="26" l="1"/>
  <c r="T24" i="26"/>
  <c r="U24" i="26"/>
  <c r="R24" i="26"/>
  <c r="D51" i="37" l="1"/>
  <c r="W7" i="38" l="1"/>
  <c r="W29" i="38"/>
  <c r="S7" i="38"/>
  <c r="T7" i="38"/>
  <c r="U7" i="38"/>
  <c r="V7" i="38"/>
  <c r="S8" i="38"/>
  <c r="T8" i="38"/>
  <c r="U8" i="38"/>
  <c r="V8" i="38"/>
  <c r="W8" i="38"/>
  <c r="S9" i="38"/>
  <c r="T9" i="38"/>
  <c r="U9" i="38"/>
  <c r="V9" i="38"/>
  <c r="W9" i="38"/>
  <c r="S10" i="38"/>
  <c r="T10" i="38"/>
  <c r="U10" i="38"/>
  <c r="V10" i="38"/>
  <c r="W10" i="38"/>
  <c r="S11" i="38"/>
  <c r="T11" i="38"/>
  <c r="U11" i="38"/>
  <c r="V11" i="38"/>
  <c r="W11" i="38"/>
  <c r="S12" i="38"/>
  <c r="T12" i="38"/>
  <c r="U12" i="38"/>
  <c r="V12" i="38"/>
  <c r="W12" i="38"/>
  <c r="S13" i="38"/>
  <c r="T13" i="38"/>
  <c r="U13" i="38"/>
  <c r="V13" i="38"/>
  <c r="W13" i="38"/>
  <c r="S14" i="38"/>
  <c r="T14" i="38"/>
  <c r="U14" i="38"/>
  <c r="V14" i="38"/>
  <c r="W14" i="38"/>
  <c r="S15" i="38"/>
  <c r="T15" i="38"/>
  <c r="U15" i="38"/>
  <c r="V15" i="38"/>
  <c r="W15" i="38"/>
  <c r="S16" i="38"/>
  <c r="T16" i="38"/>
  <c r="U16" i="38"/>
  <c r="V16" i="38"/>
  <c r="W16" i="38"/>
  <c r="S17" i="38"/>
  <c r="T17" i="38"/>
  <c r="U17" i="38"/>
  <c r="V17" i="38"/>
  <c r="W17" i="38"/>
  <c r="S18" i="38"/>
  <c r="T18" i="38"/>
  <c r="U18" i="38"/>
  <c r="V18" i="38"/>
  <c r="W18" i="38"/>
  <c r="S19" i="38"/>
  <c r="T19" i="38"/>
  <c r="U19" i="38"/>
  <c r="V19" i="38"/>
  <c r="W19" i="38"/>
  <c r="S20" i="38"/>
  <c r="T20" i="38"/>
  <c r="U20" i="38"/>
  <c r="V20" i="38"/>
  <c r="W20" i="38"/>
  <c r="S21" i="38"/>
  <c r="T21" i="38"/>
  <c r="U21" i="38"/>
  <c r="V21" i="38"/>
  <c r="W21" i="38"/>
  <c r="S22" i="38"/>
  <c r="T22" i="38"/>
  <c r="U22" i="38"/>
  <c r="V22" i="38"/>
  <c r="W22" i="38"/>
  <c r="S23" i="38"/>
  <c r="T23" i="38"/>
  <c r="U23" i="38"/>
  <c r="V23" i="38"/>
  <c r="W23" i="38"/>
  <c r="S24" i="38"/>
  <c r="T24" i="38"/>
  <c r="U24" i="38"/>
  <c r="V24" i="38"/>
  <c r="W24" i="38"/>
  <c r="S25" i="38"/>
  <c r="T25" i="38"/>
  <c r="U25" i="38"/>
  <c r="V25" i="38"/>
  <c r="W25" i="38"/>
  <c r="S26" i="38"/>
  <c r="T26" i="38"/>
  <c r="U26" i="38"/>
  <c r="V26" i="38"/>
  <c r="W26" i="38"/>
  <c r="S27" i="38"/>
  <c r="T27" i="38"/>
  <c r="U27" i="38"/>
  <c r="V27" i="38"/>
  <c r="W27" i="38"/>
  <c r="S28" i="38"/>
  <c r="T28" i="38"/>
  <c r="U28" i="38"/>
  <c r="V28" i="38"/>
  <c r="W28" i="38"/>
  <c r="S29" i="38"/>
  <c r="T29" i="38"/>
  <c r="U29" i="38"/>
  <c r="V29" i="38"/>
  <c r="S30" i="38"/>
  <c r="T30" i="38"/>
  <c r="U30" i="38"/>
  <c r="V30" i="38"/>
  <c r="W30" i="38"/>
  <c r="S31" i="38"/>
  <c r="T31" i="38"/>
  <c r="U31" i="38"/>
  <c r="V31" i="38"/>
  <c r="W31" i="38"/>
  <c r="S32" i="38"/>
  <c r="T32" i="38"/>
  <c r="U32" i="38"/>
  <c r="V32" i="38"/>
  <c r="W32" i="38"/>
  <c r="S33" i="38"/>
  <c r="T33" i="38"/>
  <c r="U33" i="38"/>
  <c r="V33" i="38"/>
  <c r="W33" i="38"/>
  <c r="S34" i="38"/>
  <c r="T34" i="38"/>
  <c r="U34" i="38"/>
  <c r="V34" i="38"/>
  <c r="W34" i="38"/>
  <c r="S35" i="38"/>
  <c r="T35" i="38"/>
  <c r="U35" i="38"/>
  <c r="V35" i="38"/>
  <c r="W35" i="38"/>
  <c r="S36" i="38"/>
  <c r="T36" i="38"/>
  <c r="U36" i="38"/>
  <c r="V36" i="38"/>
  <c r="W36" i="38"/>
  <c r="S37" i="38"/>
  <c r="T37" i="38"/>
  <c r="U37" i="38"/>
  <c r="V37" i="38"/>
  <c r="W37" i="38"/>
  <c r="S38" i="38"/>
  <c r="T38" i="38"/>
  <c r="U38" i="38"/>
  <c r="V38" i="38"/>
  <c r="W38" i="38"/>
  <c r="S39" i="38"/>
  <c r="T39" i="38"/>
  <c r="U39" i="38"/>
  <c r="V39" i="38"/>
  <c r="W39" i="38"/>
  <c r="S40" i="38"/>
  <c r="T40" i="38"/>
  <c r="U40" i="38"/>
  <c r="V40" i="38"/>
  <c r="W40" i="38"/>
  <c r="S41" i="38"/>
  <c r="T41" i="38"/>
  <c r="U41" i="38"/>
  <c r="V41" i="38"/>
  <c r="W41" i="38"/>
  <c r="S42" i="38"/>
  <c r="T42" i="38"/>
  <c r="U42" i="38"/>
  <c r="V42" i="38"/>
  <c r="W42" i="38"/>
  <c r="S43" i="38"/>
  <c r="T43" i="38"/>
  <c r="U43" i="38"/>
  <c r="V43" i="38"/>
  <c r="W43" i="38"/>
  <c r="S44" i="38"/>
  <c r="T44" i="38"/>
  <c r="U44" i="38"/>
  <c r="V44" i="38"/>
  <c r="W44" i="38"/>
  <c r="S45" i="38"/>
  <c r="T45" i="38"/>
  <c r="U45" i="38"/>
  <c r="V45" i="38"/>
  <c r="W45" i="38"/>
  <c r="S46" i="38"/>
  <c r="T46" i="38"/>
  <c r="U46" i="38"/>
  <c r="V46" i="38"/>
  <c r="W46" i="38"/>
  <c r="S47" i="38"/>
  <c r="T47" i="38"/>
  <c r="U47" i="38"/>
  <c r="V47" i="38"/>
  <c r="W47" i="38"/>
  <c r="S48" i="38"/>
  <c r="T48" i="38"/>
  <c r="U48" i="38"/>
  <c r="V48" i="38"/>
  <c r="W48" i="38"/>
  <c r="S49" i="38"/>
  <c r="T49" i="38"/>
  <c r="U49" i="38"/>
  <c r="V49" i="38"/>
  <c r="W49" i="38"/>
  <c r="W6" i="38"/>
  <c r="V6" i="38"/>
  <c r="U6" i="38"/>
  <c r="T6" i="38"/>
  <c r="S6" i="38"/>
  <c r="N50" i="38"/>
  <c r="O50" i="38"/>
  <c r="L50" i="38"/>
  <c r="M50" i="38"/>
  <c r="J50" i="38"/>
  <c r="K50" i="38"/>
  <c r="U50" i="38" l="1"/>
  <c r="V50" i="38"/>
  <c r="R50" i="38"/>
  <c r="Q50" i="38"/>
  <c r="P50" i="38"/>
  <c r="I50" i="38"/>
  <c r="W50" i="38"/>
  <c r="E50" i="38"/>
  <c r="F50" i="38"/>
  <c r="G50" i="38"/>
  <c r="AF28" i="37"/>
  <c r="AF44" i="37"/>
  <c r="AF47" i="37"/>
  <c r="AE51" i="37"/>
  <c r="W51" i="37"/>
  <c r="S50" i="38" l="1"/>
  <c r="T50" i="38"/>
  <c r="H50" i="55"/>
  <c r="G50" i="55"/>
  <c r="F50" i="55"/>
  <c r="E50" i="55"/>
  <c r="D50" i="55"/>
  <c r="H49" i="55"/>
  <c r="G49" i="55"/>
  <c r="F49" i="55"/>
  <c r="E49" i="55"/>
  <c r="D49" i="55"/>
  <c r="H48" i="55"/>
  <c r="G48" i="55"/>
  <c r="F48" i="55"/>
  <c r="E48" i="55"/>
  <c r="R47" i="19" l="1"/>
  <c r="F22" i="28" l="1"/>
  <c r="G22" i="28"/>
  <c r="T20" i="35" l="1"/>
  <c r="T17" i="35"/>
  <c r="T16" i="35"/>
  <c r="T14" i="35"/>
  <c r="T13" i="35"/>
  <c r="T10" i="35"/>
  <c r="K98" i="36"/>
  <c r="X56" i="14" l="1"/>
  <c r="W56" i="14"/>
  <c r="L56" i="14"/>
  <c r="N56" i="14" s="1"/>
  <c r="F56" i="14"/>
  <c r="H56" i="14" s="1"/>
  <c r="Y56" i="14" l="1"/>
  <c r="E17" i="28"/>
  <c r="S51" i="37" l="1"/>
  <c r="Y14" i="20" l="1"/>
  <c r="E21" i="28" l="1"/>
  <c r="E7" i="28"/>
  <c r="E8" i="28"/>
  <c r="E9" i="28"/>
  <c r="E10" i="28"/>
  <c r="E11" i="28"/>
  <c r="E12" i="28"/>
  <c r="E13" i="28"/>
  <c r="E14" i="28"/>
  <c r="E15" i="28"/>
  <c r="E16" i="28"/>
  <c r="E18" i="28"/>
  <c r="E20" i="28"/>
  <c r="E5" i="28"/>
  <c r="W24" i="26" l="1"/>
  <c r="H22" i="26" l="1"/>
  <c r="N51" i="37"/>
  <c r="O51" i="37"/>
  <c r="C25" i="39"/>
  <c r="S15" i="39"/>
  <c r="R15" i="39"/>
  <c r="D15" i="39"/>
  <c r="S14" i="39"/>
  <c r="R14" i="39"/>
  <c r="D14" i="39"/>
  <c r="S13" i="39"/>
  <c r="R13" i="39"/>
  <c r="S11" i="39"/>
  <c r="R11" i="39"/>
  <c r="D11" i="39"/>
  <c r="S10" i="39"/>
  <c r="R10" i="39"/>
  <c r="D10" i="39"/>
  <c r="S9" i="39"/>
  <c r="R9" i="39"/>
  <c r="S17" i="39"/>
  <c r="R17" i="39"/>
  <c r="D17" i="39"/>
  <c r="S18" i="39"/>
  <c r="R18" i="39"/>
  <c r="D18" i="39"/>
  <c r="S19" i="39"/>
  <c r="R19" i="39"/>
  <c r="D19" i="39"/>
  <c r="S21" i="39"/>
  <c r="R21" i="39"/>
  <c r="D21" i="39"/>
  <c r="D9" i="39"/>
  <c r="Z51" i="37"/>
  <c r="P51" i="37"/>
  <c r="S25" i="39" l="1"/>
  <c r="O25" i="39"/>
  <c r="N25" i="39"/>
  <c r="H50" i="38" l="1"/>
  <c r="X51" i="37" l="1"/>
  <c r="T51" i="37"/>
  <c r="U51" i="37"/>
  <c r="AF8" i="37"/>
  <c r="AF9" i="37"/>
  <c r="AF10" i="37"/>
  <c r="AF11" i="37"/>
  <c r="AF12" i="37"/>
  <c r="AF13" i="37"/>
  <c r="AF14" i="37"/>
  <c r="AF15" i="37"/>
  <c r="AF16" i="37"/>
  <c r="AF17" i="37"/>
  <c r="AF18" i="37"/>
  <c r="AF19" i="37"/>
  <c r="AF20" i="37"/>
  <c r="AF21" i="37"/>
  <c r="AF22" i="37"/>
  <c r="AF23" i="37"/>
  <c r="AF24" i="37"/>
  <c r="AF25" i="37"/>
  <c r="AF26" i="37"/>
  <c r="AF27" i="37"/>
  <c r="AF29" i="37"/>
  <c r="AF30" i="37"/>
  <c r="AF31" i="37"/>
  <c r="AF32" i="37"/>
  <c r="AF33" i="37"/>
  <c r="AF34" i="37"/>
  <c r="AF35" i="37"/>
  <c r="AF36" i="37"/>
  <c r="AF37" i="37"/>
  <c r="AF38" i="37"/>
  <c r="AF39" i="37"/>
  <c r="AF40" i="37"/>
  <c r="AF41" i="37"/>
  <c r="AF42" i="37"/>
  <c r="AF43" i="37"/>
  <c r="AF45" i="37"/>
  <c r="AF46" i="37"/>
  <c r="AF48" i="37"/>
  <c r="AF49" i="37"/>
  <c r="AF50" i="37"/>
  <c r="AF7" i="37"/>
  <c r="AD51" i="37"/>
  <c r="Y51" i="37"/>
  <c r="AC51" i="37"/>
  <c r="AB51" i="37"/>
  <c r="V51" i="37"/>
  <c r="Y22" i="20" l="1"/>
  <c r="AG95" i="36" l="1"/>
  <c r="X55" i="14" l="1"/>
  <c r="W55" i="14"/>
  <c r="L55" i="14"/>
  <c r="N55" i="14" s="1"/>
  <c r="F55" i="14"/>
  <c r="H55" i="14" s="1"/>
  <c r="Y55" i="14" l="1"/>
  <c r="T24" i="39"/>
  <c r="T23" i="39"/>
  <c r="E51" i="37"/>
  <c r="AF51" i="37" s="1"/>
  <c r="D24" i="26"/>
  <c r="C24" i="26"/>
  <c r="C92" i="30"/>
  <c r="I44" i="19"/>
  <c r="I20" i="18" s="1"/>
  <c r="I45" i="19"/>
  <c r="I21" i="18" s="1"/>
  <c r="I46" i="19"/>
  <c r="I22" i="18" s="1"/>
  <c r="I35" i="19"/>
  <c r="I36" i="19"/>
  <c r="I16" i="18" s="1"/>
  <c r="I37" i="19"/>
  <c r="I38" i="19"/>
  <c r="I39" i="19"/>
  <c r="I40" i="19"/>
  <c r="I18" i="18" s="1"/>
  <c r="I41" i="19"/>
  <c r="I42" i="19"/>
  <c r="I43" i="19"/>
  <c r="I19" i="18" s="1"/>
  <c r="I28" i="19"/>
  <c r="I29" i="19"/>
  <c r="I30" i="19"/>
  <c r="I31" i="19"/>
  <c r="I32" i="19"/>
  <c r="I33" i="19"/>
  <c r="I34" i="19"/>
  <c r="I18" i="19"/>
  <c r="I19" i="19"/>
  <c r="I20" i="19"/>
  <c r="I21" i="19"/>
  <c r="I22" i="19"/>
  <c r="I23" i="19"/>
  <c r="I24" i="19"/>
  <c r="I25" i="19"/>
  <c r="I26" i="19"/>
  <c r="I27" i="19"/>
  <c r="I7" i="19"/>
  <c r="I8" i="19"/>
  <c r="I9" i="19"/>
  <c r="I10" i="19"/>
  <c r="I7" i="18" s="1"/>
  <c r="I11" i="19"/>
  <c r="I12" i="19"/>
  <c r="I10" i="18" s="1"/>
  <c r="I13" i="19"/>
  <c r="I14" i="19"/>
  <c r="I15" i="19"/>
  <c r="I16" i="19"/>
  <c r="I17" i="19"/>
  <c r="I11" i="18" s="1"/>
  <c r="I6" i="19"/>
  <c r="I6" i="18" s="1"/>
  <c r="J13" i="19"/>
  <c r="J34" i="19"/>
  <c r="I23" i="18"/>
  <c r="I24" i="18"/>
  <c r="N23" i="18"/>
  <c r="N24" i="18"/>
  <c r="J23" i="18"/>
  <c r="K47" i="19"/>
  <c r="P47" i="19"/>
  <c r="N46" i="19"/>
  <c r="N40" i="19"/>
  <c r="G47" i="19"/>
  <c r="H47" i="19"/>
  <c r="D47" i="19"/>
  <c r="F47" i="19"/>
  <c r="AA10" i="35"/>
  <c r="AA13" i="35"/>
  <c r="AA14" i="35"/>
  <c r="AA16" i="35"/>
  <c r="AA17" i="35"/>
  <c r="AA20" i="35"/>
  <c r="G10" i="35"/>
  <c r="G13" i="35"/>
  <c r="G14" i="35"/>
  <c r="G16" i="35"/>
  <c r="G17" i="35"/>
  <c r="G20" i="35"/>
  <c r="Z20" i="35"/>
  <c r="Z17" i="35"/>
  <c r="Z16" i="35"/>
  <c r="Z14" i="35"/>
  <c r="Z13" i="35"/>
  <c r="Z10" i="35"/>
  <c r="W24" i="35"/>
  <c r="P10" i="35"/>
  <c r="P13" i="35"/>
  <c r="P14" i="35"/>
  <c r="P16" i="35"/>
  <c r="P17" i="35"/>
  <c r="P20" i="35"/>
  <c r="Q20" i="35"/>
  <c r="R20" i="35"/>
  <c r="S20" i="35"/>
  <c r="Q17" i="35"/>
  <c r="R17" i="35"/>
  <c r="S17" i="35"/>
  <c r="Q16" i="35"/>
  <c r="R16" i="35"/>
  <c r="S16" i="35"/>
  <c r="Q14" i="35"/>
  <c r="R14" i="35"/>
  <c r="S14" i="35"/>
  <c r="Q13" i="35"/>
  <c r="R13" i="35"/>
  <c r="S13" i="35"/>
  <c r="Q10" i="35"/>
  <c r="R10" i="35"/>
  <c r="S10" i="35"/>
  <c r="S24" i="35" s="1"/>
  <c r="J10" i="35"/>
  <c r="J13" i="35"/>
  <c r="J14" i="35"/>
  <c r="J16" i="35"/>
  <c r="J17" i="35"/>
  <c r="J20" i="35"/>
  <c r="K10" i="35"/>
  <c r="K13" i="35"/>
  <c r="K14" i="35"/>
  <c r="K16" i="35"/>
  <c r="K17" i="35"/>
  <c r="K20" i="35"/>
  <c r="L10" i="35"/>
  <c r="L13" i="35"/>
  <c r="L14" i="35"/>
  <c r="L16" i="35"/>
  <c r="L17" i="35"/>
  <c r="L20" i="35"/>
  <c r="M10" i="35"/>
  <c r="M13" i="35"/>
  <c r="M14" i="35"/>
  <c r="M16" i="35"/>
  <c r="M17" i="35"/>
  <c r="M20" i="35"/>
  <c r="N10" i="35"/>
  <c r="N13" i="35"/>
  <c r="N14" i="35"/>
  <c r="N16" i="35"/>
  <c r="N17" i="35"/>
  <c r="N20" i="35"/>
  <c r="O10" i="35"/>
  <c r="O13" i="35"/>
  <c r="O14" i="35"/>
  <c r="O16" i="35"/>
  <c r="O17" i="35"/>
  <c r="O20" i="35"/>
  <c r="H20" i="35"/>
  <c r="I20" i="35"/>
  <c r="H17" i="35"/>
  <c r="I17" i="35"/>
  <c r="H16" i="35"/>
  <c r="I16" i="35"/>
  <c r="H14" i="35"/>
  <c r="I14" i="35"/>
  <c r="H13" i="35"/>
  <c r="I13" i="35"/>
  <c r="H10" i="35"/>
  <c r="I10" i="35"/>
  <c r="F20" i="35"/>
  <c r="F17" i="35"/>
  <c r="F16" i="35"/>
  <c r="F14" i="35"/>
  <c r="F13" i="35"/>
  <c r="F10" i="35"/>
  <c r="E16" i="35"/>
  <c r="E10" i="35"/>
  <c r="E13" i="35"/>
  <c r="E14" i="35"/>
  <c r="E17" i="35"/>
  <c r="E20" i="35"/>
  <c r="R98" i="36"/>
  <c r="P98" i="36"/>
  <c r="AF98" i="36"/>
  <c r="M98" i="36"/>
  <c r="AG10" i="36"/>
  <c r="AG11" i="36"/>
  <c r="AG12" i="36"/>
  <c r="AG13" i="36"/>
  <c r="AG14" i="36"/>
  <c r="AG15" i="36"/>
  <c r="AG16" i="36"/>
  <c r="AG17" i="36"/>
  <c r="AG18" i="36"/>
  <c r="AG19" i="36"/>
  <c r="AG20" i="36"/>
  <c r="AG21" i="36"/>
  <c r="AG22" i="36"/>
  <c r="AG23" i="36"/>
  <c r="AG24" i="36"/>
  <c r="AG25" i="36"/>
  <c r="AG26" i="36"/>
  <c r="AG27" i="36"/>
  <c r="AG28" i="36"/>
  <c r="AG29" i="36"/>
  <c r="AG30" i="36"/>
  <c r="AG31" i="36"/>
  <c r="AG32" i="36"/>
  <c r="AG33" i="36"/>
  <c r="AG34" i="36"/>
  <c r="AG35" i="36"/>
  <c r="AG36" i="36"/>
  <c r="AG37" i="36"/>
  <c r="AG38" i="36"/>
  <c r="AG39" i="36"/>
  <c r="AG40" i="36"/>
  <c r="AG41" i="36"/>
  <c r="AG42" i="36"/>
  <c r="AG43" i="36"/>
  <c r="AG44" i="36"/>
  <c r="AG45" i="36"/>
  <c r="AG46" i="36"/>
  <c r="AG47" i="36"/>
  <c r="AG48" i="36"/>
  <c r="AG49" i="36"/>
  <c r="AG50" i="36"/>
  <c r="AG51" i="36"/>
  <c r="AG52" i="36"/>
  <c r="AG53" i="36"/>
  <c r="AG54" i="36"/>
  <c r="AG55" i="36"/>
  <c r="AG56" i="36"/>
  <c r="AG57" i="36"/>
  <c r="AG58" i="36"/>
  <c r="AG59" i="36"/>
  <c r="AG60" i="36"/>
  <c r="AG61" i="36"/>
  <c r="AG62" i="36"/>
  <c r="AG63" i="36"/>
  <c r="AG64" i="36"/>
  <c r="AG65" i="36"/>
  <c r="AG66" i="36"/>
  <c r="AG67" i="36"/>
  <c r="AG68" i="36"/>
  <c r="AG69" i="36"/>
  <c r="AG70" i="36"/>
  <c r="AG71" i="36"/>
  <c r="AG72" i="36"/>
  <c r="AG73" i="36"/>
  <c r="AG74" i="36"/>
  <c r="AG75" i="36"/>
  <c r="AG76" i="36"/>
  <c r="AG77" i="36"/>
  <c r="AG78" i="36"/>
  <c r="AG79" i="36"/>
  <c r="AG80" i="36"/>
  <c r="AG81" i="36"/>
  <c r="AG82" i="36"/>
  <c r="AG83" i="36"/>
  <c r="AG84" i="36"/>
  <c r="AG85" i="36"/>
  <c r="AG86" i="36"/>
  <c r="AG87" i="36"/>
  <c r="AG88" i="36"/>
  <c r="AG89" i="36"/>
  <c r="AG90" i="36"/>
  <c r="AG91" i="36"/>
  <c r="AG92" i="36"/>
  <c r="AG93" i="36"/>
  <c r="AG94" i="36"/>
  <c r="AG96" i="36"/>
  <c r="AG97" i="36"/>
  <c r="AD98" i="36"/>
  <c r="N98" i="36"/>
  <c r="J6" i="19"/>
  <c r="J6" i="18" s="1"/>
  <c r="J18" i="19"/>
  <c r="F58" i="14"/>
  <c r="N58" i="14"/>
  <c r="Z14" i="20"/>
  <c r="M48" i="20"/>
  <c r="P48" i="20"/>
  <c r="S48" i="20"/>
  <c r="V44" i="20"/>
  <c r="V35" i="20"/>
  <c r="V8" i="20"/>
  <c r="V9" i="20"/>
  <c r="V10" i="20"/>
  <c r="V11" i="20"/>
  <c r="V12" i="20"/>
  <c r="V13" i="20"/>
  <c r="V14" i="20"/>
  <c r="V15" i="20"/>
  <c r="V16" i="20"/>
  <c r="V17" i="20"/>
  <c r="V18" i="20"/>
  <c r="V19" i="20"/>
  <c r="V20" i="20"/>
  <c r="V21" i="20"/>
  <c r="V22" i="20"/>
  <c r="V23" i="20"/>
  <c r="V24" i="20"/>
  <c r="V25" i="20"/>
  <c r="V26" i="20"/>
  <c r="V27" i="20"/>
  <c r="V28" i="20"/>
  <c r="V29" i="20"/>
  <c r="V30" i="20"/>
  <c r="V31" i="20"/>
  <c r="V32" i="20"/>
  <c r="V33" i="20"/>
  <c r="V34" i="20"/>
  <c r="V36" i="20"/>
  <c r="V37" i="20"/>
  <c r="V38" i="20"/>
  <c r="V39" i="20"/>
  <c r="V40" i="20"/>
  <c r="V41" i="20"/>
  <c r="V42" i="20"/>
  <c r="V43" i="20"/>
  <c r="V45" i="20"/>
  <c r="V46" i="20"/>
  <c r="V47" i="20"/>
  <c r="V7" i="20"/>
  <c r="N6" i="19"/>
  <c r="N10" i="19"/>
  <c r="N11" i="19"/>
  <c r="Q11" i="19" s="1"/>
  <c r="N7" i="19"/>
  <c r="Q8" i="19"/>
  <c r="N9" i="19"/>
  <c r="Q9" i="19" s="1"/>
  <c r="N13" i="19"/>
  <c r="N14" i="19"/>
  <c r="Q14" i="19" s="1"/>
  <c r="N15" i="19"/>
  <c r="Q15" i="19" s="1"/>
  <c r="N16" i="19"/>
  <c r="Q16" i="19" s="1"/>
  <c r="N12" i="19"/>
  <c r="N17" i="19"/>
  <c r="N18" i="19"/>
  <c r="Q18" i="19" s="1"/>
  <c r="N19" i="19"/>
  <c r="Q19" i="19" s="1"/>
  <c r="N20" i="19"/>
  <c r="Q20" i="19" s="1"/>
  <c r="N21" i="19"/>
  <c r="Q21" i="19" s="1"/>
  <c r="N22" i="19"/>
  <c r="Q22" i="19" s="1"/>
  <c r="N23" i="19"/>
  <c r="N24" i="19"/>
  <c r="Q24" i="19" s="1"/>
  <c r="N25" i="19"/>
  <c r="Q25" i="19" s="1"/>
  <c r="N26" i="19"/>
  <c r="N27" i="19"/>
  <c r="Q27" i="19" s="1"/>
  <c r="N28" i="19"/>
  <c r="Q28" i="19" s="1"/>
  <c r="N29" i="19"/>
  <c r="Q29" i="19" s="1"/>
  <c r="N30" i="19"/>
  <c r="N31" i="19"/>
  <c r="Q31" i="19" s="1"/>
  <c r="N32" i="19"/>
  <c r="Q32" i="19" s="1"/>
  <c r="N33" i="19"/>
  <c r="N34" i="19"/>
  <c r="Q34" i="19" s="1"/>
  <c r="N35" i="19"/>
  <c r="Q35" i="19" s="1"/>
  <c r="N36" i="19"/>
  <c r="N37" i="19"/>
  <c r="Q37" i="19" s="1"/>
  <c r="N38" i="19"/>
  <c r="Q38" i="19" s="1"/>
  <c r="N39" i="19"/>
  <c r="Q39" i="19" s="1"/>
  <c r="N41" i="19"/>
  <c r="Q41" i="19" s="1"/>
  <c r="N42" i="19"/>
  <c r="Q42" i="19" s="1"/>
  <c r="N43" i="19"/>
  <c r="N44" i="19"/>
  <c r="N45" i="19"/>
  <c r="R6" i="18"/>
  <c r="R7" i="18"/>
  <c r="R8" i="18"/>
  <c r="R9" i="18"/>
  <c r="R10" i="18"/>
  <c r="R11" i="18"/>
  <c r="R12" i="18"/>
  <c r="R13" i="18"/>
  <c r="R14" i="18"/>
  <c r="R15" i="18"/>
  <c r="R16" i="18"/>
  <c r="R17" i="18"/>
  <c r="R18" i="18"/>
  <c r="R19" i="18"/>
  <c r="R20" i="18"/>
  <c r="R21" i="18"/>
  <c r="R22" i="18"/>
  <c r="P18" i="18"/>
  <c r="P19" i="18"/>
  <c r="L47" i="19"/>
  <c r="M47" i="19"/>
  <c r="K20" i="26"/>
  <c r="H20" i="26"/>
  <c r="E20" i="26"/>
  <c r="Y20" i="20"/>
  <c r="Z20" i="20" s="1"/>
  <c r="Y19" i="20"/>
  <c r="G9" i="23"/>
  <c r="L9" i="23"/>
  <c r="C7" i="18"/>
  <c r="J41" i="19"/>
  <c r="J40" i="19"/>
  <c r="C13" i="18"/>
  <c r="C6" i="18"/>
  <c r="J43" i="19"/>
  <c r="C18" i="18"/>
  <c r="C22" i="18"/>
  <c r="C11" i="18"/>
  <c r="C15" i="18"/>
  <c r="C10" i="18"/>
  <c r="C8" i="18"/>
  <c r="C9" i="18"/>
  <c r="C12" i="18"/>
  <c r="C14" i="18"/>
  <c r="C16" i="18"/>
  <c r="C17" i="18"/>
  <c r="C19" i="18"/>
  <c r="C20" i="18"/>
  <c r="C21" i="18"/>
  <c r="J24" i="18"/>
  <c r="J46" i="19"/>
  <c r="J22" i="18" s="1"/>
  <c r="J10" i="19"/>
  <c r="J7" i="18" s="1"/>
  <c r="J11" i="19"/>
  <c r="J12" i="19"/>
  <c r="J10" i="18" s="1"/>
  <c r="J14" i="19"/>
  <c r="J15" i="19"/>
  <c r="J16" i="19"/>
  <c r="J17" i="19"/>
  <c r="J19" i="19"/>
  <c r="J20" i="19"/>
  <c r="J21" i="19"/>
  <c r="J22" i="19"/>
  <c r="J23" i="19"/>
  <c r="J24" i="19"/>
  <c r="J25" i="19"/>
  <c r="J26" i="19"/>
  <c r="J27" i="19"/>
  <c r="J28" i="19"/>
  <c r="J29" i="19"/>
  <c r="J30" i="19"/>
  <c r="J31" i="19"/>
  <c r="J32" i="19"/>
  <c r="J33" i="19"/>
  <c r="J35" i="19"/>
  <c r="J36" i="19"/>
  <c r="J37" i="19"/>
  <c r="J38" i="19"/>
  <c r="J39" i="19"/>
  <c r="J42" i="19"/>
  <c r="J44" i="19"/>
  <c r="J20" i="18" s="1"/>
  <c r="J45" i="19"/>
  <c r="J21" i="18" s="1"/>
  <c r="J9" i="19"/>
  <c r="AG24" i="26"/>
  <c r="AI24" i="26"/>
  <c r="AA24" i="26"/>
  <c r="F24" i="26"/>
  <c r="Y20" i="35"/>
  <c r="Y17" i="35"/>
  <c r="Y16" i="35"/>
  <c r="Y14" i="35"/>
  <c r="Y13" i="35"/>
  <c r="Y10" i="35"/>
  <c r="D24" i="35"/>
  <c r="W98" i="36"/>
  <c r="Y98" i="36"/>
  <c r="X98" i="36"/>
  <c r="V98" i="36"/>
  <c r="AA98" i="36"/>
  <c r="Q98" i="36"/>
  <c r="S98" i="36"/>
  <c r="T98" i="36"/>
  <c r="U98" i="36"/>
  <c r="O98" i="36"/>
  <c r="F54" i="14"/>
  <c r="H54" i="14" s="1"/>
  <c r="X53" i="14"/>
  <c r="F53" i="14"/>
  <c r="Y53" i="14" s="1"/>
  <c r="W53" i="14"/>
  <c r="L53" i="14"/>
  <c r="N53" i="14" s="1"/>
  <c r="H53" i="14"/>
  <c r="G51" i="37"/>
  <c r="H51" i="37"/>
  <c r="I51" i="37"/>
  <c r="J51" i="37"/>
  <c r="K51" i="37"/>
  <c r="L51" i="37"/>
  <c r="M51" i="37"/>
  <c r="Q51" i="37"/>
  <c r="H25" i="18"/>
  <c r="D25" i="18"/>
  <c r="K48" i="20"/>
  <c r="Y7" i="20"/>
  <c r="X7" i="20"/>
  <c r="W7" i="20"/>
  <c r="Z44" i="20"/>
  <c r="Y45" i="20"/>
  <c r="Z45" i="20" s="1"/>
  <c r="Y46" i="20"/>
  <c r="Y47" i="20"/>
  <c r="Z47" i="20" s="1"/>
  <c r="Y13" i="20"/>
  <c r="Z13" i="20" s="1"/>
  <c r="Z41" i="20"/>
  <c r="Y8" i="20"/>
  <c r="Z8" i="20" s="1"/>
  <c r="Y31" i="20"/>
  <c r="Z31" i="20" s="1"/>
  <c r="Y34" i="20"/>
  <c r="Z34" i="20" s="1"/>
  <c r="Y32" i="20"/>
  <c r="Y18" i="20"/>
  <c r="Z18" i="20" s="1"/>
  <c r="Y11" i="20"/>
  <c r="Z11" i="20" s="1"/>
  <c r="Y15" i="20"/>
  <c r="Z15" i="20" s="1"/>
  <c r="Y12" i="20"/>
  <c r="Z12" i="20" s="1"/>
  <c r="Y21" i="20"/>
  <c r="Z21" i="20" s="1"/>
  <c r="Y39" i="20"/>
  <c r="Z39" i="20" s="1"/>
  <c r="Y37" i="20"/>
  <c r="Z37" i="20" s="1"/>
  <c r="Y40" i="20"/>
  <c r="Z40" i="20" s="1"/>
  <c r="Y43" i="20"/>
  <c r="Z43" i="20" s="1"/>
  <c r="Y38" i="20"/>
  <c r="Z38" i="20" s="1"/>
  <c r="Y42" i="20"/>
  <c r="Z42" i="20" s="1"/>
  <c r="Y28" i="20"/>
  <c r="Z28" i="20" s="1"/>
  <c r="Y27" i="20"/>
  <c r="Z27" i="20" s="1"/>
  <c r="Y10" i="20"/>
  <c r="Z10" i="20" s="1"/>
  <c r="Y23" i="20"/>
  <c r="Z23" i="20" s="1"/>
  <c r="Y16" i="20"/>
  <c r="Z16" i="20" s="1"/>
  <c r="Y17" i="20"/>
  <c r="Z17" i="20" s="1"/>
  <c r="Y24" i="20"/>
  <c r="Z24" i="20" s="1"/>
  <c r="Y25" i="20"/>
  <c r="Z25" i="20" s="1"/>
  <c r="Y26" i="20"/>
  <c r="Z26" i="20" s="1"/>
  <c r="Y29" i="20"/>
  <c r="Z29" i="20" s="1"/>
  <c r="Y33" i="20"/>
  <c r="Z33" i="20" s="1"/>
  <c r="Y30" i="20"/>
  <c r="Z30" i="20" s="1"/>
  <c r="Y35" i="20"/>
  <c r="Z35" i="20" s="1"/>
  <c r="Y36" i="20"/>
  <c r="Z19" i="20"/>
  <c r="Z22" i="20"/>
  <c r="Z32" i="20"/>
  <c r="Z36" i="20"/>
  <c r="Z46" i="20"/>
  <c r="Z7" i="20"/>
  <c r="O47" i="19"/>
  <c r="J7" i="19"/>
  <c r="J8" i="19"/>
  <c r="W14" i="20"/>
  <c r="D22" i="28"/>
  <c r="C22" i="28"/>
  <c r="AE98" i="36"/>
  <c r="L98" i="36"/>
  <c r="AD24" i="26"/>
  <c r="E21" i="26"/>
  <c r="E22" i="26"/>
  <c r="E23" i="26"/>
  <c r="E47" i="19"/>
  <c r="X54" i="14"/>
  <c r="W54" i="14"/>
  <c r="L54" i="14"/>
  <c r="N54" i="14" s="1"/>
  <c r="X22" i="20"/>
  <c r="X21" i="20"/>
  <c r="X20" i="20"/>
  <c r="X39" i="20"/>
  <c r="X9" i="20"/>
  <c r="T48" i="20"/>
  <c r="Q48" i="20"/>
  <c r="E6" i="28"/>
  <c r="E22" i="28" s="1"/>
  <c r="O9" i="23"/>
  <c r="N9" i="23"/>
  <c r="K9" i="23"/>
  <c r="F52" i="14"/>
  <c r="H52" i="14" s="1"/>
  <c r="L52" i="14"/>
  <c r="N52" i="14" s="1"/>
  <c r="W52" i="14"/>
  <c r="X52" i="14"/>
  <c r="X28" i="20"/>
  <c r="J9" i="23"/>
  <c r="F51" i="14"/>
  <c r="H51" i="14" s="1"/>
  <c r="L51" i="14"/>
  <c r="N51" i="14" s="1"/>
  <c r="W51" i="14"/>
  <c r="X51" i="14"/>
  <c r="Y51" i="14" s="1"/>
  <c r="X49" i="14"/>
  <c r="F49" i="14"/>
  <c r="W49" i="14"/>
  <c r="L49" i="14"/>
  <c r="N49" i="14" s="1"/>
  <c r="E8" i="26"/>
  <c r="E9" i="26"/>
  <c r="E10" i="26"/>
  <c r="E11" i="26"/>
  <c r="E12" i="26"/>
  <c r="E13" i="26"/>
  <c r="E14" i="26"/>
  <c r="E15" i="26"/>
  <c r="E16" i="26"/>
  <c r="E17" i="26"/>
  <c r="E18" i="26"/>
  <c r="E19" i="26"/>
  <c r="E7" i="26"/>
  <c r="K7" i="26"/>
  <c r="K8" i="26"/>
  <c r="K9" i="26"/>
  <c r="K10" i="26"/>
  <c r="K11" i="26"/>
  <c r="K12" i="26"/>
  <c r="K13" i="26"/>
  <c r="K23" i="26"/>
  <c r="K22" i="26"/>
  <c r="K21" i="26"/>
  <c r="K19" i="26"/>
  <c r="K18" i="26"/>
  <c r="K17" i="26"/>
  <c r="K16" i="26"/>
  <c r="K15" i="26"/>
  <c r="H8" i="26"/>
  <c r="H9" i="26"/>
  <c r="H10" i="26"/>
  <c r="H13" i="26"/>
  <c r="H17" i="26"/>
  <c r="T8" i="39"/>
  <c r="T12" i="39"/>
  <c r="T20" i="39"/>
  <c r="T22" i="39"/>
  <c r="X24" i="35"/>
  <c r="V24" i="35"/>
  <c r="U24" i="35"/>
  <c r="T24" i="35"/>
  <c r="R24" i="35"/>
  <c r="Q24" i="35"/>
  <c r="I24" i="35"/>
  <c r="F24" i="35"/>
  <c r="C24" i="35"/>
  <c r="I47" i="19"/>
  <c r="X50" i="14"/>
  <c r="F50" i="14"/>
  <c r="Y50" i="14" s="1"/>
  <c r="W50" i="14"/>
  <c r="L50" i="14"/>
  <c r="N50" i="14" s="1"/>
  <c r="H22" i="28"/>
  <c r="AH24" i="26"/>
  <c r="AF24" i="26"/>
  <c r="AE24" i="26"/>
  <c r="AC24" i="26"/>
  <c r="AB24" i="26"/>
  <c r="Z24" i="26"/>
  <c r="Y24" i="26"/>
  <c r="X24" i="26"/>
  <c r="V24" i="26"/>
  <c r="Q24" i="26"/>
  <c r="P24" i="26"/>
  <c r="O24" i="26"/>
  <c r="N24" i="26"/>
  <c r="M24" i="26"/>
  <c r="L24" i="26"/>
  <c r="J24" i="26"/>
  <c r="M9" i="23"/>
  <c r="I9" i="23"/>
  <c r="W8" i="20"/>
  <c r="W11" i="20"/>
  <c r="W9" i="20"/>
  <c r="W12" i="20"/>
  <c r="W10" i="20"/>
  <c r="W13" i="20"/>
  <c r="W15" i="20"/>
  <c r="W16" i="20"/>
  <c r="W17" i="20"/>
  <c r="W18" i="20"/>
  <c r="W19" i="20"/>
  <c r="W20" i="20"/>
  <c r="W21" i="20"/>
  <c r="W22" i="20"/>
  <c r="W23" i="20"/>
  <c r="W24" i="20"/>
  <c r="W25" i="20"/>
  <c r="W26" i="20"/>
  <c r="W31" i="20"/>
  <c r="W32" i="20"/>
  <c r="W28" i="20"/>
  <c r="W29" i="20"/>
  <c r="W33" i="20"/>
  <c r="W30" i="20"/>
  <c r="W34" i="20"/>
  <c r="W37" i="20"/>
  <c r="W38" i="20"/>
  <c r="W35" i="20"/>
  <c r="W36" i="20"/>
  <c r="W39" i="20"/>
  <c r="W40" i="20"/>
  <c r="W43" i="20"/>
  <c r="W44" i="20"/>
  <c r="W45" i="20"/>
  <c r="W46" i="20"/>
  <c r="J48" i="20"/>
  <c r="L48" i="20"/>
  <c r="N48" i="20"/>
  <c r="O48" i="20"/>
  <c r="R48" i="20"/>
  <c r="U48" i="20"/>
  <c r="AB48" i="20"/>
  <c r="AD48" i="20"/>
  <c r="AE48" i="20"/>
  <c r="Y41" i="14"/>
  <c r="Y42" i="14"/>
  <c r="F43" i="14"/>
  <c r="H43" i="14" s="1"/>
  <c r="L43" i="14"/>
  <c r="N43" i="14" s="1"/>
  <c r="W43" i="14"/>
  <c r="X43" i="14"/>
  <c r="F44" i="14"/>
  <c r="H44" i="14" s="1"/>
  <c r="L44" i="14"/>
  <c r="N44" i="14" s="1"/>
  <c r="W44" i="14"/>
  <c r="X44" i="14"/>
  <c r="F45" i="14"/>
  <c r="H45" i="14"/>
  <c r="L45" i="14"/>
  <c r="N45" i="14" s="1"/>
  <c r="W45" i="14"/>
  <c r="X45" i="14"/>
  <c r="Y45" i="14" s="1"/>
  <c r="F46" i="14"/>
  <c r="H46" i="14" s="1"/>
  <c r="L46" i="14"/>
  <c r="N46" i="14" s="1"/>
  <c r="W46" i="14"/>
  <c r="X46" i="14"/>
  <c r="Y46" i="14" s="1"/>
  <c r="F47" i="14"/>
  <c r="H47" i="14" s="1"/>
  <c r="L47" i="14"/>
  <c r="N47" i="14" s="1"/>
  <c r="W47" i="14"/>
  <c r="X47" i="14"/>
  <c r="F48" i="14"/>
  <c r="H48" i="14" s="1"/>
  <c r="L48" i="14"/>
  <c r="N48" i="14" s="1"/>
  <c r="W48" i="14"/>
  <c r="X48" i="14"/>
  <c r="Y48" i="14"/>
  <c r="X12" i="20"/>
  <c r="X10" i="20"/>
  <c r="X13" i="20"/>
  <c r="X14" i="20"/>
  <c r="X15" i="20"/>
  <c r="X16" i="20"/>
  <c r="X17" i="20"/>
  <c r="X18" i="20"/>
  <c r="X19" i="20"/>
  <c r="X23" i="20"/>
  <c r="X24" i="20"/>
  <c r="X25" i="20"/>
  <c r="X26" i="20"/>
  <c r="X31" i="20"/>
  <c r="X32" i="20"/>
  <c r="X27" i="20"/>
  <c r="X29" i="20"/>
  <c r="X33" i="20"/>
  <c r="X30" i="20"/>
  <c r="X34" i="20"/>
  <c r="X37" i="20"/>
  <c r="X38" i="20"/>
  <c r="X35" i="20"/>
  <c r="X36" i="20"/>
  <c r="X40" i="20"/>
  <c r="X41" i="20"/>
  <c r="X43" i="20"/>
  <c r="X42" i="20"/>
  <c r="X44" i="20"/>
  <c r="X45" i="20"/>
  <c r="X46" i="20"/>
  <c r="X8" i="20"/>
  <c r="X11" i="20"/>
  <c r="F48" i="20"/>
  <c r="H7" i="26"/>
  <c r="H11" i="26"/>
  <c r="H12" i="26"/>
  <c r="H14" i="26"/>
  <c r="K14" i="26"/>
  <c r="I24" i="26"/>
  <c r="H16" i="26"/>
  <c r="H18" i="26"/>
  <c r="H19" i="26"/>
  <c r="H21" i="26"/>
  <c r="H23" i="26"/>
  <c r="H15" i="26"/>
  <c r="G24" i="26"/>
  <c r="K25" i="18"/>
  <c r="AB10" i="35"/>
  <c r="E24" i="26" l="1"/>
  <c r="I12" i="18"/>
  <c r="J18" i="18"/>
  <c r="J13" i="18"/>
  <c r="J11" i="18"/>
  <c r="N12" i="18"/>
  <c r="Q12" i="18" s="1"/>
  <c r="Q23" i="19"/>
  <c r="N7" i="18"/>
  <c r="Q7" i="18" s="1"/>
  <c r="Q10" i="19"/>
  <c r="J15" i="18"/>
  <c r="J12" i="18"/>
  <c r="Y54" i="14"/>
  <c r="X48" i="20"/>
  <c r="Y48" i="20"/>
  <c r="J16" i="18"/>
  <c r="N17" i="18"/>
  <c r="Q17" i="18" s="1"/>
  <c r="N14" i="18"/>
  <c r="Q14" i="18" s="1"/>
  <c r="Q30" i="19"/>
  <c r="N6" i="18"/>
  <c r="Q6" i="18" s="1"/>
  <c r="Q6" i="19"/>
  <c r="H24" i="35"/>
  <c r="V48" i="20"/>
  <c r="I14" i="18"/>
  <c r="I17" i="18"/>
  <c r="N21" i="18"/>
  <c r="Q21" i="18" s="1"/>
  <c r="Q45" i="19"/>
  <c r="N16" i="18"/>
  <c r="Q16" i="18" s="1"/>
  <c r="Q36" i="19"/>
  <c r="N9" i="18"/>
  <c r="Q9" i="18" s="1"/>
  <c r="Q13" i="19"/>
  <c r="J47" i="19"/>
  <c r="I8" i="18"/>
  <c r="N20" i="18"/>
  <c r="Q20" i="18" s="1"/>
  <c r="Q44" i="19"/>
  <c r="N19" i="18"/>
  <c r="Q19" i="18" s="1"/>
  <c r="Q43" i="19"/>
  <c r="N13" i="18"/>
  <c r="Q13" i="18" s="1"/>
  <c r="Q26" i="19"/>
  <c r="N18" i="18"/>
  <c r="Q18" i="18" s="1"/>
  <c r="Q40" i="19"/>
  <c r="I9" i="18"/>
  <c r="I13" i="18"/>
  <c r="N15" i="18"/>
  <c r="Q15" i="18" s="1"/>
  <c r="Q33" i="19"/>
  <c r="N11" i="18"/>
  <c r="Q11" i="18" s="1"/>
  <c r="Q17" i="19"/>
  <c r="N8" i="18"/>
  <c r="Q8" i="18" s="1"/>
  <c r="Q7" i="19"/>
  <c r="N22" i="18"/>
  <c r="Q22" i="18" s="1"/>
  <c r="Q46" i="19"/>
  <c r="J14" i="18"/>
  <c r="Y44" i="14"/>
  <c r="J8" i="18"/>
  <c r="J17" i="18"/>
  <c r="C25" i="18"/>
  <c r="N10" i="18"/>
  <c r="Q10" i="18" s="1"/>
  <c r="Q12" i="19"/>
  <c r="H58" i="14"/>
  <c r="J9" i="18"/>
  <c r="I15" i="18"/>
  <c r="H24" i="26"/>
  <c r="M25" i="18"/>
  <c r="L25" i="18"/>
  <c r="G25" i="18"/>
  <c r="H9" i="23"/>
  <c r="Y24" i="35"/>
  <c r="Z24" i="35"/>
  <c r="K24" i="26"/>
  <c r="H25" i="39"/>
  <c r="T10" i="39"/>
  <c r="T11" i="39"/>
  <c r="T13" i="39"/>
  <c r="T17" i="39"/>
  <c r="T19" i="39"/>
  <c r="K25" i="39"/>
  <c r="G25" i="39"/>
  <c r="T15" i="39"/>
  <c r="L25" i="39"/>
  <c r="R25" i="39"/>
  <c r="P25" i="39"/>
  <c r="J25" i="39"/>
  <c r="F25" i="39"/>
  <c r="T9" i="39"/>
  <c r="T21" i="39"/>
  <c r="Q25" i="39"/>
  <c r="M25" i="39"/>
  <c r="I25" i="39"/>
  <c r="E25" i="39"/>
  <c r="T14" i="39"/>
  <c r="T18" i="39"/>
  <c r="Y49" i="14"/>
  <c r="E25" i="18"/>
  <c r="P25" i="18"/>
  <c r="H50" i="14"/>
  <c r="Y43" i="14"/>
  <c r="Y52" i="14"/>
  <c r="F25" i="18"/>
  <c r="Y47" i="14"/>
  <c r="D25" i="39"/>
  <c r="Z48" i="20"/>
  <c r="AB13" i="35"/>
  <c r="AB17" i="35"/>
  <c r="AB14" i="35"/>
  <c r="AG98" i="36"/>
  <c r="E24" i="35"/>
  <c r="AB20" i="35"/>
  <c r="N24" i="35"/>
  <c r="L24" i="35"/>
  <c r="J24" i="35"/>
  <c r="AA24" i="35"/>
  <c r="O24" i="35"/>
  <c r="M24" i="35"/>
  <c r="K24" i="35"/>
  <c r="P24" i="35"/>
  <c r="AB16" i="35"/>
  <c r="G24" i="35"/>
  <c r="O25" i="18"/>
  <c r="R25" i="18"/>
  <c r="N47" i="19"/>
  <c r="Q47" i="19" s="1"/>
  <c r="I25" i="18"/>
  <c r="H49" i="14"/>
  <c r="AB24" i="35" l="1"/>
  <c r="J25" i="18"/>
  <c r="T25" i="39"/>
  <c r="N25" i="18"/>
  <c r="Q25" i="18" s="1"/>
</calcChain>
</file>

<file path=xl/comments1.xml><?xml version="1.0" encoding="utf-8"?>
<comments xmlns="http://schemas.openxmlformats.org/spreadsheetml/2006/main">
  <authors>
    <author>防災端末</author>
  </authors>
  <commentList>
    <comment ref="H2" authorId="0">
      <text>
        <r>
          <rPr>
            <b/>
            <sz val="9"/>
            <color indexed="81"/>
            <rFont val="ＭＳ Ｐゴシック"/>
            <family val="3"/>
            <charset val="128"/>
          </rPr>
          <t>自己水源：表流水、地下水等の自己水源
受水のみ：水道事業等からの受水のみ
併用：自己水源と受水の併用</t>
        </r>
      </text>
    </comment>
    <comment ref="M2" authorId="0">
      <text>
        <r>
          <rPr>
            <b/>
            <sz val="9"/>
            <color indexed="81"/>
            <rFont val="ＭＳ Ｐゴシック"/>
            <family val="3"/>
            <charset val="128"/>
          </rPr>
          <t>専用：浄水を飲用等のみ
浄水併用：浄水を事業用、飲用等に併用
原水併用：原水を事業用、飲用等に併用</t>
        </r>
      </text>
    </comment>
  </commentList>
</comments>
</file>

<file path=xl/sharedStrings.xml><?xml version="1.0" encoding="utf-8"?>
<sst xmlns="http://schemas.openxmlformats.org/spreadsheetml/2006/main" count="4483" uniqueCount="1631">
  <si>
    <t>㈱ナリス化粧品　兵庫工場</t>
  </si>
  <si>
    <t>三木市細川町垂穂字槇山894-60</t>
  </si>
  <si>
    <t>行政区域外</t>
    <rPh sb="0" eb="2">
      <t>ギョウセイ</t>
    </rPh>
    <rPh sb="2" eb="5">
      <t>クイキガイ</t>
    </rPh>
    <phoneticPr fontId="2"/>
  </si>
  <si>
    <t>安定</t>
    <rPh sb="0" eb="2">
      <t>アンテイ</t>
    </rPh>
    <phoneticPr fontId="2"/>
  </si>
  <si>
    <t>暫定・豊水</t>
    <rPh sb="0" eb="2">
      <t>ザンテイ</t>
    </rPh>
    <rPh sb="3" eb="4">
      <t>ユタ</t>
    </rPh>
    <rPh sb="4" eb="5">
      <t>ミズ</t>
    </rPh>
    <phoneticPr fontId="2"/>
  </si>
  <si>
    <t>水源名</t>
    <rPh sb="0" eb="1">
      <t>スイ</t>
    </rPh>
    <rPh sb="1" eb="2">
      <t>ミナモト</t>
    </rPh>
    <rPh sb="2" eb="3">
      <t>ナ</t>
    </rPh>
    <phoneticPr fontId="2"/>
  </si>
  <si>
    <t>施設名・設置者名等</t>
    <rPh sb="0" eb="2">
      <t>シセツ</t>
    </rPh>
    <rPh sb="2" eb="3">
      <t>メイ</t>
    </rPh>
    <rPh sb="7" eb="8">
      <t>ナ</t>
    </rPh>
    <rPh sb="8" eb="9">
      <t>トウ</t>
    </rPh>
    <phoneticPr fontId="2"/>
  </si>
  <si>
    <t>武庫川水系武庫川</t>
  </si>
  <si>
    <t>社会福祉法人　基督教日本救霊隊</t>
    <rPh sb="0" eb="2">
      <t>シャカイ</t>
    </rPh>
    <rPh sb="2" eb="4">
      <t>フクシ</t>
    </rPh>
    <rPh sb="4" eb="6">
      <t>ホウジン</t>
    </rPh>
    <rPh sb="7" eb="10">
      <t>キリストキョウ</t>
    </rPh>
    <rPh sb="10" eb="12">
      <t>ニホン</t>
    </rPh>
    <rPh sb="12" eb="13">
      <t>スク</t>
    </rPh>
    <rPh sb="13" eb="14">
      <t>レイ</t>
    </rPh>
    <rPh sb="14" eb="15">
      <t>タイ</t>
    </rPh>
    <phoneticPr fontId="2"/>
  </si>
  <si>
    <t>㈱菊水ゴルフクラブ</t>
    <rPh sb="1" eb="3">
      <t>キクスイ</t>
    </rPh>
    <phoneticPr fontId="2"/>
  </si>
  <si>
    <t>医療法人社団　顕修会</t>
    <rPh sb="0" eb="2">
      <t>イリョウ</t>
    </rPh>
    <rPh sb="2" eb="4">
      <t>ホウジン</t>
    </rPh>
    <rPh sb="4" eb="6">
      <t>シャダン</t>
    </rPh>
    <rPh sb="7" eb="10">
      <t>ケンシュウカイ</t>
    </rPh>
    <phoneticPr fontId="3"/>
  </si>
  <si>
    <t>ヨハネ寮</t>
    <rPh sb="3" eb="4">
      <t>リョウ</t>
    </rPh>
    <phoneticPr fontId="2"/>
  </si>
  <si>
    <t>㈱鳴尾ウォーターワールド</t>
    <rPh sb="1" eb="2">
      <t>ナ</t>
    </rPh>
    <rPh sb="2" eb="3">
      <t>オ</t>
    </rPh>
    <phoneticPr fontId="3"/>
  </si>
  <si>
    <t>リゾ鳴尾浜</t>
    <rPh sb="2" eb="5">
      <t>ナルオハマ</t>
    </rPh>
    <phoneticPr fontId="3"/>
  </si>
  <si>
    <t>西川　善雅</t>
    <rPh sb="0" eb="2">
      <t>ニシカワ</t>
    </rPh>
    <rPh sb="3" eb="4">
      <t>ゼン</t>
    </rPh>
    <rPh sb="4" eb="5">
      <t>ガ</t>
    </rPh>
    <phoneticPr fontId="3"/>
  </si>
  <si>
    <t>㈱ダイドー技建</t>
    <rPh sb="5" eb="6">
      <t>ワザ</t>
    </rPh>
    <rPh sb="6" eb="7">
      <t>ダテ</t>
    </rPh>
    <phoneticPr fontId="3"/>
  </si>
  <si>
    <t>苦楽園三番町開発地</t>
    <rPh sb="0" eb="3">
      <t>クラクエン</t>
    </rPh>
    <rPh sb="3" eb="5">
      <t>サンバン</t>
    </rPh>
    <rPh sb="5" eb="6">
      <t>マチ</t>
    </rPh>
    <rPh sb="6" eb="9">
      <t>カイハツチ</t>
    </rPh>
    <phoneticPr fontId="3"/>
  </si>
  <si>
    <t>姫路市中央卸売市場</t>
  </si>
  <si>
    <t>まねき食品㈱</t>
  </si>
  <si>
    <t>貝原　伸一</t>
  </si>
  <si>
    <t>医療法人財団姫路聖マリア会</t>
  </si>
  <si>
    <t>オガワ食品協業組合</t>
  </si>
  <si>
    <t>是常　浩一郎</t>
  </si>
  <si>
    <t>日本水産㈱　姫路総合工場</t>
  </si>
  <si>
    <t>除鉄・膜ろ過</t>
  </si>
  <si>
    <t>除鉄・除マ・膜ろ過</t>
  </si>
  <si>
    <t>ヤマサ蒲鉾㈱</t>
  </si>
  <si>
    <t>黒田　信行</t>
  </si>
  <si>
    <t>播磨社会復帰促進センター</t>
  </si>
  <si>
    <t>加東市</t>
  </si>
  <si>
    <t>１０m3</t>
  </si>
  <si>
    <t>料金</t>
  </si>
  <si>
    <t>（２）水道用水供給集計表</t>
  </si>
  <si>
    <t>原水の</t>
  </si>
  <si>
    <t>浄水施設</t>
  </si>
  <si>
    <t>台帳番号</t>
    <rPh sb="0" eb="2">
      <t>ダイチョウ</t>
    </rPh>
    <rPh sb="2" eb="4">
      <t>バンゴウ</t>
    </rPh>
    <phoneticPr fontId="2"/>
  </si>
  <si>
    <t>事業主体名</t>
  </si>
  <si>
    <t>認可年月日</t>
  </si>
  <si>
    <t>阪神水道企業団</t>
  </si>
  <si>
    <t>表流水</t>
  </si>
  <si>
    <t>１市</t>
  </si>
  <si>
    <t>浅井戸</t>
  </si>
  <si>
    <t>急速ろ過</t>
  </si>
  <si>
    <t>合計</t>
  </si>
  <si>
    <t>（３）簡易水道健康福祉事務所別集計表</t>
    <rPh sb="3" eb="5">
      <t>カンイ</t>
    </rPh>
    <rPh sb="5" eb="7">
      <t>スイドウ</t>
    </rPh>
    <rPh sb="7" eb="14">
      <t>ケンコウ</t>
    </rPh>
    <rPh sb="14" eb="15">
      <t>ベツ</t>
    </rPh>
    <rPh sb="15" eb="18">
      <t>シュウケイヒョウ</t>
    </rPh>
    <phoneticPr fontId="2"/>
  </si>
  <si>
    <t>給水区域</t>
  </si>
  <si>
    <t>計画１日</t>
  </si>
  <si>
    <t>消</t>
  </si>
  <si>
    <t>膜</t>
  </si>
  <si>
    <t>用</t>
  </si>
  <si>
    <t>口</t>
  </si>
  <si>
    <t>単</t>
  </si>
  <si>
    <t>定</t>
  </si>
  <si>
    <t>年間</t>
  </si>
  <si>
    <t>内人口</t>
  </si>
  <si>
    <t>最大</t>
    <phoneticPr fontId="2"/>
  </si>
  <si>
    <t>毒</t>
  </si>
  <si>
    <t>途</t>
  </si>
  <si>
    <t>径</t>
  </si>
  <si>
    <t>一</t>
  </si>
  <si>
    <t>額</t>
  </si>
  <si>
    <t>有収水量</t>
  </si>
  <si>
    <t xml:space="preserve"> 給水量</t>
    <rPh sb="1" eb="3">
      <t>キュウスイ</t>
    </rPh>
    <rPh sb="3" eb="4">
      <t>リョウ</t>
    </rPh>
    <phoneticPr fontId="2"/>
  </si>
  <si>
    <t>別</t>
  </si>
  <si>
    <t>制</t>
  </si>
  <si>
    <t>み</t>
  </si>
  <si>
    <t>事業の名称</t>
  </si>
  <si>
    <t>事業</t>
  </si>
  <si>
    <t>当り</t>
  </si>
  <si>
    <t>主体</t>
  </si>
  <si>
    <t>体系</t>
  </si>
  <si>
    <t>使用料</t>
  </si>
  <si>
    <t>保健所</t>
    <rPh sb="0" eb="3">
      <t>ホケンショ</t>
    </rPh>
    <phoneticPr fontId="2"/>
  </si>
  <si>
    <t>用水供給</t>
    <rPh sb="0" eb="2">
      <t>ヨウスイ</t>
    </rPh>
    <rPh sb="2" eb="4">
      <t>キョウキュウ</t>
    </rPh>
    <phoneticPr fontId="2"/>
  </si>
  <si>
    <t>〔簡易水道施設別現況表〕</t>
    <phoneticPr fontId="2"/>
  </si>
  <si>
    <t>原水の種別</t>
    <phoneticPr fontId="2"/>
  </si>
  <si>
    <t>浄水施設</t>
    <phoneticPr fontId="2"/>
  </si>
  <si>
    <t>№</t>
    <phoneticPr fontId="2"/>
  </si>
  <si>
    <t>（４）専用水道健康福祉事務所別集計表</t>
    <rPh sb="7" eb="14">
      <t>ケンコウ</t>
    </rPh>
    <rPh sb="14" eb="15">
      <t>ベツ</t>
    </rPh>
    <rPh sb="15" eb="18">
      <t>シュウケイヒョウ</t>
    </rPh>
    <phoneticPr fontId="2"/>
  </si>
  <si>
    <t>健康
福祉
事務所
等</t>
    <rPh sb="0" eb="2">
      <t>ケンコウ</t>
    </rPh>
    <rPh sb="3" eb="5">
      <t>フクシ</t>
    </rPh>
    <rPh sb="6" eb="8">
      <t>ジム</t>
    </rPh>
    <rPh sb="8" eb="9">
      <t>ショ</t>
    </rPh>
    <rPh sb="10" eb="11">
      <t>トウ</t>
    </rPh>
    <phoneticPr fontId="2"/>
  </si>
  <si>
    <t>施　設　数</t>
    <rPh sb="0" eb="5">
      <t>シセツスウ</t>
    </rPh>
    <phoneticPr fontId="2"/>
  </si>
  <si>
    <t>確認時給水人口（人）</t>
    <rPh sb="0" eb="2">
      <t>カクニン</t>
    </rPh>
    <rPh sb="2" eb="3">
      <t>トキ</t>
    </rPh>
    <rPh sb="3" eb="4">
      <t>ジキュウ</t>
    </rPh>
    <rPh sb="4" eb="5">
      <t>スイ</t>
    </rPh>
    <rPh sb="5" eb="7">
      <t>ジンコウ</t>
    </rPh>
    <rPh sb="8" eb="9">
      <t>ヒト</t>
    </rPh>
    <phoneticPr fontId="2"/>
  </si>
  <si>
    <t>現在給水人口（人）</t>
    <rPh sb="0" eb="2">
      <t>ゲンザイ</t>
    </rPh>
    <rPh sb="2" eb="4">
      <t>キュウスイ</t>
    </rPh>
    <rPh sb="4" eb="6">
      <t>ジンコウ</t>
    </rPh>
    <rPh sb="7" eb="8">
      <t>ヒト</t>
    </rPh>
    <phoneticPr fontId="2"/>
  </si>
  <si>
    <t>原水の種類</t>
    <rPh sb="0" eb="2">
      <t>ゲンスイ</t>
    </rPh>
    <rPh sb="3" eb="5">
      <t>シュルイ</t>
    </rPh>
    <phoneticPr fontId="2"/>
  </si>
  <si>
    <t>浄水施設の種別</t>
    <rPh sb="0" eb="2">
      <t>ジョウスイ</t>
    </rPh>
    <rPh sb="2" eb="4">
      <t>シセツ</t>
    </rPh>
    <rPh sb="5" eb="7">
      <t>シュベツ</t>
    </rPh>
    <phoneticPr fontId="2"/>
  </si>
  <si>
    <t>施設能力(m3/日）</t>
    <rPh sb="0" eb="2">
      <t>シセツ</t>
    </rPh>
    <rPh sb="2" eb="4">
      <t>ノウリョク</t>
    </rPh>
    <rPh sb="8" eb="9">
      <t>ニチ</t>
    </rPh>
    <phoneticPr fontId="2"/>
  </si>
  <si>
    <t>施設の専兼</t>
    <rPh sb="0" eb="2">
      <t>シセツ</t>
    </rPh>
    <rPh sb="3" eb="4">
      <t>センヨウ</t>
    </rPh>
    <rPh sb="4" eb="5">
      <t>ケンヨウ</t>
    </rPh>
    <phoneticPr fontId="2"/>
  </si>
  <si>
    <t>給水状況</t>
    <rPh sb="0" eb="2">
      <t>キュウスイ</t>
    </rPh>
    <rPh sb="2" eb="4">
      <t>ジョウキョウ</t>
    </rPh>
    <phoneticPr fontId="2"/>
  </si>
  <si>
    <t>水質検査機関</t>
    <rPh sb="0" eb="2">
      <t>スイシツ</t>
    </rPh>
    <rPh sb="2" eb="4">
      <t>ケンサ</t>
    </rPh>
    <rPh sb="4" eb="6">
      <t>キカン</t>
    </rPh>
    <phoneticPr fontId="2"/>
  </si>
  <si>
    <t>専従
職員
数
（人）</t>
    <rPh sb="0" eb="2">
      <t>センジュウ</t>
    </rPh>
    <rPh sb="3" eb="5">
      <t>ショクイン</t>
    </rPh>
    <rPh sb="6" eb="7">
      <t>スウ</t>
    </rPh>
    <rPh sb="10" eb="11">
      <t>ヒト</t>
    </rPh>
    <phoneticPr fontId="2"/>
  </si>
  <si>
    <t>技術管理者</t>
    <rPh sb="0" eb="2">
      <t>ギジュツ</t>
    </rPh>
    <rPh sb="2" eb="5">
      <t>カンリシャ</t>
    </rPh>
    <phoneticPr fontId="2"/>
  </si>
  <si>
    <t>左記以外</t>
    <rPh sb="0" eb="1">
      <t>ヒダリ</t>
    </rPh>
    <rPh sb="1" eb="2">
      <t>キ</t>
    </rPh>
    <rPh sb="2" eb="4">
      <t>イガイ</t>
    </rPh>
    <phoneticPr fontId="2"/>
  </si>
  <si>
    <t>左記以外</t>
    <rPh sb="0" eb="2">
      <t>サキ</t>
    </rPh>
    <rPh sb="2" eb="4">
      <t>イガイ</t>
    </rPh>
    <phoneticPr fontId="2"/>
  </si>
  <si>
    <t>受水のみ</t>
    <rPh sb="0" eb="1">
      <t>ウ</t>
    </rPh>
    <rPh sb="1" eb="2">
      <t>スイ</t>
    </rPh>
    <phoneticPr fontId="2"/>
  </si>
  <si>
    <t>併　　用</t>
    <rPh sb="0" eb="1">
      <t>ヘイヨウ</t>
    </rPh>
    <rPh sb="3" eb="4">
      <t>ヨウ</t>
    </rPh>
    <phoneticPr fontId="2"/>
  </si>
  <si>
    <t>緩速ろ過</t>
    <rPh sb="0" eb="1">
      <t>カンソク</t>
    </rPh>
    <rPh sb="1" eb="2">
      <t>ソク</t>
    </rPh>
    <rPh sb="3" eb="4">
      <t>カ</t>
    </rPh>
    <phoneticPr fontId="2"/>
  </si>
  <si>
    <t>急速ろ過</t>
    <rPh sb="0" eb="1">
      <t>キュウ</t>
    </rPh>
    <rPh sb="1" eb="2">
      <t>ソク</t>
    </rPh>
    <rPh sb="3" eb="4">
      <t>カ</t>
    </rPh>
    <phoneticPr fontId="2"/>
  </si>
  <si>
    <t>消毒のみ</t>
    <rPh sb="0" eb="1">
      <t>ショウドク</t>
    </rPh>
    <rPh sb="1" eb="2">
      <t>ドク</t>
    </rPh>
    <phoneticPr fontId="2"/>
  </si>
  <si>
    <t>専　用</t>
    <rPh sb="0" eb="1">
      <t>アツム</t>
    </rPh>
    <rPh sb="2" eb="3">
      <t>ヨウ</t>
    </rPh>
    <phoneticPr fontId="2"/>
  </si>
  <si>
    <t>良</t>
    <rPh sb="0" eb="1">
      <t>リョウ</t>
    </rPh>
    <phoneticPr fontId="2"/>
  </si>
  <si>
    <t>給水制限あり</t>
    <rPh sb="0" eb="2">
      <t>キュウスイ</t>
    </rPh>
    <rPh sb="2" eb="4">
      <t>セイゲン</t>
    </rPh>
    <phoneticPr fontId="2"/>
  </si>
  <si>
    <t>水質悪化あり</t>
    <rPh sb="0" eb="2">
      <t>スイシツ</t>
    </rPh>
    <rPh sb="2" eb="4">
      <t>アッカ</t>
    </rPh>
    <phoneticPr fontId="2"/>
  </si>
  <si>
    <t>有</t>
    <rPh sb="0" eb="1">
      <t>ア</t>
    </rPh>
    <phoneticPr fontId="2"/>
  </si>
  <si>
    <t>無</t>
    <rPh sb="0" eb="1">
      <t>ナシ</t>
    </rPh>
    <phoneticPr fontId="2"/>
  </si>
  <si>
    <t>水源</t>
    <rPh sb="0" eb="2">
      <t>スイゲン</t>
    </rPh>
    <phoneticPr fontId="2"/>
  </si>
  <si>
    <t>記</t>
    <rPh sb="0" eb="1">
      <t>シル</t>
    </rPh>
    <phoneticPr fontId="2"/>
  </si>
  <si>
    <t>水</t>
    <rPh sb="0" eb="1">
      <t>ミズ</t>
    </rPh>
    <phoneticPr fontId="2"/>
  </si>
  <si>
    <t>不</t>
    <rPh sb="0" eb="1">
      <t>フ</t>
    </rPh>
    <phoneticPr fontId="2"/>
  </si>
  <si>
    <t>以</t>
    <rPh sb="0" eb="1">
      <t>イガイ</t>
    </rPh>
    <phoneticPr fontId="2"/>
  </si>
  <si>
    <t>用</t>
    <rPh sb="0" eb="1">
      <t>ヨウ</t>
    </rPh>
    <phoneticPr fontId="2"/>
  </si>
  <si>
    <t>速</t>
    <rPh sb="0" eb="1">
      <t>ソク</t>
    </rPh>
    <phoneticPr fontId="2"/>
  </si>
  <si>
    <t>速</t>
    <rPh sb="0" eb="1">
      <t>ソクド</t>
    </rPh>
    <phoneticPr fontId="2"/>
  </si>
  <si>
    <t>し</t>
    <phoneticPr fontId="2"/>
  </si>
  <si>
    <t>のみ</t>
    <phoneticPr fontId="2"/>
  </si>
  <si>
    <t>外</t>
    <rPh sb="0" eb="1">
      <t>ソト</t>
    </rPh>
    <phoneticPr fontId="2"/>
  </si>
  <si>
    <t>浄水施設
の種別</t>
    <rPh sb="6" eb="8">
      <t>シュベツ</t>
    </rPh>
    <phoneticPr fontId="2"/>
  </si>
  <si>
    <t>施設能力
（ｍ3/日）</t>
    <rPh sb="9" eb="10">
      <t>ヒ</t>
    </rPh>
    <phoneticPr fontId="2"/>
  </si>
  <si>
    <t>施設の</t>
  </si>
  <si>
    <t>水質検査
実施機関</t>
    <rPh sb="5" eb="7">
      <t>ジッシ</t>
    </rPh>
    <rPh sb="7" eb="9">
      <t>キカン</t>
    </rPh>
    <phoneticPr fontId="2"/>
  </si>
  <si>
    <t>専従</t>
  </si>
  <si>
    <t>技術
管理者</t>
    <rPh sb="3" eb="6">
      <t>カンリシャ</t>
    </rPh>
    <phoneticPr fontId="2"/>
  </si>
  <si>
    <t>所在地</t>
  </si>
  <si>
    <t>原水の種別</t>
  </si>
  <si>
    <t>専用兼用</t>
  </si>
  <si>
    <t>実施機関</t>
  </si>
  <si>
    <t>管理者</t>
  </si>
  <si>
    <t>　（人）</t>
  </si>
  <si>
    <t>の別</t>
  </si>
  <si>
    <t>（人）</t>
  </si>
  <si>
    <t>消毒のみ</t>
    <rPh sb="0" eb="2">
      <t>ショウドク</t>
    </rPh>
    <phoneticPr fontId="1"/>
  </si>
  <si>
    <t>急速ろ過</t>
    <rPh sb="0" eb="2">
      <t>キュウソク</t>
    </rPh>
    <rPh sb="3" eb="4">
      <t>カ</t>
    </rPh>
    <phoneticPr fontId="1"/>
  </si>
  <si>
    <t>淀川水系淀川</t>
  </si>
  <si>
    <t>淀川水系猪名川</t>
  </si>
  <si>
    <t>武庫川水系川下川</t>
  </si>
  <si>
    <t>武庫川水系惣川</t>
  </si>
  <si>
    <t>武庫川</t>
  </si>
  <si>
    <t>明石川</t>
  </si>
  <si>
    <t>加古川水系脇川川</t>
  </si>
  <si>
    <t>加古川水系小川川</t>
  </si>
  <si>
    <t>加古川水系東条川</t>
  </si>
  <si>
    <t>千種川水系千種川</t>
  </si>
  <si>
    <t>揖保川水系揖保川</t>
  </si>
  <si>
    <t>円山川水系円山川</t>
  </si>
  <si>
    <t>円山川水系大谷川</t>
  </si>
  <si>
    <t>円山川水系今津川</t>
  </si>
  <si>
    <t>円山川水系大路川</t>
  </si>
  <si>
    <t>市川</t>
  </si>
  <si>
    <t>加古川水系篠山川</t>
  </si>
  <si>
    <t>葆沢池</t>
  </si>
  <si>
    <t>丹波市（中央）</t>
  </si>
  <si>
    <t>由良川水系大谷川</t>
  </si>
  <si>
    <t>赤土池</t>
  </si>
  <si>
    <t>奥の内池</t>
  </si>
  <si>
    <t>武庫川水系羽束川</t>
  </si>
  <si>
    <t>住吉川水系西谷川</t>
  </si>
  <si>
    <t>住吉川水系住吉川</t>
  </si>
  <si>
    <t>生田川水系布引谷</t>
  </si>
  <si>
    <t>新湊川水系石井川</t>
  </si>
  <si>
    <t>新湊川水系天王谷川</t>
  </si>
  <si>
    <t>武庫川水系奥山川</t>
  </si>
  <si>
    <t>夢前川</t>
  </si>
  <si>
    <t>武庫川水系船坂川</t>
  </si>
  <si>
    <t>琵琶湖総合開発事業</t>
  </si>
  <si>
    <t>川下川ダム</t>
  </si>
  <si>
    <t>一庫ダム</t>
  </si>
  <si>
    <t>加古川大堰</t>
  </si>
  <si>
    <t>加古川堰堤</t>
  </si>
  <si>
    <t>鴨川ダム</t>
  </si>
  <si>
    <t>中郷</t>
  </si>
  <si>
    <t>荒船</t>
  </si>
  <si>
    <t>観音浦</t>
  </si>
  <si>
    <t>大路ダム</t>
  </si>
  <si>
    <t>鴨川ダム</t>
    <phoneticPr fontId="2"/>
  </si>
  <si>
    <t>生野ダム</t>
  </si>
  <si>
    <t>三宝ダム</t>
  </si>
  <si>
    <t>猪鼻第一ダム</t>
  </si>
  <si>
    <t>竹原ダム</t>
  </si>
  <si>
    <t>天川第一ダム</t>
  </si>
  <si>
    <t>細田池貯水池</t>
  </si>
  <si>
    <t>千苅ダム</t>
  </si>
  <si>
    <t>布引ダム</t>
  </si>
  <si>
    <t>烏原ダム</t>
  </si>
  <si>
    <t>伏流水</t>
  </si>
  <si>
    <t>丸山貯水池</t>
  </si>
  <si>
    <t>丹波市（中央）</t>
    <rPh sb="4" eb="6">
      <t>チュウオウ</t>
    </rPh>
    <phoneticPr fontId="2"/>
  </si>
  <si>
    <t xml:space="preserve"> </t>
    <phoneticPr fontId="11"/>
  </si>
  <si>
    <t>　</t>
    <phoneticPr fontId="2"/>
  </si>
  <si>
    <t>備　　考</t>
    <phoneticPr fontId="11"/>
  </si>
  <si>
    <t>　</t>
    <phoneticPr fontId="2"/>
  </si>
  <si>
    <t>　</t>
    <phoneticPr fontId="2"/>
  </si>
  <si>
    <t>　</t>
    <phoneticPr fontId="2"/>
  </si>
  <si>
    <t>　</t>
    <phoneticPr fontId="2"/>
  </si>
  <si>
    <t>　</t>
    <phoneticPr fontId="2"/>
  </si>
  <si>
    <t>給水人口</t>
    <phoneticPr fontId="2"/>
  </si>
  <si>
    <t>な　し</t>
    <phoneticPr fontId="2"/>
  </si>
  <si>
    <t>の</t>
    <phoneticPr fontId="2"/>
  </si>
  <si>
    <t>のみ</t>
    <phoneticPr fontId="2"/>
  </si>
  <si>
    <t>のみ</t>
    <phoneticPr fontId="2"/>
  </si>
  <si>
    <t>の</t>
    <phoneticPr fontId="2"/>
  </si>
  <si>
    <t>の</t>
    <phoneticPr fontId="2"/>
  </si>
  <si>
    <t>み</t>
    <phoneticPr fontId="2"/>
  </si>
  <si>
    <t>　</t>
    <phoneticPr fontId="2"/>
  </si>
  <si>
    <t xml:space="preserve"> </t>
    <phoneticPr fontId="2"/>
  </si>
  <si>
    <t>（m3）</t>
    <phoneticPr fontId="2"/>
  </si>
  <si>
    <t>（円）</t>
    <phoneticPr fontId="2"/>
  </si>
  <si>
    <t>（ｌ）</t>
    <phoneticPr fontId="2"/>
  </si>
  <si>
    <t>　</t>
    <phoneticPr fontId="2"/>
  </si>
  <si>
    <t>原水の種別</t>
    <phoneticPr fontId="2"/>
  </si>
  <si>
    <t>浄水施設</t>
    <phoneticPr fontId="2"/>
  </si>
  <si>
    <t>水道料金</t>
    <phoneticPr fontId="2"/>
  </si>
  <si>
    <t xml:space="preserve"> 施設数</t>
    <phoneticPr fontId="2"/>
  </si>
  <si>
    <t>最大</t>
    <phoneticPr fontId="2"/>
  </si>
  <si>
    <t>　</t>
    <phoneticPr fontId="2"/>
  </si>
  <si>
    <t>料金収入</t>
    <phoneticPr fontId="2"/>
  </si>
  <si>
    <t>１m3当</t>
    <phoneticPr fontId="2"/>
  </si>
  <si>
    <t>　</t>
    <phoneticPr fontId="2"/>
  </si>
  <si>
    <t>奥山貯水池</t>
    <phoneticPr fontId="2"/>
  </si>
  <si>
    <t>紫</t>
    <rPh sb="0" eb="1">
      <t>ムラサキ</t>
    </rPh>
    <phoneticPr fontId="2"/>
  </si>
  <si>
    <t>線</t>
    <rPh sb="0" eb="1">
      <t>セン</t>
    </rPh>
    <phoneticPr fontId="2"/>
  </si>
  <si>
    <t>職員</t>
    <phoneticPr fontId="2"/>
  </si>
  <si>
    <t>浪速企業株式会社</t>
    <rPh sb="0" eb="2">
      <t>ナニワ</t>
    </rPh>
    <rPh sb="2" eb="4">
      <t>キギョウ</t>
    </rPh>
    <rPh sb="4" eb="8">
      <t>カブシキガイシャ</t>
    </rPh>
    <phoneticPr fontId="14"/>
  </si>
  <si>
    <t>鳳鳴カントリークラブ</t>
    <rPh sb="0" eb="1">
      <t>ホウ</t>
    </rPh>
    <rPh sb="1" eb="2">
      <t>メイ</t>
    </rPh>
    <phoneticPr fontId="14"/>
  </si>
  <si>
    <t>大谷実業株式会社</t>
    <rPh sb="0" eb="2">
      <t>オオタニ</t>
    </rPh>
    <rPh sb="2" eb="4">
      <t>ジツギョウ</t>
    </rPh>
    <rPh sb="4" eb="8">
      <t>カブシキガイシャ</t>
    </rPh>
    <phoneticPr fontId="14"/>
  </si>
  <si>
    <t>にしきカントリークラブ</t>
    <phoneticPr fontId="14"/>
  </si>
  <si>
    <t>佐用町</t>
  </si>
  <si>
    <t>水質悪化あり</t>
  </si>
  <si>
    <t>㈱Golf and Art Resort JAPAN</t>
  </si>
  <si>
    <t>洲本市五色町都志1151</t>
  </si>
  <si>
    <t>オイシスはりま工場</t>
    <rPh sb="7" eb="9">
      <t>コウジョウ</t>
    </rPh>
    <phoneticPr fontId="15"/>
  </si>
  <si>
    <t>オイシスはりま工場敷地内</t>
    <rPh sb="7" eb="9">
      <t>コウジョウ</t>
    </rPh>
    <rPh sb="9" eb="12">
      <t>シキチナイ</t>
    </rPh>
    <phoneticPr fontId="15"/>
  </si>
  <si>
    <t>大橋　英勝</t>
    <rPh sb="0" eb="2">
      <t>オオハシ</t>
    </rPh>
    <rPh sb="3" eb="5">
      <t>ヒデカツ</t>
    </rPh>
    <phoneticPr fontId="1"/>
  </si>
  <si>
    <t>横山　武司</t>
    <rPh sb="0" eb="2">
      <t>ヨコヤマ</t>
    </rPh>
    <rPh sb="3" eb="5">
      <t>タケシ</t>
    </rPh>
    <phoneticPr fontId="1"/>
  </si>
  <si>
    <t>神河町</t>
    <rPh sb="0" eb="3">
      <t>カミカワチョウ</t>
    </rPh>
    <phoneticPr fontId="15"/>
  </si>
  <si>
    <t>渕</t>
    <rPh sb="0" eb="1">
      <t>フチ</t>
    </rPh>
    <phoneticPr fontId="15"/>
  </si>
  <si>
    <t>グリーンエコー笠形</t>
    <rPh sb="7" eb="9">
      <t>カサガタ</t>
    </rPh>
    <phoneticPr fontId="15"/>
  </si>
  <si>
    <t>粟賀ゴルフ</t>
    <rPh sb="0" eb="2">
      <t>アワガ</t>
    </rPh>
    <phoneticPr fontId="15"/>
  </si>
  <si>
    <t>上郡町長</t>
  </si>
  <si>
    <t>皆坂地区</t>
  </si>
  <si>
    <t>緩速ろ過</t>
  </si>
  <si>
    <t>富満地区</t>
  </si>
  <si>
    <t>黒石・市原地区</t>
  </si>
  <si>
    <t>急速ろ過他</t>
  </si>
  <si>
    <t>小野豆地区</t>
  </si>
  <si>
    <t>その他（膜）</t>
  </si>
  <si>
    <t>鍋倉地区</t>
  </si>
  <si>
    <t>稲垣　幸彦</t>
    <rPh sb="0" eb="2">
      <t>イナガキ</t>
    </rPh>
    <rPh sb="3" eb="5">
      <t>ユキヒコ</t>
    </rPh>
    <phoneticPr fontId="14"/>
  </si>
  <si>
    <t>橋本　喜義</t>
    <rPh sb="0" eb="2">
      <t>ハシモト</t>
    </rPh>
    <rPh sb="3" eb="4">
      <t>ヨロコ</t>
    </rPh>
    <rPh sb="4" eb="5">
      <t>ギ</t>
    </rPh>
    <phoneticPr fontId="14"/>
  </si>
  <si>
    <t>田中　四郎</t>
    <rPh sb="0" eb="2">
      <t>タナカ</t>
    </rPh>
    <rPh sb="3" eb="5">
      <t>シロウ</t>
    </rPh>
    <phoneticPr fontId="14"/>
  </si>
  <si>
    <t>山本　清志</t>
    <rPh sb="0" eb="2">
      <t>ヤマモト</t>
    </rPh>
    <rPh sb="3" eb="5">
      <t>キヨシ</t>
    </rPh>
    <phoneticPr fontId="1"/>
  </si>
  <si>
    <t>片岡　豊</t>
    <rPh sb="0" eb="2">
      <t>カタオカ</t>
    </rPh>
    <rPh sb="3" eb="4">
      <t>ユタ</t>
    </rPh>
    <phoneticPr fontId="1"/>
  </si>
  <si>
    <t>細見　英喜</t>
    <rPh sb="0" eb="2">
      <t>ホソミ</t>
    </rPh>
    <rPh sb="3" eb="5">
      <t>ヒデキ</t>
    </rPh>
    <phoneticPr fontId="1"/>
  </si>
  <si>
    <t>加戸　仁志</t>
    <rPh sb="0" eb="2">
      <t>カト</t>
    </rPh>
    <rPh sb="3" eb="5">
      <t>ヒトシ</t>
    </rPh>
    <phoneticPr fontId="15"/>
  </si>
  <si>
    <t>足立　睦雄</t>
    <rPh sb="0" eb="2">
      <t>アダチ</t>
    </rPh>
    <rPh sb="3" eb="5">
      <t>ムツオ</t>
    </rPh>
    <phoneticPr fontId="15"/>
  </si>
  <si>
    <t>米井　幹男</t>
    <rPh sb="0" eb="2">
      <t>ヨネイ</t>
    </rPh>
    <rPh sb="3" eb="5">
      <t>ミキオ</t>
    </rPh>
    <phoneticPr fontId="1"/>
  </si>
  <si>
    <t>荒木　卓夫</t>
    <rPh sb="0" eb="2">
      <t>アラキ</t>
    </rPh>
    <rPh sb="3" eb="5">
      <t>タクオ</t>
    </rPh>
    <phoneticPr fontId="15"/>
  </si>
  <si>
    <t>リソルゴルフマネジメント西日本㈱</t>
    <rPh sb="12" eb="13">
      <t>ニシ</t>
    </rPh>
    <rPh sb="13" eb="15">
      <t>ニホン</t>
    </rPh>
    <phoneticPr fontId="15"/>
  </si>
  <si>
    <t>有収水量</t>
    <rPh sb="0" eb="2">
      <t>ユウシュウ</t>
    </rPh>
    <rPh sb="2" eb="4">
      <t>スイリョウ</t>
    </rPh>
    <phoneticPr fontId="2"/>
  </si>
  <si>
    <t>中播磨（福崎）</t>
    <rPh sb="0" eb="1">
      <t>ナカ</t>
    </rPh>
    <rPh sb="1" eb="3">
      <t>ハリマ</t>
    </rPh>
    <rPh sb="4" eb="6">
      <t>フクサキ</t>
    </rPh>
    <phoneticPr fontId="2"/>
  </si>
  <si>
    <t>膜ろ過</t>
    <rPh sb="0" eb="1">
      <t>マク</t>
    </rPh>
    <rPh sb="2" eb="3">
      <t>カ</t>
    </rPh>
    <phoneticPr fontId="2"/>
  </si>
  <si>
    <t>〔専用水道施設別現況表〕</t>
    <phoneticPr fontId="2"/>
  </si>
  <si>
    <t>確認時</t>
    <phoneticPr fontId="2"/>
  </si>
  <si>
    <t>現在</t>
    <phoneticPr fontId="2"/>
  </si>
  <si>
    <t>№</t>
    <phoneticPr fontId="2"/>
  </si>
  <si>
    <t>市町名</t>
  </si>
  <si>
    <t>日吉ダム</t>
    <phoneticPr fontId="2"/>
  </si>
  <si>
    <t>夢前川水系菅生川</t>
    <phoneticPr fontId="2"/>
  </si>
  <si>
    <t>菅生ダム</t>
    <phoneticPr fontId="2"/>
  </si>
  <si>
    <t>台帳</t>
    <phoneticPr fontId="2"/>
  </si>
  <si>
    <t>（％）</t>
    <phoneticPr fontId="2"/>
  </si>
  <si>
    <t>①</t>
    <phoneticPr fontId="2"/>
  </si>
  <si>
    <t>②</t>
    <phoneticPr fontId="2"/>
  </si>
  <si>
    <t>③</t>
    <phoneticPr fontId="2"/>
  </si>
  <si>
    <t>④</t>
    <phoneticPr fontId="2"/>
  </si>
  <si>
    <t>⑤</t>
    <phoneticPr fontId="2"/>
  </si>
  <si>
    <t>⑥</t>
    <phoneticPr fontId="2"/>
  </si>
  <si>
    <t>⑦</t>
    <phoneticPr fontId="2"/>
  </si>
  <si>
    <t>⑥/⑤</t>
    <phoneticPr fontId="2"/>
  </si>
  <si>
    <t>有収</t>
    <rPh sb="0" eb="2">
      <t>ユウシュウ</t>
    </rPh>
    <phoneticPr fontId="2"/>
  </si>
  <si>
    <t>有効</t>
    <rPh sb="0" eb="2">
      <t>ユウコウ</t>
    </rPh>
    <phoneticPr fontId="2"/>
  </si>
  <si>
    <t>地表水</t>
    <rPh sb="0" eb="2">
      <t>チヒョウ</t>
    </rPh>
    <rPh sb="2" eb="3">
      <t>スイ</t>
    </rPh>
    <phoneticPr fontId="2"/>
  </si>
  <si>
    <t>表流水等</t>
    <rPh sb="0" eb="3">
      <t>ヒョウリュウスイ</t>
    </rPh>
    <rPh sb="3" eb="4">
      <t>トウ</t>
    </rPh>
    <phoneticPr fontId="2"/>
  </si>
  <si>
    <t>（湧水）</t>
    <rPh sb="1" eb="3">
      <t>ユウスイ</t>
    </rPh>
    <phoneticPr fontId="2"/>
  </si>
  <si>
    <t>⑦/⑥</t>
    <phoneticPr fontId="2"/>
  </si>
  <si>
    <t>③/②</t>
    <phoneticPr fontId="2"/>
  </si>
  <si>
    <t>④/②</t>
    <phoneticPr fontId="2"/>
  </si>
  <si>
    <t>②/①</t>
    <phoneticPr fontId="2"/>
  </si>
  <si>
    <t>浄水施設</t>
    <phoneticPr fontId="2"/>
  </si>
  <si>
    <t>台帳</t>
    <phoneticPr fontId="2"/>
  </si>
  <si>
    <t xml:space="preserve"> </t>
    <phoneticPr fontId="2"/>
  </si>
  <si>
    <t>（ｌ）</t>
    <phoneticPr fontId="2"/>
  </si>
  <si>
    <t>最大</t>
    <phoneticPr fontId="2"/>
  </si>
  <si>
    <t xml:space="preserve"> </t>
    <phoneticPr fontId="2"/>
  </si>
  <si>
    <t>(A)</t>
    <phoneticPr fontId="2"/>
  </si>
  <si>
    <t>(A)</t>
    <phoneticPr fontId="2"/>
  </si>
  <si>
    <t>　</t>
    <phoneticPr fontId="2"/>
  </si>
  <si>
    <t>　</t>
    <phoneticPr fontId="2"/>
  </si>
  <si>
    <t>　</t>
    <phoneticPr fontId="2"/>
  </si>
  <si>
    <t>　</t>
    <phoneticPr fontId="2"/>
  </si>
  <si>
    <t>丹波市（市島）</t>
    <rPh sb="0" eb="2">
      <t>タンバ</t>
    </rPh>
    <rPh sb="2" eb="3">
      <t>シ</t>
    </rPh>
    <rPh sb="4" eb="6">
      <t>イチジマ</t>
    </rPh>
    <phoneticPr fontId="2"/>
  </si>
  <si>
    <t>朝　来</t>
    <rPh sb="0" eb="1">
      <t>アサ</t>
    </rPh>
    <rPh sb="2" eb="3">
      <t>ライ</t>
    </rPh>
    <phoneticPr fontId="2"/>
  </si>
  <si>
    <t>加　東</t>
    <rPh sb="0" eb="1">
      <t>カ</t>
    </rPh>
    <rPh sb="2" eb="3">
      <t>ヒガシ</t>
    </rPh>
    <phoneticPr fontId="2"/>
  </si>
  <si>
    <t>丹　波</t>
    <rPh sb="0" eb="1">
      <t>タン</t>
    </rPh>
    <rPh sb="2" eb="3">
      <t>ナミ</t>
    </rPh>
    <phoneticPr fontId="2"/>
  </si>
  <si>
    <t>居住に必要な水の供給を受けている者の数</t>
    <rPh sb="6" eb="7">
      <t>ミズ</t>
    </rPh>
    <rPh sb="8" eb="10">
      <t>キョウキュウ</t>
    </rPh>
    <rPh sb="11" eb="12">
      <t>ウ</t>
    </rPh>
    <rPh sb="16" eb="17">
      <t>シャ</t>
    </rPh>
    <rPh sb="18" eb="19">
      <t>スウ</t>
    </rPh>
    <phoneticPr fontId="11"/>
  </si>
  <si>
    <t>丹波市</t>
    <rPh sb="0" eb="3">
      <t>タンバシ</t>
    </rPh>
    <phoneticPr fontId="1"/>
  </si>
  <si>
    <t>カ所</t>
    <rPh sb="1" eb="2">
      <t>ジョ</t>
    </rPh>
    <phoneticPr fontId="2"/>
  </si>
  <si>
    <t>MFろ過池</t>
    <rPh sb="3" eb="4">
      <t>カ</t>
    </rPh>
    <rPh sb="4" eb="5">
      <t>イケ</t>
    </rPh>
    <phoneticPr fontId="1"/>
  </si>
  <si>
    <t>西井　和忠</t>
    <rPh sb="0" eb="2">
      <t>ニシイ</t>
    </rPh>
    <rPh sb="3" eb="4">
      <t>カズ</t>
    </rPh>
    <rPh sb="4" eb="5">
      <t>チュウ</t>
    </rPh>
    <phoneticPr fontId="1"/>
  </si>
  <si>
    <t>林　健一郎</t>
    <rPh sb="0" eb="1">
      <t>ハヤシ</t>
    </rPh>
    <rPh sb="2" eb="5">
      <t>ケンイチロウ</t>
    </rPh>
    <phoneticPr fontId="1"/>
  </si>
  <si>
    <t>廣津　義憲</t>
    <rPh sb="0" eb="1">
      <t>ヒロシ</t>
    </rPh>
    <rPh sb="1" eb="2">
      <t>ツ</t>
    </rPh>
    <rPh sb="3" eb="4">
      <t>ヨシ</t>
    </rPh>
    <rPh sb="4" eb="5">
      <t>ノリ</t>
    </rPh>
    <phoneticPr fontId="1"/>
  </si>
  <si>
    <t>朝来</t>
    <rPh sb="0" eb="2">
      <t>アサゴ</t>
    </rPh>
    <phoneticPr fontId="2"/>
  </si>
  <si>
    <t>加東</t>
    <rPh sb="0" eb="2">
      <t>カトウ</t>
    </rPh>
    <phoneticPr fontId="2"/>
  </si>
  <si>
    <t>（５）特設水道健康福祉事務所別集計表</t>
    <rPh sb="7" eb="14">
      <t>ケンコウ</t>
    </rPh>
    <phoneticPr fontId="11"/>
  </si>
  <si>
    <t>施設数</t>
    <rPh sb="0" eb="2">
      <t>シセツ</t>
    </rPh>
    <rPh sb="2" eb="3">
      <t>スウ</t>
    </rPh>
    <phoneticPr fontId="11"/>
  </si>
  <si>
    <t>公営</t>
    <rPh sb="0" eb="2">
      <t>コウエイ</t>
    </rPh>
    <phoneticPr fontId="11"/>
  </si>
  <si>
    <t>その他</t>
    <rPh sb="2" eb="3">
      <t>タ</t>
    </rPh>
    <phoneticPr fontId="11"/>
  </si>
  <si>
    <t>計</t>
    <rPh sb="0" eb="1">
      <t>ケイ</t>
    </rPh>
    <phoneticPr fontId="11"/>
  </si>
  <si>
    <t>上　水　道</t>
    <rPh sb="0" eb="1">
      <t>ウエ</t>
    </rPh>
    <rPh sb="2" eb="3">
      <t>ミズ</t>
    </rPh>
    <rPh sb="4" eb="5">
      <t>ミチ</t>
    </rPh>
    <phoneticPr fontId="2"/>
  </si>
  <si>
    <t>工場内</t>
  </si>
  <si>
    <t>浅</t>
  </si>
  <si>
    <t>消毒のみ</t>
  </si>
  <si>
    <t>公営</t>
  </si>
  <si>
    <t>深</t>
  </si>
  <si>
    <t>兵庫県教育長</t>
  </si>
  <si>
    <t>湧</t>
  </si>
  <si>
    <t>ひかみカントリークラブ</t>
  </si>
  <si>
    <t>生活協同組合コープこうべ</t>
  </si>
  <si>
    <t>除鉄・除マ他</t>
  </si>
  <si>
    <t>エム・シー・シー食品㈱</t>
  </si>
  <si>
    <t>近田　政令</t>
  </si>
  <si>
    <t>㈱ロックフィールド</t>
  </si>
  <si>
    <t>平井　浩二</t>
  </si>
  <si>
    <t>六甲国際㈱</t>
  </si>
  <si>
    <t>六甲国際ゴルフ倶楽部GC</t>
  </si>
  <si>
    <t>除鉄・除マ</t>
  </si>
  <si>
    <t>菊水ゴルフ場</t>
  </si>
  <si>
    <t>北野　友之</t>
  </si>
  <si>
    <t>押部プラザ</t>
  </si>
  <si>
    <t>店舗内</t>
  </si>
  <si>
    <t>伊藤　幸治</t>
  </si>
  <si>
    <t>新日本観光㈱</t>
  </si>
  <si>
    <t>大神戸ゴルフ倶楽部</t>
  </si>
  <si>
    <t>明石ゴルフ倶楽部</t>
  </si>
  <si>
    <t>〔特設水道施設別現況表〕　</t>
    <rPh sb="10" eb="11">
      <t>ヒョウ</t>
    </rPh>
    <phoneticPr fontId="11"/>
  </si>
  <si>
    <t>市町名</t>
    <rPh sb="0" eb="2">
      <t>シチョウ</t>
    </rPh>
    <phoneticPr fontId="11"/>
  </si>
  <si>
    <t>設置者名</t>
    <rPh sb="0" eb="2">
      <t>セッチ</t>
    </rPh>
    <rPh sb="2" eb="3">
      <t>シャ</t>
    </rPh>
    <rPh sb="3" eb="4">
      <t>ナ</t>
    </rPh>
    <phoneticPr fontId="11"/>
  </si>
  <si>
    <t>供給区域または供給対象施設</t>
    <rPh sb="0" eb="2">
      <t>キョウキュウ</t>
    </rPh>
    <rPh sb="2" eb="4">
      <t>クイキ</t>
    </rPh>
    <rPh sb="7" eb="9">
      <t>キョウキュウ</t>
    </rPh>
    <rPh sb="9" eb="11">
      <t>タイショウ</t>
    </rPh>
    <rPh sb="11" eb="13">
      <t>シセツ</t>
    </rPh>
    <phoneticPr fontId="11"/>
  </si>
  <si>
    <t>確認時の飲料水供給対象需要者数</t>
    <rPh sb="0" eb="2">
      <t>カクニン</t>
    </rPh>
    <rPh sb="2" eb="3">
      <t>ジ</t>
    </rPh>
    <rPh sb="4" eb="7">
      <t>インリョウスイ</t>
    </rPh>
    <rPh sb="7" eb="9">
      <t>キョウキュウ</t>
    </rPh>
    <rPh sb="9" eb="11">
      <t>タイショウ</t>
    </rPh>
    <rPh sb="11" eb="13">
      <t>ジュヨウ</t>
    </rPh>
    <rPh sb="13" eb="14">
      <t>シャ</t>
    </rPh>
    <rPh sb="14" eb="15">
      <t>スウ</t>
    </rPh>
    <phoneticPr fontId="11"/>
  </si>
  <si>
    <t>備考</t>
    <rPh sb="0" eb="2">
      <t>ビコウ</t>
    </rPh>
    <phoneticPr fontId="11"/>
  </si>
  <si>
    <t>需要者数</t>
    <rPh sb="0" eb="2">
      <t>ジュヨウ</t>
    </rPh>
    <phoneticPr fontId="11"/>
  </si>
  <si>
    <t>（３）市町別水道普及表</t>
    <rPh sb="3" eb="5">
      <t>シチョウ</t>
    </rPh>
    <rPh sb="5" eb="6">
      <t>ベツ</t>
    </rPh>
    <rPh sb="6" eb="8">
      <t>スイドウ</t>
    </rPh>
    <rPh sb="8" eb="10">
      <t>フキュウ</t>
    </rPh>
    <rPh sb="10" eb="11">
      <t>ヒョウ</t>
    </rPh>
    <phoneticPr fontId="2"/>
  </si>
  <si>
    <t>水道普及率（％）</t>
  </si>
  <si>
    <t>兵庫県</t>
  </si>
  <si>
    <t>全国</t>
  </si>
  <si>
    <t>元</t>
  </si>
  <si>
    <t>一人一日最大給水量（l）</t>
  </si>
  <si>
    <t>上水道</t>
  </si>
  <si>
    <t>簡易水道</t>
  </si>
  <si>
    <t>一日最大給水量（m3/日）</t>
  </si>
  <si>
    <t>１　水道普及状況の推移</t>
  </si>
  <si>
    <t>年度</t>
    <rPh sb="1" eb="2">
      <t>ド</t>
    </rPh>
    <phoneticPr fontId="2"/>
  </si>
  <si>
    <t>普及率</t>
    <rPh sb="0" eb="3">
      <t>フキュウリツ</t>
    </rPh>
    <phoneticPr fontId="2"/>
  </si>
  <si>
    <t>給　　　　　　水　　　　　　量</t>
    <rPh sb="0" eb="1">
      <t>キュウ</t>
    </rPh>
    <rPh sb="7" eb="8">
      <t>ミズ</t>
    </rPh>
    <rPh sb="14" eb="15">
      <t>リョウ</t>
    </rPh>
    <phoneticPr fontId="2"/>
  </si>
  <si>
    <t>小　計</t>
  </si>
  <si>
    <t>計</t>
  </si>
  <si>
    <t>特設
水道</t>
    <rPh sb="0" eb="2">
      <t>トクセツ</t>
    </rPh>
    <rPh sb="3" eb="5">
      <t>スイドウ</t>
    </rPh>
    <phoneticPr fontId="2"/>
  </si>
  <si>
    <t>上水道</t>
    <rPh sb="0" eb="3">
      <t>ジョウスイドウ</t>
    </rPh>
    <phoneticPr fontId="2"/>
  </si>
  <si>
    <t>簡易水道</t>
    <rPh sb="0" eb="2">
      <t>カンイ</t>
    </rPh>
    <rPh sb="2" eb="4">
      <t>スイドウ</t>
    </rPh>
    <phoneticPr fontId="2"/>
  </si>
  <si>
    <t>計</t>
    <rPh sb="0" eb="1">
      <t>ケイ</t>
    </rPh>
    <phoneticPr fontId="2"/>
  </si>
  <si>
    <t>その他</t>
  </si>
  <si>
    <t>年　間</t>
  </si>
  <si>
    <t>一人
一日
最大</t>
    <rPh sb="3" eb="5">
      <t>イチニチ</t>
    </rPh>
    <rPh sb="6" eb="8">
      <t>サイダイ</t>
    </rPh>
    <phoneticPr fontId="2"/>
  </si>
  <si>
    <t>（千m3）</t>
  </si>
  <si>
    <t>　　　　　　　　　　　　　施　設　数　（ケ所）</t>
    <phoneticPr fontId="2"/>
  </si>
  <si>
    <t>専用水道施設能力</t>
    <phoneticPr fontId="2"/>
  </si>
  <si>
    <t>簡易
水道</t>
    <phoneticPr fontId="2"/>
  </si>
  <si>
    <t>専用
水道</t>
    <phoneticPr fontId="2"/>
  </si>
  <si>
    <t>簡易
水道</t>
    <phoneticPr fontId="2"/>
  </si>
  <si>
    <t>専用
水道</t>
    <phoneticPr fontId="2"/>
  </si>
  <si>
    <t xml:space="preserve"> </t>
    <phoneticPr fontId="2"/>
  </si>
  <si>
    <t>　</t>
    <phoneticPr fontId="2"/>
  </si>
  <si>
    <t>用水供給</t>
    <phoneticPr fontId="2"/>
  </si>
  <si>
    <t>自己
水源</t>
    <phoneticPr fontId="2"/>
  </si>
  <si>
    <t>一日
最大</t>
    <phoneticPr fontId="2"/>
  </si>
  <si>
    <t>計画給水</t>
  </si>
  <si>
    <t>現在給水</t>
  </si>
  <si>
    <t>表</t>
  </si>
  <si>
    <t>伏</t>
  </si>
  <si>
    <t>地</t>
  </si>
  <si>
    <t>浄</t>
  </si>
  <si>
    <t>そ</t>
  </si>
  <si>
    <t>緩</t>
  </si>
  <si>
    <t>急</t>
  </si>
  <si>
    <t>実績一日</t>
  </si>
  <si>
    <t>実績一人</t>
  </si>
  <si>
    <t>人口</t>
  </si>
  <si>
    <t>流</t>
  </si>
  <si>
    <t>下</t>
  </si>
  <si>
    <t>水</t>
  </si>
  <si>
    <t>の</t>
  </si>
  <si>
    <t>速</t>
  </si>
  <si>
    <t>一日最大</t>
  </si>
  <si>
    <t>受</t>
  </si>
  <si>
    <t>他</t>
  </si>
  <si>
    <t>ろ</t>
  </si>
  <si>
    <t>給水量</t>
  </si>
  <si>
    <t>過</t>
  </si>
  <si>
    <t>芦屋市</t>
  </si>
  <si>
    <t>伊丹市</t>
  </si>
  <si>
    <t>宝塚市</t>
  </si>
  <si>
    <t>川西市</t>
  </si>
  <si>
    <t>三田市</t>
  </si>
  <si>
    <t>猪名川町</t>
  </si>
  <si>
    <t>明石市</t>
  </si>
  <si>
    <t>加古川市</t>
  </si>
  <si>
    <t>高砂市</t>
  </si>
  <si>
    <t>稲美町</t>
  </si>
  <si>
    <t>播磨町</t>
  </si>
  <si>
    <t>西脇市（西脇地区）</t>
  </si>
  <si>
    <t>西脇市（黒田庄地区）</t>
  </si>
  <si>
    <t>三木市</t>
  </si>
  <si>
    <t>小野市</t>
  </si>
  <si>
    <t>加西市</t>
  </si>
  <si>
    <t>多可町</t>
  </si>
  <si>
    <t>市川町</t>
  </si>
  <si>
    <t>福崎町</t>
  </si>
  <si>
    <t>神河町</t>
  </si>
  <si>
    <t>西播磨水道企業団</t>
  </si>
  <si>
    <t>赤穂市（南部）</t>
  </si>
  <si>
    <t>宍粟市</t>
  </si>
  <si>
    <t>たつの市</t>
  </si>
  <si>
    <t>太子町</t>
  </si>
  <si>
    <t>上郡町</t>
  </si>
  <si>
    <t>播磨高原広域事務組合</t>
  </si>
  <si>
    <t>豊岡市</t>
  </si>
  <si>
    <t>養父市</t>
  </si>
  <si>
    <t>朝来市</t>
  </si>
  <si>
    <t>香美町</t>
  </si>
  <si>
    <t>新温泉町</t>
  </si>
  <si>
    <t>篠山市</t>
  </si>
  <si>
    <t>神戸市</t>
  </si>
  <si>
    <t>姫路市</t>
  </si>
  <si>
    <t>尼崎市</t>
  </si>
  <si>
    <t>西宮市</t>
  </si>
  <si>
    <t>　</t>
  </si>
  <si>
    <t>〔上水道施設別現況表（Ⅰ）〕</t>
    <rPh sb="1" eb="4">
      <t>ジョウスイドウ</t>
    </rPh>
    <rPh sb="4" eb="7">
      <t>シセツベツ</t>
    </rPh>
    <rPh sb="7" eb="9">
      <t>ゲンキョウ</t>
    </rPh>
    <rPh sb="9" eb="10">
      <t>ヒョウ</t>
    </rPh>
    <phoneticPr fontId="2"/>
  </si>
  <si>
    <t>取水施設</t>
    <rPh sb="0" eb="2">
      <t>シュスイ</t>
    </rPh>
    <rPh sb="2" eb="4">
      <t>シセツ</t>
    </rPh>
    <phoneticPr fontId="2"/>
  </si>
  <si>
    <t>内</t>
    <rPh sb="0" eb="1">
      <t>ウチ</t>
    </rPh>
    <phoneticPr fontId="2"/>
  </si>
  <si>
    <t>訳</t>
    <rPh sb="0" eb="1">
      <t>ワケ</t>
    </rPh>
    <phoneticPr fontId="2"/>
  </si>
  <si>
    <t>膜</t>
    <rPh sb="0" eb="1">
      <t>マク</t>
    </rPh>
    <phoneticPr fontId="2"/>
  </si>
  <si>
    <t>消</t>
    <rPh sb="0" eb="1">
      <t>ショウ</t>
    </rPh>
    <phoneticPr fontId="2"/>
  </si>
  <si>
    <t>料金収入</t>
    <rPh sb="0" eb="2">
      <t>リョウキン</t>
    </rPh>
    <rPh sb="2" eb="4">
      <t>シュウニュウ</t>
    </rPh>
    <phoneticPr fontId="2"/>
  </si>
  <si>
    <t>実績年間</t>
    <rPh sb="0" eb="2">
      <t>ジッセキ</t>
    </rPh>
    <rPh sb="2" eb="4">
      <t>ネンカン</t>
    </rPh>
    <phoneticPr fontId="2"/>
  </si>
  <si>
    <t>家庭用</t>
    <rPh sb="0" eb="3">
      <t>カテイヨウ</t>
    </rPh>
    <phoneticPr fontId="2"/>
  </si>
  <si>
    <t>営業用</t>
    <rPh sb="0" eb="3">
      <t>エイギョウヨウ</t>
    </rPh>
    <phoneticPr fontId="2"/>
  </si>
  <si>
    <t>工業用</t>
    <rPh sb="0" eb="3">
      <t>コウギョウヨウ</t>
    </rPh>
    <phoneticPr fontId="2"/>
  </si>
  <si>
    <t>その他</t>
    <rPh sb="2" eb="3">
      <t>タ</t>
    </rPh>
    <phoneticPr fontId="2"/>
  </si>
  <si>
    <t>損失量</t>
    <rPh sb="0" eb="2">
      <t>ソンシツ</t>
    </rPh>
    <rPh sb="2" eb="3">
      <t>リョウ</t>
    </rPh>
    <phoneticPr fontId="2"/>
  </si>
  <si>
    <t>計画一日</t>
    <rPh sb="0" eb="2">
      <t>ケイカク</t>
    </rPh>
    <rPh sb="2" eb="4">
      <t>イチニチ</t>
    </rPh>
    <phoneticPr fontId="2"/>
  </si>
  <si>
    <t>番号</t>
    <rPh sb="0" eb="2">
      <t>バンゴウ</t>
    </rPh>
    <phoneticPr fontId="2"/>
  </si>
  <si>
    <t>事業主体名</t>
    <rPh sb="0" eb="2">
      <t>ジギョウ</t>
    </rPh>
    <rPh sb="2" eb="4">
      <t>シュタイ</t>
    </rPh>
    <rPh sb="4" eb="5">
      <t>メイ</t>
    </rPh>
    <phoneticPr fontId="2"/>
  </si>
  <si>
    <t>毒</t>
    <rPh sb="0" eb="1">
      <t>ドク</t>
    </rPh>
    <phoneticPr fontId="2"/>
  </si>
  <si>
    <t>最大</t>
    <rPh sb="0" eb="2">
      <t>サイダイ</t>
    </rPh>
    <phoneticPr fontId="2"/>
  </si>
  <si>
    <t>過</t>
    <rPh sb="0" eb="1">
      <t>カ</t>
    </rPh>
    <phoneticPr fontId="2"/>
  </si>
  <si>
    <t>他</t>
    <rPh sb="0" eb="1">
      <t>タ</t>
    </rPh>
    <phoneticPr fontId="2"/>
  </si>
  <si>
    <t>給水量</t>
    <rPh sb="0" eb="3">
      <t>キュウスイリョウ</t>
    </rPh>
    <phoneticPr fontId="2"/>
  </si>
  <si>
    <t>水量</t>
    <rPh sb="0" eb="2">
      <t>スイリョウ</t>
    </rPh>
    <phoneticPr fontId="2"/>
  </si>
  <si>
    <t>県民局</t>
    <rPh sb="0" eb="2">
      <t>ケンミン</t>
    </rPh>
    <rPh sb="2" eb="3">
      <t>キョク</t>
    </rPh>
    <phoneticPr fontId="2"/>
  </si>
  <si>
    <t>　</t>
    <phoneticPr fontId="2"/>
  </si>
  <si>
    <t>（人）</t>
    <rPh sb="1" eb="2">
      <t>ヒト</t>
    </rPh>
    <phoneticPr fontId="2"/>
  </si>
  <si>
    <t>（千円）</t>
    <rPh sb="1" eb="3">
      <t>センエン</t>
    </rPh>
    <phoneticPr fontId="2"/>
  </si>
  <si>
    <t>（千m3）</t>
    <rPh sb="1" eb="2">
      <t>セン</t>
    </rPh>
    <phoneticPr fontId="2"/>
  </si>
  <si>
    <t>（m3/日）</t>
    <rPh sb="4" eb="5">
      <t>ニチ</t>
    </rPh>
    <phoneticPr fontId="2"/>
  </si>
  <si>
    <t>阪神南</t>
    <rPh sb="0" eb="2">
      <t>ハンシン</t>
    </rPh>
    <rPh sb="2" eb="3">
      <t>ミナミ</t>
    </rPh>
    <phoneticPr fontId="2"/>
  </si>
  <si>
    <t>１　水道普及状況の推移</t>
    <rPh sb="2" eb="4">
      <t>スイドウ</t>
    </rPh>
    <rPh sb="4" eb="6">
      <t>フキュウ</t>
    </rPh>
    <rPh sb="6" eb="8">
      <t>ジョウキョウ</t>
    </rPh>
    <rPh sb="9" eb="11">
      <t>スイイ</t>
    </rPh>
    <phoneticPr fontId="2"/>
  </si>
  <si>
    <t>（１）普及率（グラフ）</t>
    <rPh sb="3" eb="6">
      <t>フキュウリツ</t>
    </rPh>
    <phoneticPr fontId="2"/>
  </si>
  <si>
    <t>（２）一人一日最大給水量（グラフ）</t>
    <rPh sb="3" eb="5">
      <t>ヒトリ</t>
    </rPh>
    <rPh sb="5" eb="7">
      <t>イチニチ</t>
    </rPh>
    <rPh sb="7" eb="9">
      <t>サイダイ</t>
    </rPh>
    <rPh sb="9" eb="12">
      <t>キュウスイリョウ</t>
    </rPh>
    <phoneticPr fontId="2"/>
  </si>
  <si>
    <t>（３）年間及び一日最大給水量（グラフ）</t>
    <rPh sb="3" eb="5">
      <t>ネンカン</t>
    </rPh>
    <rPh sb="5" eb="6">
      <t>オヨ</t>
    </rPh>
    <rPh sb="7" eb="9">
      <t>イチニチ</t>
    </rPh>
    <rPh sb="9" eb="11">
      <t>サイダイ</t>
    </rPh>
    <rPh sb="11" eb="14">
      <t>キュウスイリョウ</t>
    </rPh>
    <phoneticPr fontId="2"/>
  </si>
  <si>
    <t>（１）健康福祉事務所別水道普及表</t>
    <rPh sb="3" eb="5">
      <t>ケンコウ</t>
    </rPh>
    <rPh sb="5" eb="7">
      <t>フクシ</t>
    </rPh>
    <rPh sb="7" eb="10">
      <t>ジムショ</t>
    </rPh>
    <rPh sb="10" eb="11">
      <t>ベツ</t>
    </rPh>
    <rPh sb="11" eb="13">
      <t>スイドウ</t>
    </rPh>
    <rPh sb="13" eb="15">
      <t>フキュウ</t>
    </rPh>
    <rPh sb="15" eb="16">
      <t>ヒョウ</t>
    </rPh>
    <phoneticPr fontId="2"/>
  </si>
  <si>
    <t>　　　上水道施設別現況表（Ⅰ）</t>
    <rPh sb="3" eb="6">
      <t>ジョウスイドウ</t>
    </rPh>
    <rPh sb="6" eb="9">
      <t>シセツベツ</t>
    </rPh>
    <rPh sb="9" eb="11">
      <t>ゲンキョウ</t>
    </rPh>
    <rPh sb="11" eb="12">
      <t>ヒョウ</t>
    </rPh>
    <phoneticPr fontId="2"/>
  </si>
  <si>
    <t>　　　上水道施設別現況表（Ⅱ）</t>
    <rPh sb="3" eb="6">
      <t>ジョウスイドウ</t>
    </rPh>
    <rPh sb="6" eb="9">
      <t>シセツベツ</t>
    </rPh>
    <rPh sb="9" eb="11">
      <t>ゲンキョウ</t>
    </rPh>
    <rPh sb="11" eb="12">
      <t>ヒョウ</t>
    </rPh>
    <phoneticPr fontId="2"/>
  </si>
  <si>
    <t>武庫川水系山田川</t>
    <phoneticPr fontId="2"/>
  </si>
  <si>
    <t>　　　上水道水利権一覧表</t>
    <rPh sb="3" eb="6">
      <t>ジョウスイドウ</t>
    </rPh>
    <rPh sb="6" eb="9">
      <t>スイリケン</t>
    </rPh>
    <rPh sb="9" eb="12">
      <t>イチランヒョウ</t>
    </rPh>
    <phoneticPr fontId="2"/>
  </si>
  <si>
    <t>　　　上水道料金表</t>
    <rPh sb="3" eb="6">
      <t>ジョウスイドウ</t>
    </rPh>
    <rPh sb="6" eb="9">
      <t>リョウキンヒョウ</t>
    </rPh>
    <phoneticPr fontId="2"/>
  </si>
  <si>
    <t>（２）水道用水供給集計表</t>
    <rPh sb="3" eb="5">
      <t>スイドウ</t>
    </rPh>
    <rPh sb="5" eb="7">
      <t>ヨウスイ</t>
    </rPh>
    <rPh sb="7" eb="9">
      <t>キョウキュウ</t>
    </rPh>
    <rPh sb="9" eb="12">
      <t>シュウケイヒョウ</t>
    </rPh>
    <phoneticPr fontId="2"/>
  </si>
  <si>
    <t>（３）簡易水道健康福祉事務所別集計表</t>
    <rPh sb="3" eb="5">
      <t>カンイ</t>
    </rPh>
    <rPh sb="5" eb="7">
      <t>スイドウ</t>
    </rPh>
    <rPh sb="7" eb="9">
      <t>ケンコウ</t>
    </rPh>
    <rPh sb="9" eb="11">
      <t>フクシ</t>
    </rPh>
    <rPh sb="11" eb="14">
      <t>ジムショ</t>
    </rPh>
    <rPh sb="14" eb="15">
      <t>ベツ</t>
    </rPh>
    <rPh sb="15" eb="18">
      <t>シュウケイヒョウ</t>
    </rPh>
    <phoneticPr fontId="2"/>
  </si>
  <si>
    <t>　　　簡易水道施設別現況表</t>
    <rPh sb="3" eb="5">
      <t>カンイ</t>
    </rPh>
    <rPh sb="5" eb="7">
      <t>スイドウ</t>
    </rPh>
    <rPh sb="7" eb="10">
      <t>シセツベツ</t>
    </rPh>
    <rPh sb="10" eb="12">
      <t>ゲンキョウ</t>
    </rPh>
    <rPh sb="12" eb="13">
      <t>ヒョウ</t>
    </rPh>
    <phoneticPr fontId="2"/>
  </si>
  <si>
    <t>№</t>
    <phoneticPr fontId="11"/>
  </si>
  <si>
    <t>な水の供給</t>
    <phoneticPr fontId="11"/>
  </si>
  <si>
    <t>備　考</t>
    <phoneticPr fontId="11"/>
  </si>
  <si>
    <t>を受けてい</t>
    <phoneticPr fontId="11"/>
  </si>
  <si>
    <t>る者の数</t>
    <phoneticPr fontId="11"/>
  </si>
  <si>
    <t>㈱カナリー</t>
    <phoneticPr fontId="11"/>
  </si>
  <si>
    <t>RO＋ＵＦ膜ろ過</t>
    <phoneticPr fontId="11"/>
  </si>
  <si>
    <t>（４）専用水道健康福祉事務所別集計表</t>
    <rPh sb="3" eb="5">
      <t>センヨウ</t>
    </rPh>
    <rPh sb="5" eb="7">
      <t>スイドウ</t>
    </rPh>
    <rPh sb="7" eb="9">
      <t>ケンコウ</t>
    </rPh>
    <rPh sb="9" eb="11">
      <t>フクシ</t>
    </rPh>
    <rPh sb="11" eb="14">
      <t>ジムショ</t>
    </rPh>
    <rPh sb="14" eb="15">
      <t>ベツ</t>
    </rPh>
    <rPh sb="15" eb="18">
      <t>シュウケイヒョウ</t>
    </rPh>
    <phoneticPr fontId="2"/>
  </si>
  <si>
    <t>　　　専用水道施設別現況表</t>
    <rPh sb="3" eb="5">
      <t>センヨウ</t>
    </rPh>
    <rPh sb="5" eb="7">
      <t>スイドウ</t>
    </rPh>
    <rPh sb="7" eb="10">
      <t>シセツベツ</t>
    </rPh>
    <rPh sb="10" eb="12">
      <t>ゲンキョウ</t>
    </rPh>
    <phoneticPr fontId="2"/>
  </si>
  <si>
    <t>（５）特設水道健康福祉事務所別集計表</t>
    <rPh sb="3" eb="5">
      <t>トクセツ</t>
    </rPh>
    <rPh sb="5" eb="7">
      <t>スイドウ</t>
    </rPh>
    <rPh sb="7" eb="9">
      <t>ケンコウ</t>
    </rPh>
    <rPh sb="9" eb="11">
      <t>フクシ</t>
    </rPh>
    <rPh sb="11" eb="14">
      <t>ジムショ</t>
    </rPh>
    <rPh sb="14" eb="15">
      <t>ベツ</t>
    </rPh>
    <rPh sb="15" eb="18">
      <t>シュウケイヒョウ</t>
    </rPh>
    <phoneticPr fontId="2"/>
  </si>
  <si>
    <t>　　　特設水道施設別現況表</t>
    <rPh sb="3" eb="5">
      <t>トクセツ</t>
    </rPh>
    <rPh sb="5" eb="7">
      <t>スイドウ</t>
    </rPh>
    <rPh sb="7" eb="10">
      <t>シセツベツ</t>
    </rPh>
    <rPh sb="10" eb="12">
      <t>ゲンキョウ</t>
    </rPh>
    <rPh sb="12" eb="13">
      <t>ヒョウ</t>
    </rPh>
    <phoneticPr fontId="2"/>
  </si>
  <si>
    <t>（６）簡易専用水道現況調査表</t>
    <rPh sb="3" eb="5">
      <t>カンイ</t>
    </rPh>
    <rPh sb="5" eb="7">
      <t>センヨウ</t>
    </rPh>
    <rPh sb="7" eb="9">
      <t>スイドウ</t>
    </rPh>
    <rPh sb="9" eb="11">
      <t>ゲンキョウ</t>
    </rPh>
    <rPh sb="11" eb="14">
      <t>チョウサヒョウ</t>
    </rPh>
    <phoneticPr fontId="2"/>
  </si>
  <si>
    <t>　　　不適合内容</t>
    <rPh sb="3" eb="6">
      <t>フテキゴウ</t>
    </rPh>
    <rPh sb="6" eb="8">
      <t>ナイヨウ</t>
    </rPh>
    <phoneticPr fontId="2"/>
  </si>
  <si>
    <t>阪神北</t>
    <rPh sb="0" eb="2">
      <t>ハンシン</t>
    </rPh>
    <rPh sb="2" eb="3">
      <t>キタ</t>
    </rPh>
    <phoneticPr fontId="2"/>
  </si>
  <si>
    <t>伊丹</t>
    <rPh sb="0" eb="2">
      <t>イタミ</t>
    </rPh>
    <phoneticPr fontId="2"/>
  </si>
  <si>
    <t>宝塚</t>
    <rPh sb="0" eb="2">
      <t>タカラヅカ</t>
    </rPh>
    <phoneticPr fontId="2"/>
  </si>
  <si>
    <t>東播磨</t>
    <rPh sb="0" eb="1">
      <t>ヒガシ</t>
    </rPh>
    <rPh sb="1" eb="3">
      <t>ハリマ</t>
    </rPh>
    <phoneticPr fontId="2"/>
  </si>
  <si>
    <t>明石</t>
    <rPh sb="0" eb="2">
      <t>アカシ</t>
    </rPh>
    <phoneticPr fontId="2"/>
  </si>
  <si>
    <t>加古川</t>
    <rPh sb="0" eb="3">
      <t>カコガワ</t>
    </rPh>
    <phoneticPr fontId="2"/>
  </si>
  <si>
    <t>北播磨</t>
    <rPh sb="0" eb="1">
      <t>キタ</t>
    </rPh>
    <rPh sb="1" eb="3">
      <t>ハリマ</t>
    </rPh>
    <phoneticPr fontId="2"/>
  </si>
  <si>
    <t>中播磨</t>
    <rPh sb="0" eb="1">
      <t>ナカ</t>
    </rPh>
    <rPh sb="1" eb="3">
      <t>ハリマ</t>
    </rPh>
    <phoneticPr fontId="2"/>
  </si>
  <si>
    <t>西播磨</t>
    <rPh sb="0" eb="1">
      <t>ニシ</t>
    </rPh>
    <rPh sb="1" eb="3">
      <t>ハリマ</t>
    </rPh>
    <phoneticPr fontId="2"/>
  </si>
  <si>
    <t>赤穂</t>
    <rPh sb="0" eb="2">
      <t>アコウ</t>
    </rPh>
    <phoneticPr fontId="2"/>
  </si>
  <si>
    <t>龍野</t>
    <rPh sb="0" eb="2">
      <t>タツノ</t>
    </rPh>
    <phoneticPr fontId="2"/>
  </si>
  <si>
    <t>但馬</t>
    <rPh sb="0" eb="2">
      <t>タジマ</t>
    </rPh>
    <phoneticPr fontId="2"/>
  </si>
  <si>
    <t>豊岡</t>
    <rPh sb="0" eb="2">
      <t>トヨオカ</t>
    </rPh>
    <phoneticPr fontId="2"/>
  </si>
  <si>
    <t>神戸市(市街地）</t>
    <rPh sb="4" eb="7">
      <t>シガイチ</t>
    </rPh>
    <phoneticPr fontId="2"/>
  </si>
  <si>
    <t>社団法人芦屋カントリー倶楽部</t>
    <rPh sb="0" eb="2">
      <t>シャダン</t>
    </rPh>
    <rPh sb="2" eb="4">
      <t>ホウジン</t>
    </rPh>
    <phoneticPr fontId="16"/>
  </si>
  <si>
    <t>芦屋カントリー倶楽部GC</t>
    <rPh sb="0" eb="2">
      <t>アシヤ</t>
    </rPh>
    <phoneticPr fontId="17"/>
  </si>
  <si>
    <t>住吉駅ビル内食品加工施設等</t>
    <rPh sb="5" eb="6">
      <t>ナイ</t>
    </rPh>
    <rPh sb="6" eb="8">
      <t>ショクヒン</t>
    </rPh>
    <rPh sb="8" eb="10">
      <t>カコウ</t>
    </rPh>
    <rPh sb="10" eb="12">
      <t>シセツ</t>
    </rPh>
    <rPh sb="12" eb="13">
      <t>トウ</t>
    </rPh>
    <phoneticPr fontId="17"/>
  </si>
  <si>
    <t>新谷　元幸</t>
    <rPh sb="0" eb="2">
      <t>シンタニ</t>
    </rPh>
    <rPh sb="3" eb="5">
      <t>モトユキ</t>
    </rPh>
    <phoneticPr fontId="17"/>
  </si>
  <si>
    <t>本多　祥二</t>
    <rPh sb="0" eb="2">
      <t>ホンダ</t>
    </rPh>
    <rPh sb="3" eb="5">
      <t>ショウジ</t>
    </rPh>
    <phoneticPr fontId="17"/>
  </si>
  <si>
    <t>生活協同組合コープこうべ六甲アイランド</t>
    <rPh sb="12" eb="14">
      <t>ロッコウ</t>
    </rPh>
    <phoneticPr fontId="16"/>
  </si>
  <si>
    <t>他</t>
    <rPh sb="0" eb="1">
      <t>タ</t>
    </rPh>
    <phoneticPr fontId="17"/>
  </si>
  <si>
    <t>急速・ＭＦろ過他</t>
    <rPh sb="7" eb="8">
      <t>タ</t>
    </rPh>
    <phoneticPr fontId="17"/>
  </si>
  <si>
    <t>除鉄・除マ・MFろ過他</t>
    <rPh sb="9" eb="10">
      <t>カ</t>
    </rPh>
    <rPh sb="10" eb="11">
      <t>タ</t>
    </rPh>
    <phoneticPr fontId="17"/>
  </si>
  <si>
    <t>中山　耕平</t>
    <rPh sb="0" eb="2">
      <t>ナカヤマ</t>
    </rPh>
    <rPh sb="3" eb="5">
      <t>コウヘイ</t>
    </rPh>
    <phoneticPr fontId="17"/>
  </si>
  <si>
    <t>伊藤ハム㈱</t>
    <rPh sb="0" eb="2">
      <t>イトウ</t>
    </rPh>
    <phoneticPr fontId="16"/>
  </si>
  <si>
    <t>中野　浩司</t>
    <rPh sb="0" eb="2">
      <t>ナカノ</t>
    </rPh>
    <rPh sb="3" eb="5">
      <t>コウジ</t>
    </rPh>
    <phoneticPr fontId="17"/>
  </si>
  <si>
    <t>伏流水</t>
    <rPh sb="0" eb="3">
      <t>フクリュウスイ</t>
    </rPh>
    <phoneticPr fontId="2"/>
  </si>
  <si>
    <t>東洋水産㈱　関西事業部</t>
    <rPh sb="6" eb="8">
      <t>カンサイ</t>
    </rPh>
    <rPh sb="8" eb="10">
      <t>ジギョウ</t>
    </rPh>
    <rPh sb="10" eb="11">
      <t>ブ</t>
    </rPh>
    <phoneticPr fontId="16"/>
  </si>
  <si>
    <t>江藤　恵吾</t>
    <rPh sb="0" eb="2">
      <t>エトウ</t>
    </rPh>
    <rPh sb="3" eb="5">
      <t>ケイゴ</t>
    </rPh>
    <phoneticPr fontId="17"/>
  </si>
  <si>
    <t>神戸実業学院</t>
    <rPh sb="0" eb="2">
      <t>コウベ</t>
    </rPh>
    <rPh sb="2" eb="4">
      <t>ジツギョウ</t>
    </rPh>
    <rPh sb="4" eb="6">
      <t>ガクイン</t>
    </rPh>
    <phoneticPr fontId="18"/>
  </si>
  <si>
    <t>深</t>
    <rPh sb="0" eb="1">
      <t>フカ</t>
    </rPh>
    <phoneticPr fontId="18"/>
  </si>
  <si>
    <t>消毒のみ</t>
    <rPh sb="0" eb="2">
      <t>ショウドク</t>
    </rPh>
    <phoneticPr fontId="18"/>
  </si>
  <si>
    <t>鴨川ダム</t>
    <rPh sb="0" eb="1">
      <t>カモ</t>
    </rPh>
    <rPh sb="1" eb="2">
      <t>カワ</t>
    </rPh>
    <phoneticPr fontId="2"/>
  </si>
  <si>
    <t>加古川水系加古川</t>
    <phoneticPr fontId="2"/>
  </si>
  <si>
    <t>芦屋川水系芦屋川</t>
    <phoneticPr fontId="2"/>
  </si>
  <si>
    <t>円山川水系与布土川</t>
    <rPh sb="0" eb="3">
      <t>マルヤマガワ</t>
    </rPh>
    <rPh sb="3" eb="5">
      <t>スイケイ</t>
    </rPh>
    <rPh sb="8" eb="9">
      <t>カワ</t>
    </rPh>
    <phoneticPr fontId="2"/>
  </si>
  <si>
    <t>神戸市（六甲山）</t>
    <rPh sb="0" eb="3">
      <t>コウベシ</t>
    </rPh>
    <rPh sb="4" eb="7">
      <t>ロッコウサン</t>
    </rPh>
    <phoneticPr fontId="2"/>
  </si>
  <si>
    <t>中野　秀彦</t>
    <rPh sb="0" eb="2">
      <t>ナカノ</t>
    </rPh>
    <rPh sb="3" eb="5">
      <t>ヒデヒコ</t>
    </rPh>
    <phoneticPr fontId="18"/>
  </si>
  <si>
    <t>他</t>
    <rPh sb="0" eb="1">
      <t>タ</t>
    </rPh>
    <phoneticPr fontId="19"/>
  </si>
  <si>
    <t>他（イオン交換）</t>
    <rPh sb="0" eb="1">
      <t>タ</t>
    </rPh>
    <rPh sb="5" eb="7">
      <t>コウカン</t>
    </rPh>
    <phoneticPr fontId="19"/>
  </si>
  <si>
    <t>すずらん病院</t>
    <rPh sb="4" eb="6">
      <t>ビョウイン</t>
    </rPh>
    <phoneticPr fontId="20"/>
  </si>
  <si>
    <t>深</t>
    <rPh sb="0" eb="1">
      <t>フカ</t>
    </rPh>
    <phoneticPr fontId="20"/>
  </si>
  <si>
    <t>RO膜ろ過</t>
    <rPh sb="2" eb="3">
      <t>マク</t>
    </rPh>
    <rPh sb="4" eb="5">
      <t>カ</t>
    </rPh>
    <phoneticPr fontId="20"/>
  </si>
  <si>
    <t>稲見　修</t>
    <rPh sb="0" eb="2">
      <t>イナミ</t>
    </rPh>
    <rPh sb="3" eb="4">
      <t>シュウ</t>
    </rPh>
    <phoneticPr fontId="20"/>
  </si>
  <si>
    <t>寮内</t>
    <rPh sb="0" eb="1">
      <t>リョウ</t>
    </rPh>
    <rPh sb="1" eb="2">
      <t>ナイ</t>
    </rPh>
    <phoneticPr fontId="18"/>
  </si>
  <si>
    <t>湧</t>
    <rPh sb="0" eb="1">
      <t>ワ</t>
    </rPh>
    <phoneticPr fontId="18"/>
  </si>
  <si>
    <t>吉川　将司</t>
    <rPh sb="0" eb="2">
      <t>ヨシカワ</t>
    </rPh>
    <rPh sb="3" eb="5">
      <t>ショウジ</t>
    </rPh>
    <phoneticPr fontId="18"/>
  </si>
  <si>
    <t>伊藤　博</t>
    <rPh sb="3" eb="4">
      <t>ヒロシ</t>
    </rPh>
    <phoneticPr fontId="19"/>
  </si>
  <si>
    <t>岡嶋　康裕</t>
    <rPh sb="0" eb="2">
      <t>オカジマ</t>
    </rPh>
    <rPh sb="3" eb="5">
      <t>ヤスヒロ</t>
    </rPh>
    <phoneticPr fontId="19"/>
  </si>
  <si>
    <t>木村　喜美郎</t>
    <rPh sb="0" eb="2">
      <t>キムラ</t>
    </rPh>
    <rPh sb="3" eb="6">
      <t>キミオ</t>
    </rPh>
    <phoneticPr fontId="19"/>
  </si>
  <si>
    <t>工場内</t>
    <rPh sb="0" eb="3">
      <t>コウジョウナイ</t>
    </rPh>
    <phoneticPr fontId="20"/>
  </si>
  <si>
    <t>浅</t>
    <rPh sb="0" eb="1">
      <t>アサ</t>
    </rPh>
    <phoneticPr fontId="18"/>
  </si>
  <si>
    <t>未給水</t>
    <rPh sb="0" eb="1">
      <t>ミ</t>
    </rPh>
    <rPh sb="1" eb="3">
      <t>キュウスイ</t>
    </rPh>
    <phoneticPr fontId="18"/>
  </si>
  <si>
    <t>丹波</t>
    <rPh sb="0" eb="2">
      <t>タンバ</t>
    </rPh>
    <phoneticPr fontId="2"/>
  </si>
  <si>
    <t>洲本</t>
    <rPh sb="0" eb="2">
      <t>スモト</t>
    </rPh>
    <phoneticPr fontId="2"/>
  </si>
  <si>
    <t>神戸</t>
    <rPh sb="0" eb="2">
      <t>コウベ</t>
    </rPh>
    <phoneticPr fontId="2"/>
  </si>
  <si>
    <t>西兵庫開発（株）</t>
    <rPh sb="0" eb="1">
      <t>ニシ</t>
    </rPh>
    <rPh sb="1" eb="3">
      <t>ヒョウゴ</t>
    </rPh>
    <rPh sb="3" eb="5">
      <t>カイハツ</t>
    </rPh>
    <rPh sb="5" eb="8">
      <t>カブ</t>
    </rPh>
    <phoneticPr fontId="15"/>
  </si>
  <si>
    <t>天川水系天川</t>
    <rPh sb="0" eb="4">
      <t>テンカワスイケイ</t>
    </rPh>
    <rPh sb="4" eb="6">
      <t>アマカワ</t>
    </rPh>
    <phoneticPr fontId="2"/>
  </si>
  <si>
    <t>〔上水道施設別現況表（Ⅱ）〕</t>
    <rPh sb="1" eb="4">
      <t>ジョウスイドウ</t>
    </rPh>
    <rPh sb="4" eb="7">
      <t>シセツベツ</t>
    </rPh>
    <rPh sb="7" eb="9">
      <t>ゲンキョウ</t>
    </rPh>
    <rPh sb="9" eb="10">
      <t>ヒョウ</t>
    </rPh>
    <phoneticPr fontId="2"/>
  </si>
  <si>
    <t>年間</t>
    <rPh sb="0" eb="2">
      <t>ネンカン</t>
    </rPh>
    <phoneticPr fontId="2"/>
  </si>
  <si>
    <t>現在施設</t>
    <rPh sb="0" eb="2">
      <t>ゲンザイ</t>
    </rPh>
    <rPh sb="2" eb="4">
      <t>シセツ</t>
    </rPh>
    <phoneticPr fontId="2"/>
  </si>
  <si>
    <t>実績一日</t>
    <rPh sb="0" eb="2">
      <t>ジッセキ</t>
    </rPh>
    <rPh sb="2" eb="4">
      <t>イチニチ</t>
    </rPh>
    <phoneticPr fontId="2"/>
  </si>
  <si>
    <t>　　　　　比　　　　　　率</t>
    <rPh sb="5" eb="13">
      <t>ヒリツ</t>
    </rPh>
    <phoneticPr fontId="2"/>
  </si>
  <si>
    <t>取水量</t>
    <rPh sb="0" eb="1">
      <t>シュ</t>
    </rPh>
    <rPh sb="1" eb="3">
      <t>スイリョウ</t>
    </rPh>
    <phoneticPr fontId="2"/>
  </si>
  <si>
    <t>伏流水</t>
    <rPh sb="0" eb="2">
      <t>フクリュウ</t>
    </rPh>
    <rPh sb="2" eb="3">
      <t>スイ</t>
    </rPh>
    <phoneticPr fontId="2"/>
  </si>
  <si>
    <t>地下水</t>
    <rPh sb="0" eb="3">
      <t>チカスイ</t>
    </rPh>
    <phoneticPr fontId="2"/>
  </si>
  <si>
    <t>有効水量</t>
    <rPh sb="0" eb="2">
      <t>ユウコウ</t>
    </rPh>
    <rPh sb="2" eb="4">
      <t>スイリョウ</t>
    </rPh>
    <phoneticPr fontId="2"/>
  </si>
  <si>
    <t>有収水量</t>
    <rPh sb="0" eb="1">
      <t>ユウ</t>
    </rPh>
    <rPh sb="1" eb="2">
      <t>オサム</t>
    </rPh>
    <rPh sb="2" eb="4">
      <t>スイリョウ</t>
    </rPh>
    <phoneticPr fontId="2"/>
  </si>
  <si>
    <t>能力</t>
    <rPh sb="0" eb="2">
      <t>ノウリョク</t>
    </rPh>
    <phoneticPr fontId="2"/>
  </si>
  <si>
    <t>最大給水量</t>
    <rPh sb="0" eb="2">
      <t>サイダイ</t>
    </rPh>
    <rPh sb="2" eb="5">
      <t>キュウスイリョウ</t>
    </rPh>
    <phoneticPr fontId="2"/>
  </si>
  <si>
    <t>平均給水量</t>
    <rPh sb="0" eb="2">
      <t>ヘイキン</t>
    </rPh>
    <rPh sb="2" eb="5">
      <t>キュウスイリョウ</t>
    </rPh>
    <phoneticPr fontId="2"/>
  </si>
  <si>
    <t>稼働率</t>
    <rPh sb="0" eb="3">
      <t>カドウリツ</t>
    </rPh>
    <phoneticPr fontId="2"/>
  </si>
  <si>
    <t>負荷率</t>
    <rPh sb="0" eb="2">
      <t>フカ</t>
    </rPh>
    <rPh sb="2" eb="3">
      <t>リツ</t>
    </rPh>
    <phoneticPr fontId="2"/>
  </si>
  <si>
    <t>有効率</t>
    <rPh sb="0" eb="3">
      <t>ユウコウリツ</t>
    </rPh>
    <phoneticPr fontId="2"/>
  </si>
  <si>
    <t>有収率</t>
    <rPh sb="0" eb="1">
      <t>ユウシュウ</t>
    </rPh>
    <rPh sb="1" eb="2">
      <t>シュウ</t>
    </rPh>
    <rPh sb="2" eb="3">
      <t>リツ</t>
    </rPh>
    <phoneticPr fontId="2"/>
  </si>
  <si>
    <t>利用量</t>
    <rPh sb="0" eb="2">
      <t>リヨウ</t>
    </rPh>
    <rPh sb="2" eb="3">
      <t>リョウ</t>
    </rPh>
    <phoneticPr fontId="2"/>
  </si>
  <si>
    <t>率（％）</t>
    <rPh sb="0" eb="1">
      <t>リツ</t>
    </rPh>
    <phoneticPr fontId="2"/>
  </si>
  <si>
    <t>(注)</t>
    <rPh sb="1" eb="2">
      <t>チュウ</t>
    </rPh>
    <phoneticPr fontId="2"/>
  </si>
  <si>
    <t>１．他の事業体に対する分水量を（　　）外書した。</t>
    <rPh sb="2" eb="3">
      <t>タ</t>
    </rPh>
    <rPh sb="4" eb="7">
      <t>ジギョウタイ</t>
    </rPh>
    <rPh sb="8" eb="9">
      <t>タイ</t>
    </rPh>
    <rPh sb="11" eb="14">
      <t>ブンスイリョウ</t>
    </rPh>
    <rPh sb="19" eb="21">
      <t>ソトガ</t>
    </rPh>
    <phoneticPr fontId="2"/>
  </si>
  <si>
    <t>２．実績一日最大給水量及び実績一日平均給水量並びに各比率は、分水量を含めて算出した。</t>
    <rPh sb="2" eb="4">
      <t>ジッセキ</t>
    </rPh>
    <rPh sb="4" eb="6">
      <t>イチニチ</t>
    </rPh>
    <rPh sb="6" eb="8">
      <t>サイダイ</t>
    </rPh>
    <rPh sb="8" eb="11">
      <t>キュウスイリョウ</t>
    </rPh>
    <rPh sb="11" eb="12">
      <t>オヨ</t>
    </rPh>
    <rPh sb="13" eb="15">
      <t>ジッセキ</t>
    </rPh>
    <rPh sb="15" eb="16">
      <t>1</t>
    </rPh>
    <rPh sb="16" eb="17">
      <t>ニチ</t>
    </rPh>
    <rPh sb="17" eb="19">
      <t>ヘイキン</t>
    </rPh>
    <rPh sb="19" eb="22">
      <t>キュウスイリョウ</t>
    </rPh>
    <rPh sb="22" eb="23">
      <t>ナラ</t>
    </rPh>
    <rPh sb="25" eb="26">
      <t>カク</t>
    </rPh>
    <rPh sb="26" eb="28">
      <t>ヒリツ</t>
    </rPh>
    <rPh sb="30" eb="33">
      <t>ブンスイリョウ</t>
    </rPh>
    <rPh sb="34" eb="35">
      <t>フク</t>
    </rPh>
    <rPh sb="37" eb="39">
      <t>サンシュツ</t>
    </rPh>
    <phoneticPr fontId="2"/>
  </si>
  <si>
    <t>神戸市</t>
    <rPh sb="0" eb="3">
      <t>コウベシ</t>
    </rPh>
    <phoneticPr fontId="1"/>
  </si>
  <si>
    <t>姫路市</t>
    <rPh sb="0" eb="3">
      <t>ヒメジシ</t>
    </rPh>
    <phoneticPr fontId="2"/>
  </si>
  <si>
    <t>西宮市</t>
    <rPh sb="0" eb="3">
      <t>ニシノミヤシ</t>
    </rPh>
    <phoneticPr fontId="2"/>
  </si>
  <si>
    <t>合計</t>
    <rPh sb="0" eb="2">
      <t>ゴウケイ</t>
    </rPh>
    <phoneticPr fontId="2"/>
  </si>
  <si>
    <t>３　種類別水道の現況</t>
    <rPh sb="2" eb="5">
      <t>シュルイベツ</t>
    </rPh>
    <rPh sb="5" eb="7">
      <t>スイドウ</t>
    </rPh>
    <rPh sb="8" eb="10">
      <t>ゲンキョウ</t>
    </rPh>
    <phoneticPr fontId="2"/>
  </si>
  <si>
    <t>健康福祉</t>
    <rPh sb="0" eb="2">
      <t>ケンコウ</t>
    </rPh>
    <rPh sb="2" eb="4">
      <t>フクシ</t>
    </rPh>
    <phoneticPr fontId="2"/>
  </si>
  <si>
    <t>施設</t>
    <rPh sb="0" eb="2">
      <t>シセツ</t>
    </rPh>
    <phoneticPr fontId="2"/>
  </si>
  <si>
    <t>事務所等</t>
    <rPh sb="0" eb="2">
      <t>ジム</t>
    </rPh>
    <rPh sb="2" eb="3">
      <t>ジョ</t>
    </rPh>
    <rPh sb="3" eb="4">
      <t>ナド</t>
    </rPh>
    <phoneticPr fontId="2"/>
  </si>
  <si>
    <t>数</t>
    <rPh sb="0" eb="1">
      <t>スウ</t>
    </rPh>
    <phoneticPr fontId="2"/>
  </si>
  <si>
    <t>阪神南</t>
    <rPh sb="0" eb="2">
      <t>ハンシン</t>
    </rPh>
    <rPh sb="2" eb="3">
      <t>ミナミ</t>
    </rPh>
    <phoneticPr fontId="6"/>
  </si>
  <si>
    <t>伊　丹</t>
    <rPh sb="0" eb="1">
      <t>イ</t>
    </rPh>
    <rPh sb="2" eb="3">
      <t>ニ</t>
    </rPh>
    <phoneticPr fontId="2"/>
  </si>
  <si>
    <t>明　石</t>
    <rPh sb="0" eb="1">
      <t>メイ</t>
    </rPh>
    <rPh sb="2" eb="3">
      <t>イシ</t>
    </rPh>
    <phoneticPr fontId="2"/>
  </si>
  <si>
    <t>赤　穂</t>
    <rPh sb="0" eb="1">
      <t>アカ</t>
    </rPh>
    <rPh sb="2" eb="3">
      <t>ホ</t>
    </rPh>
    <phoneticPr fontId="2"/>
  </si>
  <si>
    <t>但 　馬</t>
    <rPh sb="0" eb="1">
      <t>タダシ</t>
    </rPh>
    <rPh sb="3" eb="4">
      <t>ウマ</t>
    </rPh>
    <phoneticPr fontId="2"/>
  </si>
  <si>
    <t>年間給水量（千m3）</t>
    <rPh sb="6" eb="7">
      <t>セン</t>
    </rPh>
    <phoneticPr fontId="2"/>
  </si>
  <si>
    <t>川西市</t>
    <rPh sb="0" eb="3">
      <t>カワニシシ</t>
    </rPh>
    <phoneticPr fontId="15"/>
  </si>
  <si>
    <t>能勢観光開発(株)</t>
    <rPh sb="0" eb="2">
      <t>ノセ</t>
    </rPh>
    <rPh sb="2" eb="4">
      <t>カンコウ</t>
    </rPh>
    <rPh sb="4" eb="6">
      <t>カイハツ</t>
    </rPh>
    <rPh sb="6" eb="9">
      <t>カブ</t>
    </rPh>
    <phoneticPr fontId="15"/>
  </si>
  <si>
    <t>能勢カントリー倶楽部</t>
    <rPh sb="0" eb="2">
      <t>ノセ</t>
    </rPh>
    <rPh sb="7" eb="10">
      <t>クラブ</t>
    </rPh>
    <phoneticPr fontId="15"/>
  </si>
  <si>
    <t>表</t>
    <rPh sb="0" eb="1">
      <t>ヒョウ</t>
    </rPh>
    <phoneticPr fontId="15"/>
  </si>
  <si>
    <t>急速ろ過</t>
    <rPh sb="0" eb="2">
      <t>キュウソク</t>
    </rPh>
    <rPh sb="3" eb="4">
      <t>カ</t>
    </rPh>
    <phoneticPr fontId="15"/>
  </si>
  <si>
    <t>大垣　康則</t>
    <rPh sb="0" eb="2">
      <t>オオガキ</t>
    </rPh>
    <rPh sb="3" eb="5">
      <t>ヤスノリ</t>
    </rPh>
    <phoneticPr fontId="15"/>
  </si>
  <si>
    <t>(株)ヤマトハウジング</t>
    <rPh sb="0" eb="3">
      <t>カブ</t>
    </rPh>
    <phoneticPr fontId="15"/>
  </si>
  <si>
    <t>東海カントリー倶楽部</t>
    <rPh sb="0" eb="2">
      <t>トウカイ</t>
    </rPh>
    <rPh sb="7" eb="10">
      <t>クラブ</t>
    </rPh>
    <phoneticPr fontId="15"/>
  </si>
  <si>
    <t>深</t>
    <rPh sb="0" eb="1">
      <t>フカ</t>
    </rPh>
    <phoneticPr fontId="15"/>
  </si>
  <si>
    <t>村本　修治</t>
    <rPh sb="0" eb="2">
      <t>ムラモト</t>
    </rPh>
    <rPh sb="3" eb="5">
      <t>シュウジ</t>
    </rPh>
    <phoneticPr fontId="15"/>
  </si>
  <si>
    <t>三田市</t>
    <rPh sb="0" eb="3">
      <t>サンダシ</t>
    </rPh>
    <phoneticPr fontId="15"/>
  </si>
  <si>
    <t>新有馬開発㈱</t>
    <rPh sb="0" eb="3">
      <t>シンアリマ</t>
    </rPh>
    <rPh sb="3" eb="5">
      <t>カイハツ</t>
    </rPh>
    <phoneticPr fontId="15"/>
  </si>
  <si>
    <t>有馬カントリークラブ</t>
    <rPh sb="0" eb="2">
      <t>アリマ</t>
    </rPh>
    <phoneticPr fontId="15"/>
  </si>
  <si>
    <t>㈱千刈興産</t>
    <rPh sb="1" eb="2">
      <t>セン</t>
    </rPh>
    <rPh sb="2" eb="3">
      <t>ガ</t>
    </rPh>
    <rPh sb="3" eb="5">
      <t>コウサン</t>
    </rPh>
    <phoneticPr fontId="15"/>
  </si>
  <si>
    <t>千刈カントリー倶楽部</t>
    <rPh sb="0" eb="1">
      <t>セン</t>
    </rPh>
    <rPh sb="1" eb="2">
      <t>カ</t>
    </rPh>
    <rPh sb="7" eb="10">
      <t>クラブ</t>
    </rPh>
    <phoneticPr fontId="15"/>
  </si>
  <si>
    <t>貯</t>
    <rPh sb="0" eb="1">
      <t>チョ</t>
    </rPh>
    <phoneticPr fontId="15"/>
  </si>
  <si>
    <t>西上　哲也</t>
    <rPh sb="0" eb="2">
      <t>ニシガミ</t>
    </rPh>
    <rPh sb="3" eb="5">
      <t>テツヤ</t>
    </rPh>
    <phoneticPr fontId="15"/>
  </si>
  <si>
    <t>㈱有馬富士開発</t>
    <rPh sb="1" eb="3">
      <t>アリマ</t>
    </rPh>
    <rPh sb="3" eb="5">
      <t>フジ</t>
    </rPh>
    <rPh sb="5" eb="7">
      <t>カイハツ</t>
    </rPh>
    <phoneticPr fontId="15"/>
  </si>
  <si>
    <t>有馬富士カントリークラブ</t>
    <rPh sb="0" eb="2">
      <t>アリマ</t>
    </rPh>
    <rPh sb="2" eb="4">
      <t>フジ</t>
    </rPh>
    <phoneticPr fontId="15"/>
  </si>
  <si>
    <t>貯・深</t>
    <rPh sb="0" eb="1">
      <t>チョ</t>
    </rPh>
    <rPh sb="2" eb="3">
      <t>フカ</t>
    </rPh>
    <phoneticPr fontId="15"/>
  </si>
  <si>
    <t>家代岡　哲郎</t>
    <rPh sb="0" eb="1">
      <t>イエ</t>
    </rPh>
    <rPh sb="1" eb="2">
      <t>ダイ</t>
    </rPh>
    <rPh sb="2" eb="3">
      <t>オカ</t>
    </rPh>
    <rPh sb="4" eb="6">
      <t>テツロウ</t>
    </rPh>
    <phoneticPr fontId="15"/>
  </si>
  <si>
    <t>㈱三田レークサイド開発</t>
    <rPh sb="1" eb="3">
      <t>サンダ</t>
    </rPh>
    <rPh sb="9" eb="11">
      <t>カイハツ</t>
    </rPh>
    <phoneticPr fontId="15"/>
  </si>
  <si>
    <t>三田レークサイドカントリークラブ</t>
    <rPh sb="0" eb="2">
      <t>サンダ</t>
    </rPh>
    <phoneticPr fontId="15"/>
  </si>
  <si>
    <t>加古川市</t>
    <rPh sb="0" eb="4">
      <t>カコガワシ</t>
    </rPh>
    <phoneticPr fontId="15"/>
  </si>
  <si>
    <t>ナガサワ食品株式会社</t>
  </si>
  <si>
    <t>ナガサワ物流センター敷地内</t>
    <rPh sb="4" eb="6">
      <t>ブツリュウ</t>
    </rPh>
    <rPh sb="10" eb="13">
      <t>シキチナイ</t>
    </rPh>
    <phoneticPr fontId="1"/>
  </si>
  <si>
    <t>深</t>
    <rPh sb="0" eb="1">
      <t>シン</t>
    </rPh>
    <phoneticPr fontId="1"/>
  </si>
  <si>
    <t>曝気</t>
    <rPh sb="0" eb="1">
      <t>バク</t>
    </rPh>
    <rPh sb="1" eb="2">
      <t>キ</t>
    </rPh>
    <phoneticPr fontId="1"/>
  </si>
  <si>
    <t>長澤　正直</t>
    <rPh sb="0" eb="2">
      <t>ナガサワ</t>
    </rPh>
    <rPh sb="3" eb="5">
      <t>ショウジキ</t>
    </rPh>
    <phoneticPr fontId="1"/>
  </si>
  <si>
    <t>三木市</t>
    <rPh sb="0" eb="3">
      <t>ミキシ</t>
    </rPh>
    <phoneticPr fontId="1"/>
  </si>
  <si>
    <t>広野ゴルフ倶楽部</t>
    <rPh sb="0" eb="2">
      <t>ヒロノ</t>
    </rPh>
    <rPh sb="5" eb="8">
      <t>クラブ</t>
    </rPh>
    <phoneticPr fontId="1"/>
  </si>
  <si>
    <t>ゴルフ場内</t>
    <rPh sb="3" eb="4">
      <t>ジョウ</t>
    </rPh>
    <rPh sb="4" eb="5">
      <t>ナイ</t>
    </rPh>
    <phoneticPr fontId="1"/>
  </si>
  <si>
    <t>深</t>
    <rPh sb="0" eb="1">
      <t>フカ</t>
    </rPh>
    <phoneticPr fontId="1"/>
  </si>
  <si>
    <t>高塚　勝久</t>
    <rPh sb="0" eb="2">
      <t>タカツカ</t>
    </rPh>
    <rPh sb="3" eb="4">
      <t>カツ</t>
    </rPh>
    <rPh sb="4" eb="5">
      <t>ヒサ</t>
    </rPh>
    <phoneticPr fontId="1"/>
  </si>
  <si>
    <t>グリコ兵庫アイスクリーム㈱</t>
    <rPh sb="3" eb="5">
      <t>ヒョウゴ</t>
    </rPh>
    <phoneticPr fontId="1"/>
  </si>
  <si>
    <t>工場内</t>
    <rPh sb="0" eb="3">
      <t>コウジョウナイ</t>
    </rPh>
    <phoneticPr fontId="1"/>
  </si>
  <si>
    <t>掘井　敏郎</t>
    <rPh sb="0" eb="1">
      <t>ホ</t>
    </rPh>
    <rPh sb="1" eb="2">
      <t>イ</t>
    </rPh>
    <rPh sb="3" eb="4">
      <t>トシ</t>
    </rPh>
    <rPh sb="4" eb="5">
      <t>ロウ</t>
    </rPh>
    <phoneticPr fontId="1"/>
  </si>
  <si>
    <t>マスターズゴルフ倶楽部㈱</t>
    <rPh sb="8" eb="11">
      <t>クラブ</t>
    </rPh>
    <phoneticPr fontId="1"/>
  </si>
  <si>
    <t>三明㈱（関西ゴルフクラブ）</t>
    <rPh sb="0" eb="1">
      <t>サン</t>
    </rPh>
    <rPh sb="1" eb="2">
      <t>メイ</t>
    </rPh>
    <rPh sb="4" eb="6">
      <t>カンサイ</t>
    </rPh>
    <phoneticPr fontId="1"/>
  </si>
  <si>
    <t>島　康彦</t>
    <rPh sb="0" eb="1">
      <t>シマ</t>
    </rPh>
    <rPh sb="2" eb="4">
      <t>ヤスヒコ</t>
    </rPh>
    <phoneticPr fontId="1"/>
  </si>
  <si>
    <t>社会福祉法人まほろば</t>
    <rPh sb="0" eb="2">
      <t>シャカイ</t>
    </rPh>
    <rPh sb="2" eb="4">
      <t>フクシ</t>
    </rPh>
    <rPh sb="4" eb="6">
      <t>ホウジン</t>
    </rPh>
    <phoneticPr fontId="1"/>
  </si>
  <si>
    <t>まほろば内</t>
    <rPh sb="4" eb="5">
      <t>ナイ</t>
    </rPh>
    <phoneticPr fontId="1"/>
  </si>
  <si>
    <t>小野市</t>
    <rPh sb="0" eb="3">
      <t>オノシ</t>
    </rPh>
    <phoneticPr fontId="1"/>
  </si>
  <si>
    <t>小野観光開発㈱</t>
    <rPh sb="0" eb="2">
      <t>オノ</t>
    </rPh>
    <rPh sb="2" eb="4">
      <t>カンコウ</t>
    </rPh>
    <rPh sb="4" eb="6">
      <t>カイハツ</t>
    </rPh>
    <phoneticPr fontId="1"/>
  </si>
  <si>
    <t>浅</t>
    <rPh sb="0" eb="1">
      <t>アサ</t>
    </rPh>
    <phoneticPr fontId="1"/>
  </si>
  <si>
    <t>三輪　浩</t>
    <rPh sb="0" eb="2">
      <t>ミワ</t>
    </rPh>
    <rPh sb="3" eb="4">
      <t>ヒロシ</t>
    </rPh>
    <phoneticPr fontId="1"/>
  </si>
  <si>
    <t>加西市</t>
    <rPh sb="0" eb="3">
      <t>カサイシ</t>
    </rPh>
    <phoneticPr fontId="1"/>
  </si>
  <si>
    <t>ピーエスコンクリート（株）兵庫工場</t>
    <rPh sb="10" eb="13">
      <t>カブ</t>
    </rPh>
    <rPh sb="13" eb="15">
      <t>ヒョウゴ</t>
    </rPh>
    <rPh sb="15" eb="17">
      <t>コウジョウ</t>
    </rPh>
    <phoneticPr fontId="1"/>
  </si>
  <si>
    <t>工場内</t>
    <rPh sb="0" eb="2">
      <t>コウジョウ</t>
    </rPh>
    <rPh sb="2" eb="3">
      <t>ナイ</t>
    </rPh>
    <phoneticPr fontId="1"/>
  </si>
  <si>
    <t>松山　将也</t>
    <rPh sb="0" eb="2">
      <t>マツヤマ</t>
    </rPh>
    <rPh sb="3" eb="4">
      <t>ショウ</t>
    </rPh>
    <rPh sb="4" eb="5">
      <t>ヤ</t>
    </rPh>
    <phoneticPr fontId="1"/>
  </si>
  <si>
    <t>きよみづ観光㈱</t>
    <rPh sb="4" eb="6">
      <t>カンコウ</t>
    </rPh>
    <phoneticPr fontId="1"/>
  </si>
  <si>
    <t>きよみづ郷（別荘）</t>
    <rPh sb="4" eb="5">
      <t>キョウ</t>
    </rPh>
    <rPh sb="6" eb="8">
      <t>ベッソウ</t>
    </rPh>
    <phoneticPr fontId="1"/>
  </si>
  <si>
    <t>表</t>
    <rPh sb="0" eb="1">
      <t>オモテ</t>
    </rPh>
    <phoneticPr fontId="1"/>
  </si>
  <si>
    <t>㈱ABCゴルフ倶楽部（ABCゴルフ倶楽部）</t>
    <rPh sb="17" eb="20">
      <t>クラブ</t>
    </rPh>
    <phoneticPr fontId="13"/>
  </si>
  <si>
    <t>ゴルフ場内</t>
    <rPh sb="3" eb="4">
      <t>ジョウ</t>
    </rPh>
    <rPh sb="4" eb="5">
      <t>ナイ</t>
    </rPh>
    <phoneticPr fontId="14"/>
  </si>
  <si>
    <t>深</t>
    <rPh sb="0" eb="1">
      <t>フカ</t>
    </rPh>
    <phoneticPr fontId="14"/>
  </si>
  <si>
    <t>急速ろ過</t>
    <rPh sb="0" eb="2">
      <t>キュウソク</t>
    </rPh>
    <rPh sb="3" eb="4">
      <t>カ</t>
    </rPh>
    <phoneticPr fontId="14"/>
  </si>
  <si>
    <t>森　敏剛</t>
    <rPh sb="0" eb="1">
      <t>モリ</t>
    </rPh>
    <rPh sb="2" eb="3">
      <t>トシ</t>
    </rPh>
    <rPh sb="3" eb="4">
      <t>ゴウ</t>
    </rPh>
    <phoneticPr fontId="13"/>
  </si>
  <si>
    <t>浅</t>
    <rPh sb="0" eb="1">
      <t>アサ</t>
    </rPh>
    <phoneticPr fontId="15"/>
  </si>
  <si>
    <t>緩速ろ過</t>
    <rPh sb="0" eb="2">
      <t>カンソク</t>
    </rPh>
    <rPh sb="3" eb="4">
      <t>カ</t>
    </rPh>
    <phoneticPr fontId="15"/>
  </si>
  <si>
    <t>公営</t>
    <rPh sb="0" eb="2">
      <t>コウエイ</t>
    </rPh>
    <phoneticPr fontId="15"/>
  </si>
  <si>
    <t>表</t>
    <rPh sb="0" eb="1">
      <t>オモテ</t>
    </rPh>
    <phoneticPr fontId="15"/>
  </si>
  <si>
    <t>笹倉　智之</t>
    <rPh sb="0" eb="2">
      <t>ササクラ</t>
    </rPh>
    <rPh sb="3" eb="5">
      <t>トモユキ</t>
    </rPh>
    <phoneticPr fontId="15"/>
  </si>
  <si>
    <t>藤原　作太郎</t>
    <rPh sb="0" eb="2">
      <t>フジワラ</t>
    </rPh>
    <rPh sb="3" eb="6">
      <t>サクタロウ</t>
    </rPh>
    <phoneticPr fontId="15"/>
  </si>
  <si>
    <t>たつの市</t>
    <rPh sb="3" eb="4">
      <t>シ</t>
    </rPh>
    <phoneticPr fontId="15"/>
  </si>
  <si>
    <t>豊岡市長</t>
    <rPh sb="0" eb="4">
      <t>トヨオカシチョウ</t>
    </rPh>
    <phoneticPr fontId="1"/>
  </si>
  <si>
    <t>小河江</t>
    <rPh sb="0" eb="1">
      <t>ショウ</t>
    </rPh>
    <rPh sb="1" eb="2">
      <t>カワ</t>
    </rPh>
    <rPh sb="2" eb="3">
      <t>エ</t>
    </rPh>
    <phoneticPr fontId="1"/>
  </si>
  <si>
    <t>確認年月日
または報告
受理年月日</t>
    <rPh sb="0" eb="2">
      <t>カクニン</t>
    </rPh>
    <rPh sb="9" eb="11">
      <t>ホウコク</t>
    </rPh>
    <rPh sb="12" eb="14">
      <t>ジュリ</t>
    </rPh>
    <rPh sb="14" eb="17">
      <t>ネンガッピ</t>
    </rPh>
    <phoneticPr fontId="11"/>
  </si>
  <si>
    <t>設置者名</t>
  </si>
  <si>
    <t>確認年月日</t>
  </si>
  <si>
    <t>供給区域</t>
  </si>
  <si>
    <t>供給対象</t>
    <rPh sb="2" eb="4">
      <t>タイショウ</t>
    </rPh>
    <phoneticPr fontId="11"/>
  </si>
  <si>
    <t>水道</t>
  </si>
  <si>
    <t>種別</t>
  </si>
  <si>
    <t>の種別</t>
  </si>
  <si>
    <t>管理者名</t>
  </si>
  <si>
    <t>神河町長</t>
    <rPh sb="0" eb="2">
      <t>カミカワ</t>
    </rPh>
    <rPh sb="2" eb="4">
      <t>チョウチョウ</t>
    </rPh>
    <phoneticPr fontId="15"/>
  </si>
  <si>
    <t>新宮電子工業（株）</t>
    <rPh sb="0" eb="2">
      <t>シングウ</t>
    </rPh>
    <rPh sb="2" eb="4">
      <t>デンシ</t>
    </rPh>
    <rPh sb="4" eb="6">
      <t>コウギョウ</t>
    </rPh>
    <rPh sb="6" eb="9">
      <t>カブ</t>
    </rPh>
    <phoneticPr fontId="15"/>
  </si>
  <si>
    <t>新宮電子工業（株）千本工場</t>
    <rPh sb="0" eb="2">
      <t>シングウ</t>
    </rPh>
    <rPh sb="2" eb="4">
      <t>デンシ</t>
    </rPh>
    <rPh sb="4" eb="6">
      <t>コウギョウ</t>
    </rPh>
    <rPh sb="6" eb="9">
      <t>カブ</t>
    </rPh>
    <rPh sb="9" eb="10">
      <t>セン</t>
    </rPh>
    <rPh sb="10" eb="11">
      <t>ボン</t>
    </rPh>
    <rPh sb="11" eb="13">
      <t>コウジョウ</t>
    </rPh>
    <phoneticPr fontId="15"/>
  </si>
  <si>
    <t>古川　光芳</t>
    <rPh sb="0" eb="2">
      <t>フルカワ</t>
    </rPh>
    <rPh sb="3" eb="5">
      <t>ミツヨシ</t>
    </rPh>
    <phoneticPr fontId="15"/>
  </si>
  <si>
    <t>宍粟市</t>
    <rPh sb="0" eb="2">
      <t>シソウ</t>
    </rPh>
    <rPh sb="2" eb="3">
      <t>シ</t>
    </rPh>
    <phoneticPr fontId="15"/>
  </si>
  <si>
    <t>養父市</t>
    <rPh sb="0" eb="2">
      <t>ヤブ</t>
    </rPh>
    <rPh sb="2" eb="3">
      <t>シ</t>
    </rPh>
    <phoneticPr fontId="14"/>
  </si>
  <si>
    <t>㈱NEO　MAX近畿</t>
    <rPh sb="8" eb="10">
      <t>キンキ</t>
    </rPh>
    <phoneticPr fontId="14"/>
  </si>
  <si>
    <t>工場内</t>
    <rPh sb="0" eb="3">
      <t>コウジョウナイ</t>
    </rPh>
    <phoneticPr fontId="14"/>
  </si>
  <si>
    <t>浅</t>
    <rPh sb="0" eb="1">
      <t>アサ</t>
    </rPh>
    <phoneticPr fontId="14"/>
  </si>
  <si>
    <t>消毒のみ</t>
    <rPh sb="0" eb="2">
      <t>ショウドク</t>
    </rPh>
    <phoneticPr fontId="14"/>
  </si>
  <si>
    <t>朝来市</t>
    <rPh sb="0" eb="2">
      <t>アサゴ</t>
    </rPh>
    <rPh sb="2" eb="3">
      <t>シ</t>
    </rPh>
    <phoneticPr fontId="14"/>
  </si>
  <si>
    <t>朝来市長</t>
    <rPh sb="0" eb="2">
      <t>アサゴ</t>
    </rPh>
    <rPh sb="2" eb="3">
      <t>シ</t>
    </rPh>
    <rPh sb="3" eb="4">
      <t>チョウ</t>
    </rPh>
    <phoneticPr fontId="14"/>
  </si>
  <si>
    <t>白口</t>
    <rPh sb="0" eb="1">
      <t>シラ</t>
    </rPh>
    <rPh sb="1" eb="2">
      <t>クチ</t>
    </rPh>
    <phoneticPr fontId="14"/>
  </si>
  <si>
    <t>表</t>
    <rPh sb="0" eb="1">
      <t>ヒョウ</t>
    </rPh>
    <phoneticPr fontId="14"/>
  </si>
  <si>
    <t>藤田　力</t>
    <rPh sb="0" eb="2">
      <t>フジタ</t>
    </rPh>
    <rPh sb="3" eb="4">
      <t>チカラ</t>
    </rPh>
    <phoneticPr fontId="14"/>
  </si>
  <si>
    <t>公営</t>
    <rPh sb="0" eb="2">
      <t>コウエイ</t>
    </rPh>
    <phoneticPr fontId="14"/>
  </si>
  <si>
    <t>藤和</t>
    <rPh sb="0" eb="1">
      <t>フジ</t>
    </rPh>
    <rPh sb="1" eb="2">
      <t>ワ</t>
    </rPh>
    <phoneticPr fontId="14"/>
  </si>
  <si>
    <t>朝日</t>
    <rPh sb="0" eb="2">
      <t>アサヒ</t>
    </rPh>
    <phoneticPr fontId="14"/>
  </si>
  <si>
    <t>豊岡市長</t>
    <rPh sb="0" eb="4">
      <t>トヨオカシチョウ</t>
    </rPh>
    <phoneticPr fontId="15"/>
  </si>
  <si>
    <t>奥山</t>
    <rPh sb="0" eb="2">
      <t>オクヤマ</t>
    </rPh>
    <phoneticPr fontId="1"/>
  </si>
  <si>
    <t>高龍寺</t>
    <rPh sb="0" eb="1">
      <t>コウ</t>
    </rPh>
    <rPh sb="1" eb="2">
      <t>リュウ</t>
    </rPh>
    <rPh sb="2" eb="3">
      <t>デラ</t>
    </rPh>
    <phoneticPr fontId="1"/>
  </si>
  <si>
    <t>膜ろ過</t>
    <rPh sb="0" eb="1">
      <t>マク</t>
    </rPh>
    <rPh sb="2" eb="3">
      <t>カ</t>
    </rPh>
    <phoneticPr fontId="15"/>
  </si>
  <si>
    <t>香美町</t>
    <rPh sb="0" eb="3">
      <t>カミチョウ</t>
    </rPh>
    <phoneticPr fontId="1"/>
  </si>
  <si>
    <t>香美町長</t>
    <rPh sb="0" eb="3">
      <t>カミチョウ</t>
    </rPh>
    <rPh sb="3" eb="4">
      <t>チョウ</t>
    </rPh>
    <phoneticPr fontId="1"/>
  </si>
  <si>
    <t>大梶</t>
    <rPh sb="0" eb="1">
      <t>ダイ</t>
    </rPh>
    <rPh sb="1" eb="2">
      <t>カジ</t>
    </rPh>
    <phoneticPr fontId="1"/>
  </si>
  <si>
    <t>浅</t>
    <rPh sb="0" eb="1">
      <t>アサ</t>
    </rPh>
    <phoneticPr fontId="6"/>
  </si>
  <si>
    <t>香美町長</t>
    <rPh sb="0" eb="3">
      <t>カミチョウ</t>
    </rPh>
    <rPh sb="3" eb="4">
      <t>チョウ</t>
    </rPh>
    <phoneticPr fontId="15"/>
  </si>
  <si>
    <t>土生</t>
    <rPh sb="0" eb="1">
      <t>ツチ</t>
    </rPh>
    <rPh sb="1" eb="2">
      <t>ナマ</t>
    </rPh>
    <phoneticPr fontId="1"/>
  </si>
  <si>
    <t>作山</t>
    <rPh sb="0" eb="1">
      <t>ツク</t>
    </rPh>
    <rPh sb="1" eb="2">
      <t>ヤマ</t>
    </rPh>
    <phoneticPr fontId="1"/>
  </si>
  <si>
    <t>用野</t>
    <rPh sb="0" eb="1">
      <t>モチ</t>
    </rPh>
    <rPh sb="1" eb="2">
      <t>ノ</t>
    </rPh>
    <phoneticPr fontId="1"/>
  </si>
  <si>
    <t>湧</t>
    <rPh sb="0" eb="1">
      <t>ワ</t>
    </rPh>
    <phoneticPr fontId="6"/>
  </si>
  <si>
    <t>境</t>
    <rPh sb="0" eb="1">
      <t>サカイ</t>
    </rPh>
    <phoneticPr fontId="1"/>
  </si>
  <si>
    <t>兵庫県教育長</t>
    <rPh sb="0" eb="3">
      <t>ヒョウゴケン</t>
    </rPh>
    <rPh sb="3" eb="6">
      <t>キョウイクチョウ</t>
    </rPh>
    <phoneticPr fontId="1"/>
  </si>
  <si>
    <t>新温泉町</t>
    <rPh sb="0" eb="4">
      <t>シンオンセンチョウ</t>
    </rPh>
    <phoneticPr fontId="1"/>
  </si>
  <si>
    <t>新温泉町長</t>
    <rPh sb="0" eb="4">
      <t>シンオンセンチョウ</t>
    </rPh>
    <rPh sb="4" eb="5">
      <t>チョウ</t>
    </rPh>
    <phoneticPr fontId="1"/>
  </si>
  <si>
    <t>大味中小屋</t>
    <rPh sb="0" eb="2">
      <t>オオアジ</t>
    </rPh>
    <rPh sb="2" eb="3">
      <t>ジュウ</t>
    </rPh>
    <rPh sb="3" eb="5">
      <t>ゴヤ</t>
    </rPh>
    <phoneticPr fontId="1"/>
  </si>
  <si>
    <t>新温泉町長</t>
    <rPh sb="0" eb="4">
      <t>シンオンセンチョウ</t>
    </rPh>
    <rPh sb="4" eb="5">
      <t>チョウ</t>
    </rPh>
    <phoneticPr fontId="15"/>
  </si>
  <si>
    <t>数久谷</t>
    <rPh sb="0" eb="1">
      <t>カズ</t>
    </rPh>
    <rPh sb="1" eb="3">
      <t>クタニ</t>
    </rPh>
    <phoneticPr fontId="1"/>
  </si>
  <si>
    <t>後山</t>
    <rPh sb="0" eb="1">
      <t>ウシ</t>
    </rPh>
    <rPh sb="1" eb="2">
      <t>ヤマ</t>
    </rPh>
    <phoneticPr fontId="1"/>
  </si>
  <si>
    <t>表</t>
    <rPh sb="0" eb="1">
      <t>ヒョウ</t>
    </rPh>
    <phoneticPr fontId="1"/>
  </si>
  <si>
    <t>消毒のみ</t>
    <rPh sb="0" eb="2">
      <t>ショウドク</t>
    </rPh>
    <phoneticPr fontId="6"/>
  </si>
  <si>
    <t>水道料金</t>
    <rPh sb="0" eb="2">
      <t>スイドウ</t>
    </rPh>
    <rPh sb="2" eb="4">
      <t>リョウキン</t>
    </rPh>
    <phoneticPr fontId="2"/>
  </si>
  <si>
    <t>湧</t>
    <rPh sb="0" eb="1">
      <t>ユウ</t>
    </rPh>
    <phoneticPr fontId="2"/>
  </si>
  <si>
    <t>水</t>
    <rPh sb="0" eb="1">
      <t>スイ</t>
    </rPh>
    <phoneticPr fontId="2"/>
  </si>
  <si>
    <t>地</t>
    <rPh sb="0" eb="1">
      <t>チ</t>
    </rPh>
    <phoneticPr fontId="2"/>
  </si>
  <si>
    <t>下</t>
    <rPh sb="0" eb="1">
      <t>カ</t>
    </rPh>
    <phoneticPr fontId="2"/>
  </si>
  <si>
    <t>（浅）</t>
    <rPh sb="1" eb="2">
      <t>アサ</t>
    </rPh>
    <phoneticPr fontId="2"/>
  </si>
  <si>
    <t>（深）</t>
    <rPh sb="1" eb="2">
      <t>フカ</t>
    </rPh>
    <phoneticPr fontId="2"/>
  </si>
  <si>
    <t>湯谷</t>
    <rPh sb="0" eb="2">
      <t>ユタニ</t>
    </rPh>
    <phoneticPr fontId="1"/>
  </si>
  <si>
    <t>消毒のみ</t>
    <rPh sb="0" eb="2">
      <t>ショウドク</t>
    </rPh>
    <phoneticPr fontId="15"/>
  </si>
  <si>
    <t>大谷草山開発株式会社</t>
    <rPh sb="0" eb="2">
      <t>オオタニ</t>
    </rPh>
    <rPh sb="2" eb="4">
      <t>クサヤマ</t>
    </rPh>
    <rPh sb="4" eb="6">
      <t>カイハツ</t>
    </rPh>
    <rPh sb="6" eb="10">
      <t>カブシキガイシャ</t>
    </rPh>
    <phoneticPr fontId="1"/>
  </si>
  <si>
    <t>医療法人社団みどり会　にしき記念病院</t>
    <rPh sb="0" eb="2">
      <t>イリョウ</t>
    </rPh>
    <rPh sb="2" eb="4">
      <t>ホウジン</t>
    </rPh>
    <rPh sb="4" eb="6">
      <t>シャダン</t>
    </rPh>
    <rPh sb="9" eb="10">
      <t>カイ</t>
    </rPh>
    <rPh sb="14" eb="16">
      <t>キネン</t>
    </rPh>
    <rPh sb="16" eb="18">
      <t>ビョウイン</t>
    </rPh>
    <phoneticPr fontId="15"/>
  </si>
  <si>
    <t>にしき記念病院</t>
    <rPh sb="3" eb="5">
      <t>キネン</t>
    </rPh>
    <rPh sb="5" eb="7">
      <t>ビョウイン</t>
    </rPh>
    <phoneticPr fontId="15"/>
  </si>
  <si>
    <t>サンケイ開発株式会社</t>
    <rPh sb="4" eb="6">
      <t>カイハツ</t>
    </rPh>
    <rPh sb="6" eb="10">
      <t>カブシキガイシャ</t>
    </rPh>
    <phoneticPr fontId="1"/>
  </si>
  <si>
    <t>株式会社ジー・パーク</t>
    <rPh sb="0" eb="4">
      <t>カブシキガイシャ</t>
    </rPh>
    <phoneticPr fontId="1"/>
  </si>
  <si>
    <t>Gパーク山南ゴルフ倶楽部</t>
    <rPh sb="4" eb="6">
      <t>サンナン</t>
    </rPh>
    <rPh sb="9" eb="12">
      <t>クラブ</t>
    </rPh>
    <phoneticPr fontId="1"/>
  </si>
  <si>
    <t>休止中</t>
    <rPh sb="0" eb="2">
      <t>キュウシ</t>
    </rPh>
    <rPh sb="2" eb="3">
      <t>チュウ</t>
    </rPh>
    <phoneticPr fontId="1"/>
  </si>
  <si>
    <t>ワタミ手づくりマーチャンダイジング株式会社</t>
    <rPh sb="3" eb="4">
      <t>テ</t>
    </rPh>
    <rPh sb="17" eb="21">
      <t>カブシキガイシャ</t>
    </rPh>
    <phoneticPr fontId="15"/>
  </si>
  <si>
    <t>ワタミ丹波工場</t>
    <rPh sb="3" eb="5">
      <t>タンバ</t>
    </rPh>
    <rPh sb="5" eb="7">
      <t>コウジョウ</t>
    </rPh>
    <phoneticPr fontId="15"/>
  </si>
  <si>
    <t>緩速・急速ろ過</t>
    <rPh sb="0" eb="1">
      <t>カン</t>
    </rPh>
    <rPh sb="1" eb="2">
      <t>ソク</t>
    </rPh>
    <rPh sb="3" eb="5">
      <t>キュウソク</t>
    </rPh>
    <rPh sb="6" eb="7">
      <t>カ</t>
    </rPh>
    <phoneticPr fontId="11"/>
  </si>
  <si>
    <t>除鉄・除マ他</t>
    <rPh sb="0" eb="1">
      <t>ジョ</t>
    </rPh>
    <rPh sb="1" eb="2">
      <t>テツ</t>
    </rPh>
    <rPh sb="3" eb="4">
      <t>ジョ</t>
    </rPh>
    <rPh sb="5" eb="6">
      <t>ホカ</t>
    </rPh>
    <phoneticPr fontId="18"/>
  </si>
  <si>
    <t>トーヨーケム㈱西神工場</t>
    <rPh sb="7" eb="9">
      <t>セイシン</t>
    </rPh>
    <rPh sb="9" eb="11">
      <t>コウジョウ</t>
    </rPh>
    <phoneticPr fontId="15"/>
  </si>
  <si>
    <t>㈱神戸新聞社　製作センター</t>
    <rPh sb="1" eb="3">
      <t>コウベ</t>
    </rPh>
    <rPh sb="3" eb="6">
      <t>シンブンシャ</t>
    </rPh>
    <rPh sb="7" eb="9">
      <t>セイサク</t>
    </rPh>
    <phoneticPr fontId="11"/>
  </si>
  <si>
    <t>深</t>
    <rPh sb="0" eb="1">
      <t>フカ</t>
    </rPh>
    <phoneticPr fontId="11"/>
  </si>
  <si>
    <t>除鉄・除マ・膜ろ過</t>
    <rPh sb="0" eb="1">
      <t>ジョ</t>
    </rPh>
    <rPh sb="1" eb="2">
      <t>テツ</t>
    </rPh>
    <rPh sb="3" eb="4">
      <t>ジョ</t>
    </rPh>
    <rPh sb="6" eb="7">
      <t>マク</t>
    </rPh>
    <phoneticPr fontId="18"/>
  </si>
  <si>
    <t>赤瀬　清</t>
    <rPh sb="0" eb="2">
      <t>アカセ</t>
    </rPh>
    <rPh sb="3" eb="4">
      <t>キヨシ</t>
    </rPh>
    <phoneticPr fontId="11"/>
  </si>
  <si>
    <t>直接ろ過</t>
    <rPh sb="0" eb="2">
      <t>チョクセツ</t>
    </rPh>
    <rPh sb="3" eb="4">
      <t>カ</t>
    </rPh>
    <phoneticPr fontId="15"/>
  </si>
  <si>
    <t>洲本市</t>
    <rPh sb="0" eb="3">
      <t>スモトシ</t>
    </rPh>
    <phoneticPr fontId="15"/>
  </si>
  <si>
    <t>淡路フェリーボート(株)</t>
    <rPh sb="0" eb="2">
      <t>アワジ</t>
    </rPh>
    <rPh sb="9" eb="12">
      <t>カブ</t>
    </rPh>
    <phoneticPr fontId="15"/>
  </si>
  <si>
    <t>洲本カントリークラブ</t>
    <rPh sb="0" eb="2">
      <t>スモト</t>
    </rPh>
    <phoneticPr fontId="15"/>
  </si>
  <si>
    <t>宮下　充生</t>
    <rPh sb="0" eb="2">
      <t>ミヤシタ</t>
    </rPh>
    <rPh sb="3" eb="5">
      <t>ミツオ</t>
    </rPh>
    <phoneticPr fontId="15"/>
  </si>
  <si>
    <t>南あわじ市</t>
    <rPh sb="0" eb="1">
      <t>ミナミ</t>
    </rPh>
    <rPh sb="4" eb="5">
      <t>シ</t>
    </rPh>
    <phoneticPr fontId="15"/>
  </si>
  <si>
    <t>淡路島酪農農業協同組合</t>
    <rPh sb="0" eb="3">
      <t>アワジシマ</t>
    </rPh>
    <rPh sb="3" eb="5">
      <t>ラクノウ</t>
    </rPh>
    <rPh sb="5" eb="7">
      <t>ノウギョウ</t>
    </rPh>
    <rPh sb="7" eb="9">
      <t>キョウドウ</t>
    </rPh>
    <rPh sb="9" eb="11">
      <t>クミアイ</t>
    </rPh>
    <phoneticPr fontId="15"/>
  </si>
  <si>
    <t>淡路島酪農農業協同組合牛乳工場</t>
    <rPh sb="0" eb="3">
      <t>アワジシマ</t>
    </rPh>
    <rPh sb="3" eb="5">
      <t>ラクノウ</t>
    </rPh>
    <rPh sb="5" eb="7">
      <t>ノウギョウ</t>
    </rPh>
    <rPh sb="7" eb="9">
      <t>キョウドウ</t>
    </rPh>
    <rPh sb="9" eb="11">
      <t>クミアイ</t>
    </rPh>
    <rPh sb="11" eb="13">
      <t>ギュウニュウ</t>
    </rPh>
    <rPh sb="13" eb="15">
      <t>コウジョウ</t>
    </rPh>
    <phoneticPr fontId="15"/>
  </si>
  <si>
    <t>高木　千里</t>
    <rPh sb="0" eb="2">
      <t>タカギ</t>
    </rPh>
    <rPh sb="3" eb="5">
      <t>センリ</t>
    </rPh>
    <phoneticPr fontId="15"/>
  </si>
  <si>
    <t>川崎重工業㈱精密機械カンパニー</t>
    <rPh sb="0" eb="2">
      <t>カワサキ</t>
    </rPh>
    <rPh sb="2" eb="5">
      <t>ジュウコウギョウ</t>
    </rPh>
    <rPh sb="6" eb="8">
      <t>セイミツ</t>
    </rPh>
    <rPh sb="8" eb="10">
      <t>キカイ</t>
    </rPh>
    <phoneticPr fontId="11"/>
  </si>
  <si>
    <t>尼崎市</t>
    <rPh sb="0" eb="3">
      <t>アマガサキシ</t>
    </rPh>
    <phoneticPr fontId="11"/>
  </si>
  <si>
    <t>ダイセル化学工業㈱</t>
    <rPh sb="4" eb="6">
      <t>カガク</t>
    </rPh>
    <rPh sb="6" eb="8">
      <t>コウギョウ</t>
    </rPh>
    <phoneticPr fontId="11"/>
  </si>
  <si>
    <t>尼崎市神崎町１２－１</t>
    <rPh sb="0" eb="2">
      <t>アマガサキ</t>
    </rPh>
    <rPh sb="2" eb="3">
      <t>シ</t>
    </rPh>
    <rPh sb="3" eb="6">
      <t>カンザキチョウ</t>
    </rPh>
    <phoneticPr fontId="11"/>
  </si>
  <si>
    <t>併用</t>
    <rPh sb="0" eb="2">
      <t>ヘイヨウ</t>
    </rPh>
    <phoneticPr fontId="11"/>
  </si>
  <si>
    <t>膜ろ過</t>
    <rPh sb="0" eb="1">
      <t>マク</t>
    </rPh>
    <rPh sb="2" eb="3">
      <t>カ</t>
    </rPh>
    <phoneticPr fontId="11"/>
  </si>
  <si>
    <t>細野　勝美</t>
    <rPh sb="0" eb="2">
      <t>ホソノ</t>
    </rPh>
    <rPh sb="3" eb="5">
      <t>カツミ</t>
    </rPh>
    <phoneticPr fontId="11"/>
  </si>
  <si>
    <t>深、併用</t>
    <rPh sb="0" eb="1">
      <t>フカ</t>
    </rPh>
    <rPh sb="2" eb="4">
      <t>ヘイヨウ</t>
    </rPh>
    <phoneticPr fontId="3"/>
  </si>
  <si>
    <t>RO膜ろ過</t>
    <rPh sb="2" eb="3">
      <t>マク</t>
    </rPh>
    <rPh sb="4" eb="5">
      <t>カ</t>
    </rPh>
    <phoneticPr fontId="3"/>
  </si>
  <si>
    <t>西宮市</t>
    <rPh sb="0" eb="1">
      <t>ニシ</t>
    </rPh>
    <rPh sb="1" eb="2">
      <t>ミヤ</t>
    </rPh>
    <rPh sb="2" eb="3">
      <t>シ</t>
    </rPh>
    <phoneticPr fontId="11"/>
  </si>
  <si>
    <t>株式会社カナリー西宮工場</t>
    <rPh sb="0" eb="4">
      <t>カブシキガイシャ</t>
    </rPh>
    <rPh sb="8" eb="10">
      <t>ニシノミヤ</t>
    </rPh>
    <rPh sb="10" eb="12">
      <t>コウジョウ</t>
    </rPh>
    <phoneticPr fontId="11"/>
  </si>
  <si>
    <t>山田ダム</t>
    <rPh sb="0" eb="2">
      <t>ヤマダ</t>
    </rPh>
    <phoneticPr fontId="2"/>
  </si>
  <si>
    <t>与布土ダム</t>
    <rPh sb="0" eb="1">
      <t>ヨ</t>
    </rPh>
    <rPh sb="1" eb="2">
      <t>フ</t>
    </rPh>
    <rPh sb="2" eb="3">
      <t>ド</t>
    </rPh>
    <phoneticPr fontId="2"/>
  </si>
  <si>
    <t>淡路広域水道企業団</t>
    <rPh sb="0" eb="2">
      <t>アワジ</t>
    </rPh>
    <rPh sb="2" eb="4">
      <t>コウイキ</t>
    </rPh>
    <rPh sb="4" eb="6">
      <t>スイドウ</t>
    </rPh>
    <rPh sb="6" eb="8">
      <t>キギョウ</t>
    </rPh>
    <rPh sb="8" eb="9">
      <t>ダン</t>
    </rPh>
    <phoneticPr fontId="2"/>
  </si>
  <si>
    <t>牛内ダム</t>
    <rPh sb="0" eb="1">
      <t>ウシ</t>
    </rPh>
    <rPh sb="1" eb="2">
      <t>ウチ</t>
    </rPh>
    <phoneticPr fontId="2"/>
  </si>
  <si>
    <t>本庄川ダム</t>
    <rPh sb="0" eb="2">
      <t>ホンジョウ</t>
    </rPh>
    <rPh sb="2" eb="3">
      <t>カワ</t>
    </rPh>
    <phoneticPr fontId="2"/>
  </si>
  <si>
    <t>成相ダム</t>
    <rPh sb="0" eb="2">
      <t>ナリアイ</t>
    </rPh>
    <phoneticPr fontId="2"/>
  </si>
  <si>
    <t>FLPリオス</t>
  </si>
  <si>
    <t>三原川水系牛内川</t>
    <rPh sb="0" eb="2">
      <t>ミハラ</t>
    </rPh>
    <rPh sb="2" eb="3">
      <t>カワ</t>
    </rPh>
    <rPh sb="3" eb="5">
      <t>スイケイ</t>
    </rPh>
    <rPh sb="5" eb="6">
      <t>ウシ</t>
    </rPh>
    <rPh sb="6" eb="7">
      <t>ウチ</t>
    </rPh>
    <rPh sb="7" eb="8">
      <t>カワ</t>
    </rPh>
    <phoneticPr fontId="2"/>
  </si>
  <si>
    <t>本庄川水系本庄川</t>
    <rPh sb="0" eb="2">
      <t>ホンジョウ</t>
    </rPh>
    <rPh sb="2" eb="3">
      <t>ガワ</t>
    </rPh>
    <rPh sb="3" eb="5">
      <t>スイケイ</t>
    </rPh>
    <rPh sb="5" eb="7">
      <t>ホンジョウ</t>
    </rPh>
    <rPh sb="7" eb="8">
      <t>ガワ</t>
    </rPh>
    <phoneticPr fontId="2"/>
  </si>
  <si>
    <t>三原川水系成相川</t>
    <rPh sb="0" eb="2">
      <t>ミハラ</t>
    </rPh>
    <rPh sb="2" eb="3">
      <t>カワ</t>
    </rPh>
    <rPh sb="3" eb="5">
      <t>スイケイ</t>
    </rPh>
    <rPh sb="5" eb="6">
      <t>ナリ</t>
    </rPh>
    <rPh sb="6" eb="7">
      <t>アイ</t>
    </rPh>
    <rPh sb="7" eb="8">
      <t>カワ</t>
    </rPh>
    <phoneticPr fontId="2"/>
  </si>
  <si>
    <t>郡家川水系郡家川</t>
    <rPh sb="0" eb="2">
      <t>グンゲ</t>
    </rPh>
    <rPh sb="2" eb="3">
      <t>カワ</t>
    </rPh>
    <rPh sb="3" eb="5">
      <t>スイケイ</t>
    </rPh>
    <rPh sb="5" eb="7">
      <t>グンゲ</t>
    </rPh>
    <rPh sb="7" eb="8">
      <t>カワ</t>
    </rPh>
    <phoneticPr fontId="2"/>
  </si>
  <si>
    <t>佐野川水系佐野川</t>
    <rPh sb="0" eb="2">
      <t>サノ</t>
    </rPh>
    <rPh sb="2" eb="3">
      <t>カワ</t>
    </rPh>
    <rPh sb="3" eb="5">
      <t>スイケイ</t>
    </rPh>
    <rPh sb="5" eb="7">
      <t>サノ</t>
    </rPh>
    <rPh sb="7" eb="8">
      <t>カワ</t>
    </rPh>
    <phoneticPr fontId="2"/>
  </si>
  <si>
    <t>室津川水系室津川</t>
    <rPh sb="0" eb="2">
      <t>ムロツ</t>
    </rPh>
    <rPh sb="2" eb="3">
      <t>カワ</t>
    </rPh>
    <rPh sb="3" eb="5">
      <t>スイケイ</t>
    </rPh>
    <rPh sb="5" eb="7">
      <t>ムロツ</t>
    </rPh>
    <rPh sb="7" eb="8">
      <t>カワ</t>
    </rPh>
    <phoneticPr fontId="2"/>
  </si>
  <si>
    <t>楠本川水系楠本川</t>
    <rPh sb="0" eb="2">
      <t>クスモト</t>
    </rPh>
    <rPh sb="2" eb="3">
      <t>カワ</t>
    </rPh>
    <rPh sb="3" eb="5">
      <t>スイケイ</t>
    </rPh>
    <rPh sb="5" eb="7">
      <t>クスモト</t>
    </rPh>
    <rPh sb="7" eb="8">
      <t>カワ</t>
    </rPh>
    <phoneticPr fontId="2"/>
  </si>
  <si>
    <t>茶間川水系茶間川</t>
    <rPh sb="0" eb="1">
      <t>チャ</t>
    </rPh>
    <rPh sb="1" eb="2">
      <t>マ</t>
    </rPh>
    <rPh sb="2" eb="3">
      <t>カワ</t>
    </rPh>
    <rPh sb="3" eb="5">
      <t>スイケイ</t>
    </rPh>
    <rPh sb="5" eb="6">
      <t>チャ</t>
    </rPh>
    <rPh sb="6" eb="7">
      <t>マ</t>
    </rPh>
    <rPh sb="7" eb="8">
      <t>カワ</t>
    </rPh>
    <phoneticPr fontId="2"/>
  </si>
  <si>
    <t>洲本川水系猪鼻川</t>
    <rPh sb="0" eb="2">
      <t>スモト</t>
    </rPh>
    <rPh sb="2" eb="3">
      <t>カワ</t>
    </rPh>
    <rPh sb="3" eb="5">
      <t>スイケイ</t>
    </rPh>
    <phoneticPr fontId="2"/>
  </si>
  <si>
    <t>洲本川水系竹原川</t>
    <rPh sb="0" eb="2">
      <t>スモト</t>
    </rPh>
    <rPh sb="2" eb="3">
      <t>ガワ</t>
    </rPh>
    <rPh sb="3" eb="5">
      <t>スイケイ</t>
    </rPh>
    <rPh sb="5" eb="7">
      <t>タケハラ</t>
    </rPh>
    <rPh sb="7" eb="8">
      <t>カワ</t>
    </rPh>
    <phoneticPr fontId="2"/>
  </si>
  <si>
    <t>一日
最大</t>
    <phoneticPr fontId="2"/>
  </si>
  <si>
    <t>兵庫県</t>
    <phoneticPr fontId="2"/>
  </si>
  <si>
    <t>丹   波</t>
    <rPh sb="0" eb="1">
      <t>ニ</t>
    </rPh>
    <rPh sb="4" eb="5">
      <t>ナミ</t>
    </rPh>
    <phoneticPr fontId="2"/>
  </si>
  <si>
    <t>洲　本</t>
    <rPh sb="0" eb="1">
      <t>シュウ</t>
    </rPh>
    <rPh sb="2" eb="3">
      <t>ホン</t>
    </rPh>
    <phoneticPr fontId="2"/>
  </si>
  <si>
    <t>芦　屋</t>
    <rPh sb="0" eb="1">
      <t>アシ</t>
    </rPh>
    <rPh sb="2" eb="3">
      <t>ヤ</t>
    </rPh>
    <phoneticPr fontId="6"/>
  </si>
  <si>
    <t>宝　塚</t>
    <rPh sb="0" eb="1">
      <t>タカラ</t>
    </rPh>
    <rPh sb="2" eb="3">
      <t>ツカ</t>
    </rPh>
    <phoneticPr fontId="2"/>
  </si>
  <si>
    <t>龍　野</t>
    <rPh sb="0" eb="1">
      <t>リュウ</t>
    </rPh>
    <rPh sb="2" eb="3">
      <t>ノ</t>
    </rPh>
    <phoneticPr fontId="2"/>
  </si>
  <si>
    <t>豊　岡</t>
    <rPh sb="0" eb="1">
      <t>ユタカ</t>
    </rPh>
    <rPh sb="2" eb="3">
      <t>オカ</t>
    </rPh>
    <phoneticPr fontId="2"/>
  </si>
  <si>
    <t>合　計</t>
    <rPh sb="0" eb="1">
      <t>ゴウ</t>
    </rPh>
    <rPh sb="2" eb="3">
      <t>ケイ</t>
    </rPh>
    <phoneticPr fontId="6"/>
  </si>
  <si>
    <t>淡   路</t>
    <rPh sb="0" eb="1">
      <t>タン</t>
    </rPh>
    <rPh sb="4" eb="5">
      <t>ミチ</t>
    </rPh>
    <phoneticPr fontId="2"/>
  </si>
  <si>
    <t>神戸市</t>
    <rPh sb="0" eb="3">
      <t>コウベシ</t>
    </rPh>
    <phoneticPr fontId="2"/>
  </si>
  <si>
    <t>姫路市</t>
    <rPh sb="0" eb="3">
      <t>ヒメジシ</t>
    </rPh>
    <phoneticPr fontId="6"/>
  </si>
  <si>
    <t>尼崎市</t>
    <rPh sb="0" eb="3">
      <t>アマガサキシ</t>
    </rPh>
    <phoneticPr fontId="6"/>
  </si>
  <si>
    <t>西宮市</t>
    <rPh sb="0" eb="3">
      <t>ニシノミヤシ</t>
    </rPh>
    <phoneticPr fontId="6"/>
  </si>
  <si>
    <t>合計</t>
    <rPh sb="0" eb="2">
      <t>ゴウケイ</t>
    </rPh>
    <phoneticPr fontId="6"/>
  </si>
  <si>
    <t>（１）健康福祉事務所別水道普及表</t>
    <rPh sb="3" eb="5">
      <t>ケンコウ</t>
    </rPh>
    <rPh sb="5" eb="7">
      <t>フクシ</t>
    </rPh>
    <rPh sb="7" eb="9">
      <t>ジム</t>
    </rPh>
    <rPh sb="9" eb="10">
      <t>ショ</t>
    </rPh>
    <rPh sb="10" eb="11">
      <t>ベツ</t>
    </rPh>
    <rPh sb="11" eb="13">
      <t>スイドウ</t>
    </rPh>
    <rPh sb="13" eb="15">
      <t>フキュウ</t>
    </rPh>
    <rPh sb="15" eb="16">
      <t>ヒョウ</t>
    </rPh>
    <phoneticPr fontId="2"/>
  </si>
  <si>
    <t>施　　設　　数</t>
    <rPh sb="0" eb="1">
      <t>シ</t>
    </rPh>
    <rPh sb="3" eb="4">
      <t>セツ</t>
    </rPh>
    <rPh sb="6" eb="7">
      <t>スウ</t>
    </rPh>
    <phoneticPr fontId="2"/>
  </si>
  <si>
    <t>給　水　人　口（人）</t>
    <rPh sb="0" eb="1">
      <t>キュウスイ</t>
    </rPh>
    <rPh sb="2" eb="3">
      <t>スイ</t>
    </rPh>
    <rPh sb="4" eb="5">
      <t>ヒト</t>
    </rPh>
    <rPh sb="6" eb="7">
      <t>クチ</t>
    </rPh>
    <rPh sb="8" eb="9">
      <t>ヒト</t>
    </rPh>
    <phoneticPr fontId="2"/>
  </si>
  <si>
    <t>特設水道</t>
    <rPh sb="0" eb="2">
      <t>トクセツ</t>
    </rPh>
    <rPh sb="2" eb="4">
      <t>スイドウ</t>
    </rPh>
    <phoneticPr fontId="2"/>
  </si>
  <si>
    <t>管内人口</t>
    <rPh sb="0" eb="2">
      <t>カンナイ</t>
    </rPh>
    <rPh sb="2" eb="4">
      <t>ジンコウ</t>
    </rPh>
    <phoneticPr fontId="2"/>
  </si>
  <si>
    <t>普及率（％）</t>
    <rPh sb="0" eb="3">
      <t>フキュウリツ</t>
    </rPh>
    <phoneticPr fontId="2"/>
  </si>
  <si>
    <t>区域外</t>
    <rPh sb="0" eb="3">
      <t>クイキガイ</t>
    </rPh>
    <phoneticPr fontId="2"/>
  </si>
  <si>
    <t>用水供給
事　　業</t>
    <rPh sb="0" eb="2">
      <t>ヨウスイ</t>
    </rPh>
    <rPh sb="2" eb="4">
      <t>キョウキュウ</t>
    </rPh>
    <rPh sb="5" eb="6">
      <t>コト</t>
    </rPh>
    <rPh sb="8" eb="9">
      <t>ギョウ</t>
    </rPh>
    <phoneticPr fontId="2"/>
  </si>
  <si>
    <t>専用水道</t>
    <rPh sb="0" eb="2">
      <t>センヨウ</t>
    </rPh>
    <rPh sb="2" eb="4">
      <t>スイドウ</t>
    </rPh>
    <phoneticPr fontId="2"/>
  </si>
  <si>
    <t>給水人口</t>
    <rPh sb="0" eb="2">
      <t>キュウスイ</t>
    </rPh>
    <rPh sb="2" eb="4">
      <t>ジンコウ</t>
    </rPh>
    <phoneticPr fontId="2"/>
  </si>
  <si>
    <t>事　　　業</t>
    <rPh sb="0" eb="5">
      <t>ジギョウ</t>
    </rPh>
    <phoneticPr fontId="2"/>
  </si>
  <si>
    <t>（B）（人）</t>
    <rPh sb="4" eb="5">
      <t>ヒト</t>
    </rPh>
    <phoneticPr fontId="2"/>
  </si>
  <si>
    <t>（C）（人）</t>
    <rPh sb="4" eb="5">
      <t>ヒト</t>
    </rPh>
    <phoneticPr fontId="2"/>
  </si>
  <si>
    <t>芦屋</t>
    <rPh sb="0" eb="2">
      <t>アシヤ</t>
    </rPh>
    <phoneticPr fontId="6"/>
  </si>
  <si>
    <t>但　馬</t>
    <rPh sb="0" eb="1">
      <t>タダシ</t>
    </rPh>
    <rPh sb="2" eb="3">
      <t>ウマ</t>
    </rPh>
    <phoneticPr fontId="2"/>
  </si>
  <si>
    <t>丹　波</t>
    <rPh sb="0" eb="1">
      <t>ニ</t>
    </rPh>
    <rPh sb="2" eb="3">
      <t>ナミ</t>
    </rPh>
    <phoneticPr fontId="2"/>
  </si>
  <si>
    <t>淡　路</t>
    <rPh sb="0" eb="1">
      <t>タン</t>
    </rPh>
    <rPh sb="2" eb="3">
      <t>ミチ</t>
    </rPh>
    <phoneticPr fontId="2"/>
  </si>
  <si>
    <t>兵庫県</t>
    <rPh sb="0" eb="3">
      <t>ヒョウゴケン</t>
    </rPh>
    <phoneticPr fontId="2"/>
  </si>
  <si>
    <t>阪神水道</t>
    <rPh sb="0" eb="2">
      <t>ハンシン</t>
    </rPh>
    <rPh sb="2" eb="4">
      <t>スイドウ</t>
    </rPh>
    <phoneticPr fontId="2"/>
  </si>
  <si>
    <t>（注）施設数の欄中、（　　）内は未廃止施設分の内書である。</t>
    <rPh sb="1" eb="2">
      <t>チュウ</t>
    </rPh>
    <rPh sb="3" eb="5">
      <t>シセツ</t>
    </rPh>
    <rPh sb="5" eb="6">
      <t>スウ</t>
    </rPh>
    <rPh sb="7" eb="8">
      <t>ラン</t>
    </rPh>
    <rPh sb="8" eb="9">
      <t>チュウ</t>
    </rPh>
    <rPh sb="14" eb="15">
      <t>ナイ</t>
    </rPh>
    <rPh sb="16" eb="17">
      <t>ミ</t>
    </rPh>
    <rPh sb="17" eb="19">
      <t>ハイシ</t>
    </rPh>
    <rPh sb="19" eb="21">
      <t>シセツ</t>
    </rPh>
    <rPh sb="21" eb="22">
      <t>ブン</t>
    </rPh>
    <rPh sb="23" eb="24">
      <t>ウチ</t>
    </rPh>
    <rPh sb="24" eb="25">
      <t>ショ</t>
    </rPh>
    <phoneticPr fontId="2"/>
  </si>
  <si>
    <t>加東市</t>
    <rPh sb="0" eb="2">
      <t>カトウ</t>
    </rPh>
    <rPh sb="2" eb="3">
      <t>シ</t>
    </rPh>
    <phoneticPr fontId="1"/>
  </si>
  <si>
    <t>豊岡市</t>
    <rPh sb="0" eb="3">
      <t>トヨオカシ</t>
    </rPh>
    <phoneticPr fontId="1"/>
  </si>
  <si>
    <t>篠山市</t>
    <rPh sb="0" eb="3">
      <t>ササヤマシ</t>
    </rPh>
    <phoneticPr fontId="1"/>
  </si>
  <si>
    <t>姫路市</t>
    <rPh sb="0" eb="3">
      <t>ヒメジシ</t>
    </rPh>
    <phoneticPr fontId="1"/>
  </si>
  <si>
    <t>西宮市</t>
    <rPh sb="0" eb="3">
      <t>ニシノミヤシ</t>
    </rPh>
    <phoneticPr fontId="1"/>
  </si>
  <si>
    <t>（２）市町別水道普及表（総括）</t>
    <rPh sb="3" eb="5">
      <t>シチョウ</t>
    </rPh>
    <rPh sb="5" eb="6">
      <t>ベツ</t>
    </rPh>
    <rPh sb="6" eb="8">
      <t>スイドウ</t>
    </rPh>
    <rPh sb="8" eb="10">
      <t>フキュウ</t>
    </rPh>
    <rPh sb="10" eb="11">
      <t>ヒョウ</t>
    </rPh>
    <rPh sb="12" eb="14">
      <t>ソウカツ</t>
    </rPh>
    <phoneticPr fontId="2"/>
  </si>
  <si>
    <t>市町名</t>
    <rPh sb="0" eb="2">
      <t>シチョウ</t>
    </rPh>
    <rPh sb="2" eb="3">
      <t>ナ</t>
    </rPh>
    <phoneticPr fontId="2"/>
  </si>
  <si>
    <t>施　　設　　数</t>
    <rPh sb="0" eb="1">
      <t>ホドコ</t>
    </rPh>
    <rPh sb="3" eb="4">
      <t>セツ</t>
    </rPh>
    <rPh sb="6" eb="7">
      <t>スウ</t>
    </rPh>
    <phoneticPr fontId="2"/>
  </si>
  <si>
    <t>用水
供給
事業</t>
    <rPh sb="0" eb="2">
      <t>ヨウスイ</t>
    </rPh>
    <rPh sb="3" eb="4">
      <t>トモ</t>
    </rPh>
    <rPh sb="4" eb="5">
      <t>キュウ</t>
    </rPh>
    <rPh sb="6" eb="7">
      <t>コト</t>
    </rPh>
    <rPh sb="7" eb="8">
      <t>ギョウ</t>
    </rPh>
    <phoneticPr fontId="2"/>
  </si>
  <si>
    <t>簡易
水道</t>
    <rPh sb="0" eb="2">
      <t>カンイ</t>
    </rPh>
    <rPh sb="3" eb="5">
      <t>スイドウ</t>
    </rPh>
    <phoneticPr fontId="2"/>
  </si>
  <si>
    <t>専用
水道</t>
    <rPh sb="0" eb="2">
      <t>センヨウ</t>
    </rPh>
    <rPh sb="3" eb="5">
      <t>スイドウ</t>
    </rPh>
    <phoneticPr fontId="2"/>
  </si>
  <si>
    <t>芦屋市</t>
    <rPh sb="0" eb="3">
      <t>アシヤシ</t>
    </rPh>
    <phoneticPr fontId="2"/>
  </si>
  <si>
    <t>伊丹市</t>
    <rPh sb="0" eb="3">
      <t>イタミシ</t>
    </rPh>
    <phoneticPr fontId="2"/>
  </si>
  <si>
    <t>宝塚市</t>
    <rPh sb="0" eb="3">
      <t>タカラヅカシ</t>
    </rPh>
    <phoneticPr fontId="2"/>
  </si>
  <si>
    <t>川西市</t>
    <rPh sb="0" eb="3">
      <t>カワニシシ</t>
    </rPh>
    <phoneticPr fontId="2"/>
  </si>
  <si>
    <t>三田市</t>
    <rPh sb="0" eb="3">
      <t>サンダシ</t>
    </rPh>
    <phoneticPr fontId="2"/>
  </si>
  <si>
    <t>猪名川町</t>
    <rPh sb="0" eb="4">
      <t>イナガワチョウ</t>
    </rPh>
    <phoneticPr fontId="2"/>
  </si>
  <si>
    <t>明石市</t>
    <rPh sb="0" eb="3">
      <t>アカシシ</t>
    </rPh>
    <phoneticPr fontId="2"/>
  </si>
  <si>
    <t>加古川市</t>
    <rPh sb="0" eb="4">
      <t>カコガワシ</t>
    </rPh>
    <phoneticPr fontId="2"/>
  </si>
  <si>
    <t>高砂市</t>
    <rPh sb="0" eb="3">
      <t>タカサゴシ</t>
    </rPh>
    <phoneticPr fontId="2"/>
  </si>
  <si>
    <t>稲美町</t>
    <rPh sb="0" eb="3">
      <t>イナミチョウ</t>
    </rPh>
    <phoneticPr fontId="2"/>
  </si>
  <si>
    <t>播磨町</t>
    <rPh sb="0" eb="3">
      <t>ハリマチョウ</t>
    </rPh>
    <phoneticPr fontId="2"/>
  </si>
  <si>
    <t>西脇市</t>
    <rPh sb="0" eb="3">
      <t>ニシワキシ</t>
    </rPh>
    <phoneticPr fontId="2"/>
  </si>
  <si>
    <t>三木市</t>
    <rPh sb="0" eb="3">
      <t>ミキシ</t>
    </rPh>
    <phoneticPr fontId="2"/>
  </si>
  <si>
    <t>小野市</t>
    <rPh sb="0" eb="3">
      <t>オノシ</t>
    </rPh>
    <phoneticPr fontId="2"/>
  </si>
  <si>
    <t>加西市</t>
    <rPh sb="0" eb="3">
      <t>カサイシ</t>
    </rPh>
    <phoneticPr fontId="2"/>
  </si>
  <si>
    <t>加東市</t>
    <rPh sb="0" eb="2">
      <t>カトウ</t>
    </rPh>
    <rPh sb="2" eb="3">
      <t>シ</t>
    </rPh>
    <phoneticPr fontId="2"/>
  </si>
  <si>
    <t>多可町</t>
    <rPh sb="0" eb="2">
      <t>タカ</t>
    </rPh>
    <rPh sb="2" eb="3">
      <t>チョウ</t>
    </rPh>
    <phoneticPr fontId="2"/>
  </si>
  <si>
    <t>市川町</t>
    <rPh sb="0" eb="3">
      <t>イチカワチョウ</t>
    </rPh>
    <phoneticPr fontId="2"/>
  </si>
  <si>
    <t>福崎町</t>
    <rPh sb="0" eb="3">
      <t>フクサキチョウ</t>
    </rPh>
    <phoneticPr fontId="2"/>
  </si>
  <si>
    <t>神河町</t>
    <rPh sb="0" eb="2">
      <t>カミカワ</t>
    </rPh>
    <rPh sb="2" eb="3">
      <t>マチ</t>
    </rPh>
    <phoneticPr fontId="2"/>
  </si>
  <si>
    <t>相生市</t>
    <rPh sb="0" eb="3">
      <t>アイオイシ</t>
    </rPh>
    <phoneticPr fontId="2"/>
  </si>
  <si>
    <t>赤穂市</t>
    <rPh sb="0" eb="3">
      <t>アコウシ</t>
    </rPh>
    <phoneticPr fontId="2"/>
  </si>
  <si>
    <t>宍粟市</t>
    <rPh sb="0" eb="2">
      <t>シソウ</t>
    </rPh>
    <rPh sb="2" eb="3">
      <t>シ</t>
    </rPh>
    <phoneticPr fontId="2"/>
  </si>
  <si>
    <t>たつの市</t>
    <rPh sb="3" eb="4">
      <t>シ</t>
    </rPh>
    <phoneticPr fontId="2"/>
  </si>
  <si>
    <t>太子町</t>
    <rPh sb="0" eb="3">
      <t>タイシチョウ</t>
    </rPh>
    <phoneticPr fontId="2"/>
  </si>
  <si>
    <t>上郡町</t>
    <rPh sb="0" eb="2">
      <t>カミゴオリ</t>
    </rPh>
    <rPh sb="2" eb="3">
      <t>チョウ</t>
    </rPh>
    <phoneticPr fontId="2"/>
  </si>
  <si>
    <t>佐用町</t>
    <rPh sb="0" eb="3">
      <t>サヨウチョウ</t>
    </rPh>
    <phoneticPr fontId="2"/>
  </si>
  <si>
    <t>豊岡市</t>
    <rPh sb="0" eb="3">
      <t>トヨオカシ</t>
    </rPh>
    <phoneticPr fontId="2"/>
  </si>
  <si>
    <t>養父市</t>
    <rPh sb="0" eb="2">
      <t>ヤブ</t>
    </rPh>
    <rPh sb="2" eb="3">
      <t>シ</t>
    </rPh>
    <phoneticPr fontId="2"/>
  </si>
  <si>
    <t>朝来市</t>
    <rPh sb="0" eb="2">
      <t>アサゴ</t>
    </rPh>
    <rPh sb="2" eb="3">
      <t>シ</t>
    </rPh>
    <phoneticPr fontId="2"/>
  </si>
  <si>
    <t>香美町</t>
    <rPh sb="0" eb="2">
      <t>カミ</t>
    </rPh>
    <rPh sb="2" eb="3">
      <t>マチ</t>
    </rPh>
    <phoneticPr fontId="2"/>
  </si>
  <si>
    <t>新温泉町</t>
    <rPh sb="0" eb="1">
      <t>シン</t>
    </rPh>
    <rPh sb="1" eb="4">
      <t>オンセンチョウ</t>
    </rPh>
    <phoneticPr fontId="2"/>
  </si>
  <si>
    <t>篠山市</t>
    <rPh sb="0" eb="3">
      <t>ササヤマシ</t>
    </rPh>
    <phoneticPr fontId="2"/>
  </si>
  <si>
    <t>丹波市</t>
    <rPh sb="0" eb="2">
      <t>タンバ</t>
    </rPh>
    <rPh sb="2" eb="3">
      <t>シ</t>
    </rPh>
    <phoneticPr fontId="2"/>
  </si>
  <si>
    <t>洲本市</t>
    <rPh sb="0" eb="3">
      <t>スモトシ</t>
    </rPh>
    <phoneticPr fontId="2"/>
  </si>
  <si>
    <t>南あわじ市</t>
    <rPh sb="0" eb="1">
      <t>ミナミ</t>
    </rPh>
    <rPh sb="4" eb="5">
      <t>シ</t>
    </rPh>
    <phoneticPr fontId="2"/>
  </si>
  <si>
    <t>淡路市</t>
    <rPh sb="0" eb="2">
      <t>アワジ</t>
    </rPh>
    <rPh sb="2" eb="3">
      <t>シ</t>
    </rPh>
    <phoneticPr fontId="2"/>
  </si>
  <si>
    <t>尼崎市</t>
    <rPh sb="0" eb="2">
      <t>アマガサキ</t>
    </rPh>
    <rPh sb="2" eb="3">
      <t>シ</t>
    </rPh>
    <phoneticPr fontId="2"/>
  </si>
  <si>
    <t>（３）市町別水道普及表</t>
    <rPh sb="3" eb="6">
      <t>シチョウベツ</t>
    </rPh>
    <rPh sb="6" eb="8">
      <t>スイドウ</t>
    </rPh>
    <rPh sb="8" eb="10">
      <t>フキュウ</t>
    </rPh>
    <rPh sb="10" eb="11">
      <t>ヒョウ</t>
    </rPh>
    <phoneticPr fontId="2"/>
  </si>
  <si>
    <t>市町名</t>
    <rPh sb="0" eb="3">
      <t>シチョウメイ</t>
    </rPh>
    <phoneticPr fontId="2"/>
  </si>
  <si>
    <t xml:space="preserve">
推計人口
（Ａ） （人）</t>
    <rPh sb="1" eb="3">
      <t>スイケイ</t>
    </rPh>
    <rPh sb="3" eb="5">
      <t>ジンコウ</t>
    </rPh>
    <rPh sb="11" eb="12">
      <t>ヒト</t>
    </rPh>
    <phoneticPr fontId="2"/>
  </si>
  <si>
    <t>簡　　易　　水　　道</t>
    <rPh sb="0" eb="1">
      <t>カン</t>
    </rPh>
    <rPh sb="3" eb="4">
      <t>エキ</t>
    </rPh>
    <rPh sb="6" eb="7">
      <t>ミズ</t>
    </rPh>
    <rPh sb="9" eb="10">
      <t>ミチ</t>
    </rPh>
    <phoneticPr fontId="2"/>
  </si>
  <si>
    <t>専　　用　　水　　道　</t>
    <rPh sb="0" eb="1">
      <t>セン</t>
    </rPh>
    <rPh sb="3" eb="4">
      <t>ヨウ</t>
    </rPh>
    <rPh sb="6" eb="7">
      <t>ミズ</t>
    </rPh>
    <rPh sb="9" eb="10">
      <t>ミチ</t>
    </rPh>
    <phoneticPr fontId="2"/>
  </si>
  <si>
    <t>合　　計</t>
    <rPh sb="0" eb="1">
      <t>ゴウ</t>
    </rPh>
    <rPh sb="3" eb="4">
      <t>ケイ</t>
    </rPh>
    <phoneticPr fontId="2"/>
  </si>
  <si>
    <t>区域外
給水
人口
（Ｈ）
（人）</t>
    <rPh sb="0" eb="3">
      <t>クイキガイ</t>
    </rPh>
    <rPh sb="4" eb="6">
      <t>キュウスイ</t>
    </rPh>
    <rPh sb="7" eb="9">
      <t>ジンコウ</t>
    </rPh>
    <rPh sb="15" eb="16">
      <t>ヒト</t>
    </rPh>
    <phoneticPr fontId="2"/>
  </si>
  <si>
    <t xml:space="preserve">  特  設  水  道</t>
    <rPh sb="2" eb="6">
      <t>トクセツ</t>
    </rPh>
    <rPh sb="8" eb="12">
      <t>スイドウ</t>
    </rPh>
    <phoneticPr fontId="2"/>
  </si>
  <si>
    <t>推計人口</t>
    <rPh sb="0" eb="2">
      <t>スイケイ</t>
    </rPh>
    <rPh sb="2" eb="4">
      <t>ジンコウ</t>
    </rPh>
    <phoneticPr fontId="2"/>
  </si>
  <si>
    <t>公　営</t>
    <rPh sb="0" eb="1">
      <t>コウ</t>
    </rPh>
    <rPh sb="2" eb="3">
      <t>エイ</t>
    </rPh>
    <phoneticPr fontId="2"/>
  </si>
  <si>
    <t xml:space="preserve">  その他 </t>
    <rPh sb="4" eb="5">
      <t>タ</t>
    </rPh>
    <phoneticPr fontId="2"/>
  </si>
  <si>
    <t>自己水源のみによるもの</t>
    <rPh sb="0" eb="2">
      <t>ジコ</t>
    </rPh>
    <rPh sb="2" eb="4">
      <t>スイゲン</t>
    </rPh>
    <phoneticPr fontId="2"/>
  </si>
  <si>
    <t>左記以外のもの</t>
    <rPh sb="0" eb="1">
      <t>ヒダリ</t>
    </rPh>
    <rPh sb="1" eb="2">
      <t>シル</t>
    </rPh>
    <rPh sb="2" eb="4">
      <t>イガイ</t>
    </rPh>
    <phoneticPr fontId="2"/>
  </si>
  <si>
    <t>公　営</t>
    <rPh sb="0" eb="3">
      <t>コウエイ</t>
    </rPh>
    <phoneticPr fontId="2"/>
  </si>
  <si>
    <t>カ所</t>
    <rPh sb="1" eb="2">
      <t>ショ</t>
    </rPh>
    <phoneticPr fontId="2"/>
  </si>
  <si>
    <t>計画
給水人口
（人）</t>
    <rPh sb="0" eb="2">
      <t>ケイカク</t>
    </rPh>
    <rPh sb="3" eb="5">
      <t>キュウスイ</t>
    </rPh>
    <rPh sb="5" eb="7">
      <t>ジンコウ</t>
    </rPh>
    <rPh sb="9" eb="10">
      <t>ヒト</t>
    </rPh>
    <phoneticPr fontId="2"/>
  </si>
  <si>
    <t>現在
給水人口
（Ｃ）　（人）</t>
    <rPh sb="0" eb="2">
      <t>ゲンザイ</t>
    </rPh>
    <rPh sb="3" eb="5">
      <t>キュウスイ</t>
    </rPh>
    <rPh sb="5" eb="7">
      <t>ジンコウ</t>
    </rPh>
    <rPh sb="13" eb="14">
      <t>ヒト</t>
    </rPh>
    <phoneticPr fontId="2"/>
  </si>
  <si>
    <t>竣工年月</t>
    <phoneticPr fontId="2"/>
  </si>
  <si>
    <t>急速ろ過
その他</t>
    <phoneticPr fontId="2"/>
  </si>
  <si>
    <t>安室ダム水道用水
供給企業団</t>
    <phoneticPr fontId="2"/>
  </si>
  <si>
    <t>１市
１町
１企業団</t>
    <phoneticPr fontId="2"/>
  </si>
  <si>
    <t>事業数　４</t>
    <phoneticPr fontId="2"/>
  </si>
  <si>
    <t>姫路市中央卸内市場内</t>
    <rPh sb="0" eb="3">
      <t>ヒメジシ</t>
    </rPh>
    <rPh sb="3" eb="5">
      <t>チュウオウ</t>
    </rPh>
    <rPh sb="5" eb="7">
      <t>オロシウチ</t>
    </rPh>
    <rPh sb="7" eb="9">
      <t>イチバ</t>
    </rPh>
    <rPh sb="9" eb="10">
      <t>ナイ</t>
    </rPh>
    <phoneticPr fontId="2"/>
  </si>
  <si>
    <t>まねき食品工場内</t>
    <rPh sb="3" eb="5">
      <t>ショクヒン</t>
    </rPh>
    <rPh sb="5" eb="8">
      <t>コウジョウナイ</t>
    </rPh>
    <phoneticPr fontId="2"/>
  </si>
  <si>
    <t>オガワ食品協業組合</t>
    <rPh sb="3" eb="5">
      <t>ショクヒン</t>
    </rPh>
    <rPh sb="5" eb="7">
      <t>キョウギョウ</t>
    </rPh>
    <rPh sb="7" eb="9">
      <t>クミアイ</t>
    </rPh>
    <phoneticPr fontId="2"/>
  </si>
  <si>
    <t>河野　徹也</t>
    <rPh sb="0" eb="2">
      <t>カワノ</t>
    </rPh>
    <rPh sb="3" eb="5">
      <t>テツヤ</t>
    </rPh>
    <phoneticPr fontId="2"/>
  </si>
  <si>
    <t>ヤマサ蒲鉾株式会社夢前工場内</t>
    <rPh sb="3" eb="5">
      <t>カマボコ</t>
    </rPh>
    <rPh sb="5" eb="9">
      <t>カブシキガイシャ</t>
    </rPh>
    <rPh sb="9" eb="11">
      <t>ユメサキ</t>
    </rPh>
    <rPh sb="11" eb="13">
      <t>コウジョウ</t>
    </rPh>
    <rPh sb="13" eb="14">
      <t>ナイ</t>
    </rPh>
    <phoneticPr fontId="2"/>
  </si>
  <si>
    <t>ネスレ日本株式会社　姫路工場内</t>
    <rPh sb="3" eb="5">
      <t>ニホン</t>
    </rPh>
    <rPh sb="5" eb="9">
      <t>カブシキガイシャ</t>
    </rPh>
    <rPh sb="10" eb="12">
      <t>ヒメジ</t>
    </rPh>
    <rPh sb="12" eb="15">
      <t>コウジョウナイ</t>
    </rPh>
    <phoneticPr fontId="2"/>
  </si>
  <si>
    <t>社会福祉法人あいむ</t>
    <rPh sb="0" eb="2">
      <t>シャカイ</t>
    </rPh>
    <rPh sb="2" eb="6">
      <t>フクシホウジン</t>
    </rPh>
    <phoneticPr fontId="2"/>
  </si>
  <si>
    <t>姫路市広畑区所在の社会福祉法人あいむ所有施設</t>
    <rPh sb="0" eb="3">
      <t>ヒメジシ</t>
    </rPh>
    <rPh sb="3" eb="6">
      <t>ヒロハタク</t>
    </rPh>
    <rPh sb="6" eb="8">
      <t>ショザイ</t>
    </rPh>
    <rPh sb="9" eb="13">
      <t>シャカイフクシ</t>
    </rPh>
    <rPh sb="13" eb="15">
      <t>ホウジン</t>
    </rPh>
    <rPh sb="18" eb="20">
      <t>ショユウ</t>
    </rPh>
    <rPh sb="20" eb="22">
      <t>シセツ</t>
    </rPh>
    <phoneticPr fontId="2"/>
  </si>
  <si>
    <t>除鉄・除マンガン</t>
    <rPh sb="0" eb="2">
      <t>ジョテツ</t>
    </rPh>
    <rPh sb="3" eb="4">
      <t>ジョ</t>
    </rPh>
    <phoneticPr fontId="2"/>
  </si>
  <si>
    <t>吉田　隆三</t>
    <rPh sb="0" eb="2">
      <t>ヨシダ</t>
    </rPh>
    <rPh sb="3" eb="5">
      <t>リュウゾウ</t>
    </rPh>
    <phoneticPr fontId="2"/>
  </si>
  <si>
    <t>加東市</t>
    <phoneticPr fontId="2"/>
  </si>
  <si>
    <t>佐用町</t>
    <phoneticPr fontId="2"/>
  </si>
  <si>
    <t>丹波市（山南）</t>
    <phoneticPr fontId="2"/>
  </si>
  <si>
    <t>神戸市（六甲山）</t>
    <phoneticPr fontId="2"/>
  </si>
  <si>
    <t>うち</t>
    <phoneticPr fontId="2"/>
  </si>
  <si>
    <t>(1)</t>
    <phoneticPr fontId="2"/>
  </si>
  <si>
    <t>(1)</t>
    <phoneticPr fontId="2"/>
  </si>
  <si>
    <t>×100</t>
    <phoneticPr fontId="2"/>
  </si>
  <si>
    <t>芦屋市</t>
    <rPh sb="0" eb="2">
      <t>アシヤ</t>
    </rPh>
    <rPh sb="2" eb="3">
      <t>シ</t>
    </rPh>
    <phoneticPr fontId="2"/>
  </si>
  <si>
    <t>尼崎市</t>
    <rPh sb="0" eb="3">
      <t>アマガサキシ</t>
    </rPh>
    <phoneticPr fontId="2"/>
  </si>
  <si>
    <t>現在
給水人口
（Ｄ）　（人）</t>
    <rPh sb="0" eb="2">
      <t>ゲンザイ</t>
    </rPh>
    <rPh sb="3" eb="5">
      <t>キュウスイ</t>
    </rPh>
    <rPh sb="5" eb="7">
      <t>ジンコウ</t>
    </rPh>
    <rPh sb="13" eb="14">
      <t>ヒト</t>
    </rPh>
    <phoneticPr fontId="2"/>
  </si>
  <si>
    <t>登録機関等</t>
    <rPh sb="0" eb="2">
      <t>トウロク</t>
    </rPh>
    <rPh sb="2" eb="4">
      <t>キカン</t>
    </rPh>
    <rPh sb="4" eb="5">
      <t>トウ</t>
    </rPh>
    <phoneticPr fontId="2"/>
  </si>
  <si>
    <t>確認時
給水人口
（人）</t>
    <rPh sb="0" eb="2">
      <t>カクニン</t>
    </rPh>
    <rPh sb="2" eb="3">
      <t>ジ</t>
    </rPh>
    <rPh sb="4" eb="6">
      <t>キュウスイ</t>
    </rPh>
    <rPh sb="6" eb="8">
      <t>ジンコウ</t>
    </rPh>
    <rPh sb="10" eb="11">
      <t>ヒト</t>
    </rPh>
    <phoneticPr fontId="2"/>
  </si>
  <si>
    <t>現在
給水人口
（Ｅ）　（人）</t>
    <rPh sb="0" eb="2">
      <t>ゲンザイ</t>
    </rPh>
    <rPh sb="3" eb="5">
      <t>キュウスイ</t>
    </rPh>
    <rPh sb="5" eb="7">
      <t>ジンコウ</t>
    </rPh>
    <rPh sb="13" eb="14">
      <t>ヒト</t>
    </rPh>
    <phoneticPr fontId="2"/>
  </si>
  <si>
    <t>現在
給水人口
（Ｆ）　（人）</t>
    <rPh sb="0" eb="2">
      <t>ゲンザイ</t>
    </rPh>
    <rPh sb="3" eb="5">
      <t>キュウスイ</t>
    </rPh>
    <rPh sb="5" eb="7">
      <t>ジンコウ</t>
    </rPh>
    <rPh sb="13" eb="14">
      <t>ヒト</t>
    </rPh>
    <phoneticPr fontId="2"/>
  </si>
  <si>
    <t>現在
給水人口
（Ｇ）　（人）</t>
    <rPh sb="0" eb="2">
      <t>ゲンザイ</t>
    </rPh>
    <rPh sb="3" eb="5">
      <t>キュウスイ</t>
    </rPh>
    <rPh sb="5" eb="7">
      <t>ジンコウ</t>
    </rPh>
    <rPh sb="13" eb="14">
      <t>ヒト</t>
    </rPh>
    <phoneticPr fontId="2"/>
  </si>
  <si>
    <t>給水
人口
（人）</t>
    <rPh sb="0" eb="2">
      <t>キュウスイ</t>
    </rPh>
    <rPh sb="3" eb="5">
      <t>ジンコウ</t>
    </rPh>
    <rPh sb="7" eb="8">
      <t>ヒト</t>
    </rPh>
    <phoneticPr fontId="2"/>
  </si>
  <si>
    <t>〔上水道水利権一覧表〕</t>
    <rPh sb="1" eb="4">
      <t>ジョウスイドウ</t>
    </rPh>
    <rPh sb="4" eb="7">
      <t>スイリケン</t>
    </rPh>
    <rPh sb="7" eb="10">
      <t>イチランヒョウ</t>
    </rPh>
    <phoneticPr fontId="2"/>
  </si>
  <si>
    <t>台帳
番号</t>
    <rPh sb="0" eb="2">
      <t>ダイチョウ</t>
    </rPh>
    <rPh sb="3" eb="5">
      <t>バンゴウ</t>
    </rPh>
    <phoneticPr fontId="2"/>
  </si>
  <si>
    <t>河川名</t>
    <rPh sb="0" eb="2">
      <t>カセン</t>
    </rPh>
    <rPh sb="2" eb="3">
      <t>メイ</t>
    </rPh>
    <phoneticPr fontId="2"/>
  </si>
  <si>
    <t>許可水利権（m3/秒）</t>
    <rPh sb="0" eb="2">
      <t>キョカ</t>
    </rPh>
    <rPh sb="2" eb="5">
      <t>スイリケン</t>
    </rPh>
    <rPh sb="9" eb="10">
      <t>ビョウ</t>
    </rPh>
    <phoneticPr fontId="2"/>
  </si>
  <si>
    <t>その他
水量
（m3/秒）</t>
    <rPh sb="2" eb="3">
      <t>タ</t>
    </rPh>
    <rPh sb="4" eb="6">
      <t>スイリョウ</t>
    </rPh>
    <phoneticPr fontId="2"/>
  </si>
  <si>
    <t>ダム等
水源名</t>
    <rPh sb="2" eb="3">
      <t>ナド</t>
    </rPh>
    <rPh sb="4" eb="6">
      <t>スイゲン</t>
    </rPh>
    <rPh sb="6" eb="7">
      <t>ナ</t>
    </rPh>
    <phoneticPr fontId="2"/>
  </si>
  <si>
    <t>備考</t>
    <rPh sb="0" eb="2">
      <t>ビコウ</t>
    </rPh>
    <phoneticPr fontId="2"/>
  </si>
  <si>
    <t>　</t>
    <phoneticPr fontId="2"/>
  </si>
  <si>
    <t>(m3/日)</t>
    <phoneticPr fontId="2"/>
  </si>
  <si>
    <t>津井貯水池</t>
    <phoneticPr fontId="2"/>
  </si>
  <si>
    <t>紫合</t>
  </si>
  <si>
    <t>組合</t>
    <rPh sb="0" eb="2">
      <t>クミアイ</t>
    </rPh>
    <phoneticPr fontId="16"/>
  </si>
  <si>
    <t>池下</t>
  </si>
  <si>
    <t>田井</t>
  </si>
  <si>
    <t>新々田</t>
  </si>
  <si>
    <t>老ノ口</t>
  </si>
  <si>
    <t>小束野</t>
  </si>
  <si>
    <t>広谷</t>
  </si>
  <si>
    <t>東栃木</t>
  </si>
  <si>
    <t>港地区</t>
  </si>
  <si>
    <t>市</t>
    <rPh sb="0" eb="1">
      <t>シ</t>
    </rPh>
    <phoneticPr fontId="16"/>
  </si>
  <si>
    <t>奈佐</t>
  </si>
  <si>
    <t>畑上</t>
  </si>
  <si>
    <t>穴見</t>
  </si>
  <si>
    <t>竹野地区</t>
  </si>
  <si>
    <t>森本地区</t>
  </si>
  <si>
    <t>大森地区</t>
  </si>
  <si>
    <t>椒地区</t>
  </si>
  <si>
    <t>神鍋地区</t>
  </si>
  <si>
    <t>阿瀬</t>
  </si>
  <si>
    <t>菅谷</t>
  </si>
  <si>
    <t>土野谷</t>
  </si>
  <si>
    <t>中央</t>
  </si>
  <si>
    <t>坂野</t>
  </si>
  <si>
    <t>南部</t>
  </si>
  <si>
    <t>里</t>
  </si>
  <si>
    <t>国包船町</t>
  </si>
  <si>
    <t>二俣</t>
  </si>
  <si>
    <t>宿南</t>
  </si>
  <si>
    <t>小佐</t>
  </si>
  <si>
    <t>大屋川水系</t>
  </si>
  <si>
    <t>円山川水系</t>
  </si>
  <si>
    <t>米地川水系</t>
  </si>
  <si>
    <t>建屋川水系下</t>
  </si>
  <si>
    <t>建屋川水系上</t>
  </si>
  <si>
    <t>西大</t>
  </si>
  <si>
    <t>口大屋</t>
  </si>
  <si>
    <t>南谷</t>
  </si>
  <si>
    <t>明延</t>
  </si>
  <si>
    <t>横行</t>
  </si>
  <si>
    <t>東部</t>
  </si>
  <si>
    <t>中部</t>
  </si>
  <si>
    <t>西部</t>
  </si>
  <si>
    <t>別宮</t>
  </si>
  <si>
    <t>轟</t>
  </si>
  <si>
    <t>熊次</t>
  </si>
  <si>
    <t>ハチ高原</t>
  </si>
  <si>
    <t>栃原</t>
  </si>
  <si>
    <t>簾野</t>
  </si>
  <si>
    <t>神子畑</t>
  </si>
  <si>
    <t>北部</t>
  </si>
  <si>
    <t>下宇原</t>
  </si>
  <si>
    <t>町</t>
    <rPh sb="0" eb="1">
      <t>チョウ</t>
    </rPh>
    <phoneticPr fontId="16"/>
  </si>
  <si>
    <t>越知谷</t>
  </si>
  <si>
    <t>根宇野</t>
  </si>
  <si>
    <t>猪篠</t>
  </si>
  <si>
    <t>大河内</t>
  </si>
  <si>
    <t>上小田</t>
  </si>
  <si>
    <t>川上</t>
  </si>
  <si>
    <t>佐用</t>
  </si>
  <si>
    <t>奥海</t>
  </si>
  <si>
    <t>三日月</t>
  </si>
  <si>
    <t>佐津</t>
  </si>
  <si>
    <t>長井</t>
  </si>
  <si>
    <t>余部</t>
  </si>
  <si>
    <t>御崎</t>
  </si>
  <si>
    <t>訓谷</t>
  </si>
  <si>
    <t>畑</t>
  </si>
  <si>
    <t>守柄</t>
  </si>
  <si>
    <t>安木</t>
  </si>
  <si>
    <t>相谷</t>
  </si>
  <si>
    <t>柤岡</t>
  </si>
  <si>
    <t>丸味</t>
  </si>
  <si>
    <t>山田</t>
  </si>
  <si>
    <t>上射添</t>
  </si>
  <si>
    <t>小代</t>
  </si>
  <si>
    <t>久斗山</t>
  </si>
  <si>
    <t>居組</t>
  </si>
  <si>
    <t>諸寄</t>
  </si>
  <si>
    <t>釜屋</t>
  </si>
  <si>
    <t>照来</t>
  </si>
  <si>
    <t>春来</t>
  </si>
  <si>
    <t>高山</t>
  </si>
  <si>
    <t>熊谷</t>
  </si>
  <si>
    <t>伊角</t>
  </si>
  <si>
    <t>海上</t>
  </si>
  <si>
    <t>青下</t>
  </si>
  <si>
    <t>の</t>
    <phoneticPr fontId="2"/>
  </si>
  <si>
    <t>そ</t>
    <phoneticPr fontId="2"/>
  </si>
  <si>
    <t>㈱ホテルニューアワジ</t>
  </si>
  <si>
    <t>三木市志染町西自由が丘２－３７１</t>
  </si>
  <si>
    <t>神戸市西区押部谷町西盛５６６</t>
  </si>
  <si>
    <t>三木市志染町吉田１２１３－１</t>
  </si>
  <si>
    <t>三木市緑が丘町本町２－５</t>
  </si>
  <si>
    <t>急速ろ過</t>
    <rPh sb="0" eb="2">
      <t>キュウソク</t>
    </rPh>
    <rPh sb="3" eb="4">
      <t>カ</t>
    </rPh>
    <phoneticPr fontId="2"/>
  </si>
  <si>
    <t>除鉄</t>
    <rPh sb="0" eb="1">
      <t>ジョ</t>
    </rPh>
    <rPh sb="1" eb="2">
      <t>テツ</t>
    </rPh>
    <phoneticPr fontId="2"/>
  </si>
  <si>
    <t>簡易ろ過</t>
    <rPh sb="0" eb="2">
      <t>カンイ</t>
    </rPh>
    <rPh sb="3" eb="4">
      <t>カ</t>
    </rPh>
    <phoneticPr fontId="2"/>
  </si>
  <si>
    <t>消毒のみ</t>
    <rPh sb="0" eb="2">
      <t>ショウドク</t>
    </rPh>
    <phoneticPr fontId="2"/>
  </si>
  <si>
    <t>無</t>
    <rPh sb="0" eb="1">
      <t>ナ</t>
    </rPh>
    <phoneticPr fontId="2"/>
  </si>
  <si>
    <t>水道事業</t>
    <rPh sb="0" eb="2">
      <t>スイドウ</t>
    </rPh>
    <rPh sb="2" eb="4">
      <t>ジギョウ</t>
    </rPh>
    <phoneticPr fontId="2"/>
  </si>
  <si>
    <t>保健所等</t>
    <rPh sb="0" eb="2">
      <t>ホケン</t>
    </rPh>
    <rPh sb="2" eb="3">
      <t>ショ</t>
    </rPh>
    <rPh sb="3" eb="4">
      <t>トウ</t>
    </rPh>
    <phoneticPr fontId="2"/>
  </si>
  <si>
    <t>神戸市（六甲山）</t>
  </si>
  <si>
    <t>丹波市（山南）</t>
  </si>
  <si>
    <t>淡路広域水道企業団</t>
  </si>
  <si>
    <t>丹波市（市島）</t>
  </si>
  <si>
    <t>無収</t>
    <rPh sb="0" eb="1">
      <t>ム</t>
    </rPh>
    <rPh sb="1" eb="2">
      <t>シュウ</t>
    </rPh>
    <phoneticPr fontId="2"/>
  </si>
  <si>
    <t>(無効</t>
    <rPh sb="1" eb="3">
      <t>ムコウ</t>
    </rPh>
    <phoneticPr fontId="2"/>
  </si>
  <si>
    <t>水量)</t>
    <rPh sb="0" eb="1">
      <t>スイ</t>
    </rPh>
    <rPh sb="1" eb="2">
      <t>リョウ</t>
    </rPh>
    <phoneticPr fontId="2"/>
  </si>
  <si>
    <t>職員</t>
    <rPh sb="0" eb="2">
      <t>ショクイン</t>
    </rPh>
    <phoneticPr fontId="2"/>
  </si>
  <si>
    <t>数</t>
    <rPh sb="0" eb="1">
      <t>スウ</t>
    </rPh>
    <phoneticPr fontId="2"/>
  </si>
  <si>
    <t>建設</t>
    <rPh sb="0" eb="2">
      <t>ケンセツ</t>
    </rPh>
    <phoneticPr fontId="2"/>
  </si>
  <si>
    <t>事業費</t>
    <phoneticPr fontId="2"/>
  </si>
  <si>
    <t>一日</t>
    <phoneticPr fontId="2"/>
  </si>
  <si>
    <t>実績</t>
    <phoneticPr fontId="2"/>
  </si>
  <si>
    <t>最大</t>
    <phoneticPr fontId="2"/>
  </si>
  <si>
    <t>一人一日</t>
    <phoneticPr fontId="2"/>
  </si>
  <si>
    <t>年間</t>
    <phoneticPr fontId="2"/>
  </si>
  <si>
    <t>（千m3）</t>
    <phoneticPr fontId="2"/>
  </si>
  <si>
    <t>浄水</t>
    <rPh sb="0" eb="2">
      <t>ジョウスイ</t>
    </rPh>
    <phoneticPr fontId="2"/>
  </si>
  <si>
    <t>受水</t>
    <phoneticPr fontId="2"/>
  </si>
  <si>
    <t>市川水系市川</t>
    <rPh sb="0" eb="2">
      <t>イチカワ</t>
    </rPh>
    <rPh sb="2" eb="4">
      <t>スイケイ</t>
    </rPh>
    <rPh sb="4" eb="6">
      <t>イチカワ</t>
    </rPh>
    <phoneticPr fontId="2"/>
  </si>
  <si>
    <t>除</t>
    <rPh sb="0" eb="1">
      <t>ジョ</t>
    </rPh>
    <phoneticPr fontId="2"/>
  </si>
  <si>
    <t>外</t>
  </si>
  <si>
    <t>鉄</t>
    <rPh sb="0" eb="1">
      <t>テツ</t>
    </rPh>
    <phoneticPr fontId="2"/>
  </si>
  <si>
    <t>線</t>
  </si>
  <si>
    <t>ﾏﾝｶﾞﾝ</t>
    <phoneticPr fontId="2"/>
  </si>
  <si>
    <t>（１）上水道施設集計表（健康福祉事務所別）</t>
    <rPh sb="3" eb="6">
      <t>ジョウスイドウ</t>
    </rPh>
    <rPh sb="6" eb="8">
      <t>シセツ</t>
    </rPh>
    <rPh sb="8" eb="11">
      <t>シュウケイヒョウ</t>
    </rPh>
    <phoneticPr fontId="2"/>
  </si>
  <si>
    <t>（１）上水道施設集計表（健康福祉事務所別）</t>
    <rPh sb="3" eb="6">
      <t>ジョウスイドウ</t>
    </rPh>
    <rPh sb="6" eb="8">
      <t>シセツ</t>
    </rPh>
    <rPh sb="8" eb="11">
      <t>シュウケイヒョウ</t>
    </rPh>
    <rPh sb="12" eb="14">
      <t>ケンコウ</t>
    </rPh>
    <rPh sb="14" eb="16">
      <t>フクシ</t>
    </rPh>
    <rPh sb="16" eb="18">
      <t>ジム</t>
    </rPh>
    <rPh sb="18" eb="19">
      <t>ショ</t>
    </rPh>
    <rPh sb="19" eb="20">
      <t>ベツ</t>
    </rPh>
    <phoneticPr fontId="2"/>
  </si>
  <si>
    <t>左記
以外</t>
    <rPh sb="0" eb="2">
      <t>サキ</t>
    </rPh>
    <phoneticPr fontId="2"/>
  </si>
  <si>
    <t>原水併用</t>
    <rPh sb="0" eb="1">
      <t>ハラ</t>
    </rPh>
    <rPh sb="1" eb="2">
      <t>スイ</t>
    </rPh>
    <rPh sb="2" eb="3">
      <t>ヘイ</t>
    </rPh>
    <rPh sb="3" eb="4">
      <t>ヨウ</t>
    </rPh>
    <phoneticPr fontId="2"/>
  </si>
  <si>
    <t>浄水併用</t>
    <rPh sb="0" eb="1">
      <t>ジョウ</t>
    </rPh>
    <rPh sb="1" eb="2">
      <t>スイ</t>
    </rPh>
    <rPh sb="2" eb="4">
      <t>ヘイヨウ</t>
    </rPh>
    <phoneticPr fontId="2"/>
  </si>
  <si>
    <t>アルパインローズホテルほか</t>
    <phoneticPr fontId="11"/>
  </si>
  <si>
    <t>自己水源のみ</t>
    <rPh sb="0" eb="2">
      <t>ジコ</t>
    </rPh>
    <rPh sb="2" eb="4">
      <t>スイゲン</t>
    </rPh>
    <phoneticPr fontId="2"/>
  </si>
  <si>
    <t>左記
以外</t>
    <rPh sb="0" eb="2">
      <t>サキ</t>
    </rPh>
    <rPh sb="3" eb="5">
      <t>イガイ</t>
    </rPh>
    <phoneticPr fontId="2"/>
  </si>
  <si>
    <t>確認時の飲料水供給
対象需要者数（人）</t>
    <rPh sb="7" eb="9">
      <t>キョウキュウ</t>
    </rPh>
    <rPh sb="10" eb="12">
      <t>タイショウ</t>
    </rPh>
    <rPh sb="12" eb="14">
      <t>ジュヨウ</t>
    </rPh>
    <rPh sb="14" eb="15">
      <t>シャ</t>
    </rPh>
    <rPh sb="15" eb="16">
      <t>スウ</t>
    </rPh>
    <phoneticPr fontId="11"/>
  </si>
  <si>
    <t>居住に必要な水の供給を受けている者の数（人）</t>
    <phoneticPr fontId="11"/>
  </si>
  <si>
    <t>県民局</t>
    <rPh sb="0" eb="3">
      <t>ケンミンキョク</t>
    </rPh>
    <phoneticPr fontId="2"/>
  </si>
  <si>
    <t>健康福祉
事務所等</t>
    <phoneticPr fontId="11"/>
  </si>
  <si>
    <t>現在
給水人口
（Ｂ）（人）</t>
    <rPh sb="0" eb="2">
      <t>ゲンザイ</t>
    </rPh>
    <rPh sb="3" eb="5">
      <t>キュウスイ</t>
    </rPh>
    <rPh sb="5" eb="7">
      <t>ジンコウ</t>
    </rPh>
    <rPh sb="12" eb="13">
      <t>ヒト</t>
    </rPh>
    <phoneticPr fontId="2"/>
  </si>
  <si>
    <t>（株）あわじ浜離宮</t>
    <rPh sb="0" eb="3">
      <t>カブ</t>
    </rPh>
    <rPh sb="6" eb="9">
      <t>ハマリキュウ</t>
    </rPh>
    <phoneticPr fontId="11"/>
  </si>
  <si>
    <t>あわじ浜離宮</t>
    <rPh sb="3" eb="6">
      <t>ハマリキュウ</t>
    </rPh>
    <phoneticPr fontId="15"/>
  </si>
  <si>
    <t>浅</t>
    <rPh sb="0" eb="1">
      <t>アサ</t>
    </rPh>
    <phoneticPr fontId="11"/>
  </si>
  <si>
    <t>除マンガン・活性炭</t>
    <rPh sb="0" eb="1">
      <t>ジョ</t>
    </rPh>
    <rPh sb="6" eb="9">
      <t>カッセイタン</t>
    </rPh>
    <phoneticPr fontId="11"/>
  </si>
  <si>
    <t>安田　栄孝</t>
    <rPh sb="0" eb="2">
      <t>ヤスダ</t>
    </rPh>
    <rPh sb="3" eb="5">
      <t>ヒデタカ</t>
    </rPh>
    <phoneticPr fontId="11"/>
  </si>
  <si>
    <t>急速ろ過</t>
    <rPh sb="0" eb="1">
      <t>キュウ</t>
    </rPh>
    <phoneticPr fontId="11"/>
  </si>
  <si>
    <t>兎和野高原野外教育センター</t>
    <rPh sb="0" eb="1">
      <t>ウサギ</t>
    </rPh>
    <rPh sb="1" eb="3">
      <t>ワノ</t>
    </rPh>
    <rPh sb="3" eb="5">
      <t>コウゲン</t>
    </rPh>
    <rPh sb="5" eb="7">
      <t>ヤガイ</t>
    </rPh>
    <rPh sb="7" eb="9">
      <t>キョウイク</t>
    </rPh>
    <phoneticPr fontId="1"/>
  </si>
  <si>
    <t>安田  岳史</t>
    <rPh sb="0" eb="2">
      <t>ヤスダ</t>
    </rPh>
    <rPh sb="4" eb="5">
      <t>ガク</t>
    </rPh>
    <rPh sb="5" eb="6">
      <t>シ</t>
    </rPh>
    <phoneticPr fontId="1"/>
  </si>
  <si>
    <t>兵庫カンツリー倶楽部</t>
    <phoneticPr fontId="15"/>
  </si>
  <si>
    <r>
      <t xml:space="preserve">１７市
</t>
    </r>
    <r>
      <rPr>
        <sz val="11"/>
        <rFont val="ＭＳ Ｐゴシック"/>
        <family val="3"/>
        <charset val="128"/>
      </rPr>
      <t>５町
１企業団</t>
    </r>
    <phoneticPr fontId="2"/>
  </si>
  <si>
    <r>
      <t>加古川水系</t>
    </r>
    <r>
      <rPr>
        <sz val="11"/>
        <rFont val="ＭＳ Ｐゴシック"/>
        <family val="3"/>
        <charset val="128"/>
      </rPr>
      <t>加古川</t>
    </r>
    <rPh sb="5" eb="8">
      <t>カコガワ</t>
    </rPh>
    <phoneticPr fontId="2"/>
  </si>
  <si>
    <r>
      <t>加古川水系</t>
    </r>
    <r>
      <rPr>
        <sz val="11"/>
        <rFont val="ＭＳ Ｐゴシック"/>
        <family val="3"/>
        <charset val="128"/>
      </rPr>
      <t>東条川</t>
    </r>
    <rPh sb="0" eb="3">
      <t>カコガワ</t>
    </rPh>
    <rPh sb="3" eb="5">
      <t>スイケイ</t>
    </rPh>
    <phoneticPr fontId="2"/>
  </si>
  <si>
    <r>
      <t>長見山水系</t>
    </r>
    <r>
      <rPr>
        <sz val="11"/>
        <rFont val="ＭＳ Ｐゴシック"/>
        <family val="3"/>
        <charset val="128"/>
      </rPr>
      <t>長見山貯水池</t>
    </r>
    <rPh sb="5" eb="7">
      <t>ナガミ</t>
    </rPh>
    <rPh sb="7" eb="8">
      <t>ヤマ</t>
    </rPh>
    <rPh sb="8" eb="11">
      <t>チョスイチ</t>
    </rPh>
    <phoneticPr fontId="2"/>
  </si>
  <si>
    <r>
      <t>長見</t>
    </r>
    <r>
      <rPr>
        <sz val="11"/>
        <rFont val="ＭＳ Ｐゴシック"/>
        <family val="3"/>
        <charset val="128"/>
      </rPr>
      <t>山貯水池</t>
    </r>
    <rPh sb="2" eb="3">
      <t>ヤマ</t>
    </rPh>
    <phoneticPr fontId="2"/>
  </si>
  <si>
    <r>
      <t>大日川水系</t>
    </r>
    <r>
      <rPr>
        <sz val="11"/>
        <rFont val="ＭＳ Ｐゴシック"/>
        <family val="3"/>
        <charset val="128"/>
      </rPr>
      <t>細田池</t>
    </r>
    <rPh sb="5" eb="7">
      <t>ホソダ</t>
    </rPh>
    <rPh sb="7" eb="8">
      <t>イケ</t>
    </rPh>
    <phoneticPr fontId="2"/>
  </si>
  <si>
    <r>
      <t>原田川水系</t>
    </r>
    <r>
      <rPr>
        <sz val="11"/>
        <rFont val="ＭＳ Ｐゴシック"/>
        <family val="3"/>
        <charset val="128"/>
      </rPr>
      <t>原田池</t>
    </r>
    <rPh sb="5" eb="7">
      <t>ハラダ</t>
    </rPh>
    <rPh sb="7" eb="8">
      <t>イケ</t>
    </rPh>
    <phoneticPr fontId="2"/>
  </si>
  <si>
    <r>
      <t>原田</t>
    </r>
    <r>
      <rPr>
        <sz val="11"/>
        <rFont val="ＭＳ Ｐゴシック"/>
        <family val="3"/>
        <charset val="128"/>
      </rPr>
      <t>池貯水池</t>
    </r>
    <rPh sb="2" eb="3">
      <t>イケ</t>
    </rPh>
    <phoneticPr fontId="2"/>
  </si>
  <si>
    <r>
      <t>倉川水系</t>
    </r>
    <r>
      <rPr>
        <sz val="11"/>
        <rFont val="ＭＳ Ｐゴシック"/>
        <family val="3"/>
        <charset val="128"/>
      </rPr>
      <t>倉川</t>
    </r>
    <rPh sb="4" eb="6">
      <t>クラカワ</t>
    </rPh>
    <phoneticPr fontId="2"/>
  </si>
  <si>
    <r>
      <t>津井川水系</t>
    </r>
    <r>
      <rPr>
        <sz val="11"/>
        <rFont val="ＭＳ Ｐゴシック"/>
        <family val="3"/>
        <charset val="128"/>
      </rPr>
      <t>津井貯水池</t>
    </r>
    <rPh sb="3" eb="5">
      <t>スイケイ</t>
    </rPh>
    <rPh sb="5" eb="6">
      <t>ツ</t>
    </rPh>
    <rPh sb="6" eb="7">
      <t>イ</t>
    </rPh>
    <rPh sb="7" eb="10">
      <t>チョスイチ</t>
    </rPh>
    <phoneticPr fontId="2"/>
  </si>
  <si>
    <t>給水
対象数</t>
    <phoneticPr fontId="2"/>
  </si>
  <si>
    <t>原水の
種類</t>
    <rPh sb="4" eb="6">
      <t>シュルイ</t>
    </rPh>
    <phoneticPr fontId="2"/>
  </si>
  <si>
    <t>浄水施設
の種別</t>
    <rPh sb="6" eb="8">
      <t>シュベツ</t>
    </rPh>
    <phoneticPr fontId="2"/>
  </si>
  <si>
    <t>建設事業費
（千円）</t>
    <phoneticPr fontId="2"/>
  </si>
  <si>
    <t>職員数
（人）</t>
    <rPh sb="5" eb="6">
      <t>ニン</t>
    </rPh>
    <phoneticPr fontId="2"/>
  </si>
  <si>
    <t>（千円）</t>
    <phoneticPr fontId="2"/>
  </si>
  <si>
    <t>たり（円）</t>
    <phoneticPr fontId="2"/>
  </si>
  <si>
    <t>村岡中区</t>
  </si>
  <si>
    <t>村岡高区</t>
  </si>
  <si>
    <t>村岡低区</t>
  </si>
  <si>
    <t>定額制</t>
    <rPh sb="0" eb="3">
      <t>テイガクセイ</t>
    </rPh>
    <phoneticPr fontId="16"/>
  </si>
  <si>
    <t>口径別</t>
    <rPh sb="0" eb="2">
      <t>コウケイ</t>
    </rPh>
    <rPh sb="2" eb="3">
      <t>ベツ</t>
    </rPh>
    <phoneticPr fontId="16"/>
  </si>
  <si>
    <t>単一制</t>
    <rPh sb="0" eb="2">
      <t>タンイツ</t>
    </rPh>
    <rPh sb="2" eb="3">
      <t>セイ</t>
    </rPh>
    <phoneticPr fontId="16"/>
  </si>
  <si>
    <t>等</t>
    <rPh sb="0" eb="1">
      <t>トウ</t>
    </rPh>
    <phoneticPr fontId="2"/>
  </si>
  <si>
    <t>昭和</t>
    <phoneticPr fontId="2"/>
  </si>
  <si>
    <t>昭和</t>
    <rPh sb="0" eb="2">
      <t>ショウワ</t>
    </rPh>
    <phoneticPr fontId="2"/>
  </si>
  <si>
    <t>平成</t>
    <rPh sb="0" eb="2">
      <t>ヘイセイ</t>
    </rPh>
    <phoneticPr fontId="2"/>
  </si>
  <si>
    <t>年</t>
    <rPh sb="0" eb="1">
      <t>ネン</t>
    </rPh>
    <phoneticPr fontId="2"/>
  </si>
  <si>
    <t>月</t>
    <rPh sb="0" eb="1">
      <t>ガツ</t>
    </rPh>
    <phoneticPr fontId="2"/>
  </si>
  <si>
    <t>日</t>
    <rPh sb="0" eb="1">
      <t>ヒ</t>
    </rPh>
    <phoneticPr fontId="2"/>
  </si>
  <si>
    <t>認　　　可</t>
    <phoneticPr fontId="2"/>
  </si>
  <si>
    <t>給水区域</t>
    <phoneticPr fontId="2"/>
  </si>
  <si>
    <t>(</t>
  </si>
  <si>
    <t>専用</t>
    <phoneticPr fontId="2"/>
  </si>
  <si>
    <t>保健所等</t>
    <phoneticPr fontId="2"/>
  </si>
  <si>
    <t>浄水兼用</t>
    <rPh sb="0" eb="2">
      <t>ジョウスイ</t>
    </rPh>
    <rPh sb="2" eb="4">
      <t>ケンヨウ</t>
    </rPh>
    <phoneticPr fontId="2"/>
  </si>
  <si>
    <t>登録検査機関</t>
    <phoneticPr fontId="2"/>
  </si>
  <si>
    <t>登録検査機関</t>
    <phoneticPr fontId="2"/>
  </si>
  <si>
    <t>登録検査機関</t>
    <phoneticPr fontId="2"/>
  </si>
  <si>
    <t>登録検査機関</t>
    <phoneticPr fontId="2"/>
  </si>
  <si>
    <t>登録検査機関</t>
    <phoneticPr fontId="2"/>
  </si>
  <si>
    <t>急速ろ過、除鉄、除Mn、膜ろ過</t>
    <rPh sb="0" eb="2">
      <t>キュウソク</t>
    </rPh>
    <rPh sb="3" eb="4">
      <t>カ</t>
    </rPh>
    <rPh sb="5" eb="6">
      <t>ジョ</t>
    </rPh>
    <rPh sb="6" eb="7">
      <t>テツ</t>
    </rPh>
    <rPh sb="8" eb="9">
      <t>ジョ</t>
    </rPh>
    <rPh sb="12" eb="13">
      <t>マク</t>
    </rPh>
    <rPh sb="14" eb="15">
      <t>カ</t>
    </rPh>
    <phoneticPr fontId="2"/>
  </si>
  <si>
    <t>保健所等</t>
    <phoneticPr fontId="2"/>
  </si>
  <si>
    <t>未給水</t>
    <rPh sb="0" eb="1">
      <t>ミ</t>
    </rPh>
    <rPh sb="1" eb="3">
      <t>キュウスイ</t>
    </rPh>
    <phoneticPr fontId="2"/>
  </si>
  <si>
    <t>休止中</t>
    <rPh sb="0" eb="2">
      <t>キュウシ</t>
    </rPh>
    <rPh sb="2" eb="3">
      <t>チュウ</t>
    </rPh>
    <phoneticPr fontId="2"/>
  </si>
  <si>
    <t>除鉄、除Mn</t>
    <rPh sb="0" eb="1">
      <t>ジョ</t>
    </rPh>
    <rPh sb="1" eb="2">
      <t>テツ</t>
    </rPh>
    <rPh sb="3" eb="4">
      <t>ジョ</t>
    </rPh>
    <phoneticPr fontId="2"/>
  </si>
  <si>
    <t>除鉄、除Mn、膜ろ過</t>
    <rPh sb="0" eb="1">
      <t>ジョ</t>
    </rPh>
    <rPh sb="1" eb="2">
      <t>テツ</t>
    </rPh>
    <rPh sb="3" eb="4">
      <t>ジョ</t>
    </rPh>
    <rPh sb="7" eb="8">
      <t>マク</t>
    </rPh>
    <rPh sb="9" eb="10">
      <t>カ</t>
    </rPh>
    <phoneticPr fontId="2"/>
  </si>
  <si>
    <t>紫外線</t>
    <rPh sb="0" eb="3">
      <t>シガイセン</t>
    </rPh>
    <phoneticPr fontId="2"/>
  </si>
  <si>
    <t>原水兼用</t>
    <rPh sb="0" eb="2">
      <t>ゲンスイ</t>
    </rPh>
    <rPh sb="2" eb="4">
      <t>ケンヨウ</t>
    </rPh>
    <phoneticPr fontId="2"/>
  </si>
  <si>
    <t>緩速ろ過</t>
    <rPh sb="0" eb="2">
      <t>カンソク</t>
    </rPh>
    <rPh sb="3" eb="4">
      <t>カ</t>
    </rPh>
    <phoneticPr fontId="2"/>
  </si>
  <si>
    <t>給水制限あり</t>
    <phoneticPr fontId="2"/>
  </si>
  <si>
    <t>保健所等</t>
    <phoneticPr fontId="2"/>
  </si>
  <si>
    <t>生野高原開発（株）</t>
  </si>
  <si>
    <t>朝来市生野町栃原</t>
  </si>
  <si>
    <t>登録検査機関</t>
    <phoneticPr fontId="2"/>
  </si>
  <si>
    <t>朝来市生野町黒川</t>
  </si>
  <si>
    <t>朝来市多々良木1514</t>
  </si>
  <si>
    <t>急速ろ過、膜ろ過</t>
    <rPh sb="0" eb="2">
      <t>キュウソク</t>
    </rPh>
    <rPh sb="3" eb="4">
      <t>カ</t>
    </rPh>
    <rPh sb="5" eb="6">
      <t>マク</t>
    </rPh>
    <rPh sb="7" eb="8">
      <t>カ</t>
    </rPh>
    <phoneticPr fontId="2"/>
  </si>
  <si>
    <t>北区有馬町池の尻２９２番の２</t>
  </si>
  <si>
    <t>宝　　塚</t>
    <rPh sb="0" eb="1">
      <t>タカラ</t>
    </rPh>
    <rPh sb="3" eb="4">
      <t>ツカ</t>
    </rPh>
    <phoneticPr fontId="2"/>
  </si>
  <si>
    <t>芦　　屋</t>
    <rPh sb="0" eb="1">
      <t>アシ</t>
    </rPh>
    <rPh sb="3" eb="4">
      <t>ヤ</t>
    </rPh>
    <phoneticPr fontId="6"/>
  </si>
  <si>
    <t>伊　　丹</t>
    <rPh sb="0" eb="1">
      <t>イ</t>
    </rPh>
    <rPh sb="3" eb="4">
      <t>ニ</t>
    </rPh>
    <phoneticPr fontId="2"/>
  </si>
  <si>
    <t>明　　石</t>
    <rPh sb="0" eb="1">
      <t>メイ</t>
    </rPh>
    <rPh sb="3" eb="4">
      <t>イシ</t>
    </rPh>
    <phoneticPr fontId="2"/>
  </si>
  <si>
    <t>加　　東</t>
    <rPh sb="0" eb="1">
      <t>カ</t>
    </rPh>
    <rPh sb="3" eb="4">
      <t>ヒガシ</t>
    </rPh>
    <phoneticPr fontId="2"/>
  </si>
  <si>
    <t>龍　　野</t>
    <rPh sb="0" eb="1">
      <t>リュウ</t>
    </rPh>
    <rPh sb="3" eb="4">
      <t>ノ</t>
    </rPh>
    <phoneticPr fontId="2"/>
  </si>
  <si>
    <t>赤　　穂</t>
    <rPh sb="0" eb="1">
      <t>アカ</t>
    </rPh>
    <rPh sb="3" eb="4">
      <t>ホ</t>
    </rPh>
    <phoneticPr fontId="2"/>
  </si>
  <si>
    <t>豊　　岡</t>
    <rPh sb="0" eb="1">
      <t>ユタカ</t>
    </rPh>
    <rPh sb="3" eb="4">
      <t>オカ</t>
    </rPh>
    <phoneticPr fontId="2"/>
  </si>
  <si>
    <t>朝　　来</t>
    <rPh sb="0" eb="1">
      <t>アサ</t>
    </rPh>
    <rPh sb="3" eb="4">
      <t>ライ</t>
    </rPh>
    <phoneticPr fontId="2"/>
  </si>
  <si>
    <t>丹　　波</t>
    <rPh sb="0" eb="1">
      <t>タン</t>
    </rPh>
    <rPh sb="3" eb="4">
      <t>ナミ</t>
    </rPh>
    <phoneticPr fontId="2"/>
  </si>
  <si>
    <t>洲　　本</t>
    <rPh sb="0" eb="1">
      <t>シュウ</t>
    </rPh>
    <rPh sb="3" eb="4">
      <t>ホン</t>
    </rPh>
    <phoneticPr fontId="2"/>
  </si>
  <si>
    <t>合　　計</t>
    <rPh sb="0" eb="1">
      <t>ア</t>
    </rPh>
    <rPh sb="3" eb="4">
      <t>ケイ</t>
    </rPh>
    <phoneticPr fontId="6"/>
  </si>
  <si>
    <t>給　　水　　人　　口　　（人）</t>
    <phoneticPr fontId="2"/>
  </si>
  <si>
    <t>(A)÷(B)</t>
    <phoneticPr fontId="2"/>
  </si>
  <si>
    <t>〔上水道料金表（家庭用料金/月）〕</t>
    <rPh sb="1" eb="4">
      <t>ジョウスイドウ</t>
    </rPh>
    <rPh sb="4" eb="7">
      <t>リョウキンヒョウ</t>
    </rPh>
    <phoneticPr fontId="11"/>
  </si>
  <si>
    <t>事業体名</t>
  </si>
  <si>
    <t>基本水量
(m3)</t>
    <phoneticPr fontId="2"/>
  </si>
  <si>
    <t>基本料金
(円)</t>
    <phoneticPr fontId="2"/>
  </si>
  <si>
    <t>超過料金
(円/m3)</t>
    <phoneticPr fontId="2"/>
  </si>
  <si>
    <t>１０m3
使用料金</t>
    <phoneticPr fontId="2"/>
  </si>
  <si>
    <t>１５m3
使用料金</t>
    <phoneticPr fontId="2"/>
  </si>
  <si>
    <t>２０m3
使用料金</t>
    <phoneticPr fontId="2"/>
  </si>
  <si>
    <t>現行料金
施行年月日</t>
    <phoneticPr fontId="2"/>
  </si>
  <si>
    <t>県　最高</t>
    <rPh sb="0" eb="1">
      <t>ケン</t>
    </rPh>
    <rPh sb="2" eb="4">
      <t>サイコウ</t>
    </rPh>
    <phoneticPr fontId="2"/>
  </si>
  <si>
    <t>県　最低</t>
    <rPh sb="0" eb="1">
      <t>ケン</t>
    </rPh>
    <rPh sb="2" eb="4">
      <t>サイテイ</t>
    </rPh>
    <phoneticPr fontId="2"/>
  </si>
  <si>
    <t>県　平均</t>
    <rPh sb="0" eb="1">
      <t>ケン</t>
    </rPh>
    <rPh sb="2" eb="4">
      <t>ヘイキン</t>
    </rPh>
    <phoneticPr fontId="2"/>
  </si>
  <si>
    <t>注： 1　家庭用料金（口径別の場合１３㎜）について消費税を含む料金を記載した。　</t>
    <rPh sb="0" eb="1">
      <t>チュウ</t>
    </rPh>
    <rPh sb="5" eb="8">
      <t>カテイヨウ</t>
    </rPh>
    <rPh sb="8" eb="10">
      <t>リョウキン</t>
    </rPh>
    <rPh sb="11" eb="13">
      <t>コウケイ</t>
    </rPh>
    <rPh sb="13" eb="14">
      <t>ベツ</t>
    </rPh>
    <rPh sb="15" eb="17">
      <t>バアイ</t>
    </rPh>
    <rPh sb="25" eb="28">
      <t>ショウヒゼイ</t>
    </rPh>
    <rPh sb="29" eb="30">
      <t>フク</t>
    </rPh>
    <rPh sb="31" eb="33">
      <t>リョウキン</t>
    </rPh>
    <rPh sb="34" eb="36">
      <t>キサイ</t>
    </rPh>
    <phoneticPr fontId="11"/>
  </si>
  <si>
    <t>（円未満の単位がある場合は、切り捨て）</t>
    <phoneticPr fontId="2"/>
  </si>
  <si>
    <t>超過料金が、段階別料金の場合は、最初の区分のm3 当たり料金を入力した。</t>
    <phoneticPr fontId="2"/>
  </si>
  <si>
    <t>1ヶ月当たり家庭用料金はメータ使用料、消費税を含む料金を入力した。</t>
    <phoneticPr fontId="2"/>
  </si>
  <si>
    <t>1ヶ月当たりの家庭用料金は、口径別料金の場合13mmにおける料金を入力した。</t>
    <phoneticPr fontId="2"/>
  </si>
  <si>
    <t>)</t>
  </si>
  <si>
    <t>浅・深井戸</t>
    <rPh sb="0" eb="1">
      <t>アサ</t>
    </rPh>
    <rPh sb="2" eb="5">
      <t>フカイド</t>
    </rPh>
    <rPh sb="3" eb="5">
      <t>イド</t>
    </rPh>
    <phoneticPr fontId="2"/>
  </si>
  <si>
    <t>そ</t>
    <phoneticPr fontId="2"/>
  </si>
  <si>
    <t>ろ</t>
    <phoneticPr fontId="2"/>
  </si>
  <si>
    <t>外</t>
    <phoneticPr fontId="2"/>
  </si>
  <si>
    <t>の</t>
    <phoneticPr fontId="2"/>
  </si>
  <si>
    <t>線</t>
    <phoneticPr fontId="2"/>
  </si>
  <si>
    <t>の</t>
    <phoneticPr fontId="2"/>
  </si>
  <si>
    <t>ﾏﾝｶﾞﾝ</t>
    <phoneticPr fontId="2"/>
  </si>
  <si>
    <t>み</t>
    <phoneticPr fontId="2"/>
  </si>
  <si>
    <t>（注）１．　簡易水道のカ所の欄中、（　　）内は未廃止施設分の内書である。　　２．　（Ｈ）の欄中、Δ(-)は、区域外給水をしている事業分である。 　３．　（Ｇ）＝（Ｂ）＋（Ｃ）＋（Ｄ）＋（Ｅ）</t>
    <rPh sb="1" eb="2">
      <t>チュウ</t>
    </rPh>
    <rPh sb="6" eb="8">
      <t>カンイ</t>
    </rPh>
    <rPh sb="8" eb="10">
      <t>スイドウ</t>
    </rPh>
    <rPh sb="12" eb="13">
      <t>ショ</t>
    </rPh>
    <rPh sb="14" eb="15">
      <t>ラン</t>
    </rPh>
    <rPh sb="15" eb="16">
      <t>チュウ</t>
    </rPh>
    <rPh sb="21" eb="22">
      <t>ナイ</t>
    </rPh>
    <rPh sb="23" eb="24">
      <t>ミ</t>
    </rPh>
    <rPh sb="24" eb="26">
      <t>ハイシ</t>
    </rPh>
    <rPh sb="26" eb="28">
      <t>シセツ</t>
    </rPh>
    <rPh sb="28" eb="29">
      <t>ブン</t>
    </rPh>
    <rPh sb="30" eb="31">
      <t>ウチ</t>
    </rPh>
    <rPh sb="31" eb="32">
      <t>ショ</t>
    </rPh>
    <phoneticPr fontId="2"/>
  </si>
  <si>
    <t>給　水　人　口　（人）</t>
    <rPh sb="0" eb="1">
      <t>キュウスイ</t>
    </rPh>
    <rPh sb="2" eb="3">
      <t>スイ</t>
    </rPh>
    <rPh sb="4" eb="5">
      <t>ヒト</t>
    </rPh>
    <rPh sb="6" eb="7">
      <t>クチ</t>
    </rPh>
    <rPh sb="9" eb="10">
      <t>ヒト</t>
    </rPh>
    <phoneticPr fontId="2"/>
  </si>
  <si>
    <t>※複数の市町にわたって施設がある場合は、主たる事務所が設置されている市町に実数計上する。</t>
    <rPh sb="1" eb="3">
      <t>フクスウ</t>
    </rPh>
    <rPh sb="4" eb="6">
      <t>シチョウ</t>
    </rPh>
    <rPh sb="11" eb="13">
      <t>シセツ</t>
    </rPh>
    <rPh sb="16" eb="18">
      <t>バアイ</t>
    </rPh>
    <rPh sb="20" eb="21">
      <t>シュ</t>
    </rPh>
    <rPh sb="23" eb="26">
      <t>ジムショ</t>
    </rPh>
    <rPh sb="27" eb="29">
      <t>セッチ</t>
    </rPh>
    <rPh sb="34" eb="36">
      <t>シチョウ</t>
    </rPh>
    <rPh sb="37" eb="39">
      <t>ジッスウ</t>
    </rPh>
    <rPh sb="39" eb="41">
      <t>ケイジョウ</t>
    </rPh>
    <phoneticPr fontId="2"/>
  </si>
  <si>
    <t>健康福祉
事務所等</t>
    <rPh sb="0" eb="2">
      <t>ケンコウ</t>
    </rPh>
    <rPh sb="2" eb="4">
      <t>フクシ</t>
    </rPh>
    <rPh sb="5" eb="8">
      <t>ジムショ</t>
    </rPh>
    <rPh sb="8" eb="9">
      <t>トウ</t>
    </rPh>
    <phoneticPr fontId="2"/>
  </si>
  <si>
    <t>　「原水の種別」は、表流水は「表」、湖水は「湖」、貯水池（ダムを含む）は「貯」、浅井戸は「浅」、深井戸は「深」、伏流水は「伏」、湧水は「湧」、浄水受水は「受」、原水受水は「原」、その他は「他」と記載する。複数ある場合は、取水量の多い順に記載する。</t>
    <phoneticPr fontId="11"/>
  </si>
  <si>
    <t>（注）</t>
    <rPh sb="1" eb="2">
      <t>チュウ</t>
    </rPh>
    <phoneticPr fontId="11"/>
  </si>
  <si>
    <t>採田　和宏</t>
    <rPh sb="0" eb="1">
      <t>サイ</t>
    </rPh>
    <rPh sb="1" eb="2">
      <t>タ</t>
    </rPh>
    <rPh sb="3" eb="5">
      <t>カズヒロ</t>
    </rPh>
    <phoneticPr fontId="15"/>
  </si>
  <si>
    <t>出井　睦男</t>
    <rPh sb="0" eb="2">
      <t>イデイ</t>
    </rPh>
    <rPh sb="3" eb="5">
      <t>ムツオ</t>
    </rPh>
    <phoneticPr fontId="15"/>
  </si>
  <si>
    <t>片山　哲也</t>
    <rPh sb="0" eb="2">
      <t>カタヤマ</t>
    </rPh>
    <rPh sb="3" eb="4">
      <t>テツ</t>
    </rPh>
    <phoneticPr fontId="15"/>
  </si>
  <si>
    <t>消毒のみ＋UV</t>
    <phoneticPr fontId="11"/>
  </si>
  <si>
    <t>深川　泰明</t>
    <rPh sb="0" eb="1">
      <t>フカ</t>
    </rPh>
    <rPh sb="3" eb="5">
      <t>ヤスアキ</t>
    </rPh>
    <phoneticPr fontId="11"/>
  </si>
  <si>
    <t>消毒＋UV</t>
    <phoneticPr fontId="2"/>
  </si>
  <si>
    <t>ネスレ日本株式会社　姫路工場</t>
    <phoneticPr fontId="11"/>
  </si>
  <si>
    <t>枝川　茂樹</t>
    <rPh sb="0" eb="1">
      <t>エダ</t>
    </rPh>
    <rPh sb="1" eb="2">
      <t>カワ</t>
    </rPh>
    <rPh sb="3" eb="5">
      <t>シゲキ</t>
    </rPh>
    <phoneticPr fontId="11"/>
  </si>
  <si>
    <t>簡易ろ過・除鉄・除ﾏ・UV</t>
    <rPh sb="0" eb="2">
      <t>カンイ</t>
    </rPh>
    <phoneticPr fontId="11"/>
  </si>
  <si>
    <t>日本水産株式会社姫路総合工場</t>
    <rPh sb="0" eb="4">
      <t>ニホンスイサン</t>
    </rPh>
    <rPh sb="4" eb="8">
      <t>カブシキガイシャ</t>
    </rPh>
    <rPh sb="8" eb="10">
      <t>ヒメジ</t>
    </rPh>
    <rPh sb="10" eb="12">
      <t>ソウゴウ</t>
    </rPh>
    <rPh sb="12" eb="14">
      <t>コウジョウ</t>
    </rPh>
    <phoneticPr fontId="2"/>
  </si>
  <si>
    <t>吉岡興業㈱</t>
    <rPh sb="2" eb="4">
      <t>コウギョウ</t>
    </rPh>
    <phoneticPr fontId="11"/>
  </si>
  <si>
    <t>倉田　正弘</t>
    <rPh sb="0" eb="2">
      <t>クラタ</t>
    </rPh>
    <rPh sb="3" eb="5">
      <t>マサヒロ</t>
    </rPh>
    <phoneticPr fontId="2"/>
  </si>
  <si>
    <t>病院、老健、宿舎、修道院</t>
    <phoneticPr fontId="11"/>
  </si>
  <si>
    <t>簡易ろ過</t>
    <rPh sb="0" eb="2">
      <t>カンイ</t>
    </rPh>
    <phoneticPr fontId="11"/>
  </si>
  <si>
    <t>小西　竜太</t>
    <rPh sb="0" eb="2">
      <t>コニシ</t>
    </rPh>
    <rPh sb="3" eb="5">
      <t>リュウタ</t>
    </rPh>
    <phoneticPr fontId="11"/>
  </si>
  <si>
    <t>安田　明彦</t>
    <rPh sb="0" eb="2">
      <t>ヤスダ</t>
    </rPh>
    <rPh sb="3" eb="5">
      <t>アキヒコ</t>
    </rPh>
    <phoneticPr fontId="15"/>
  </si>
  <si>
    <t>アイランドゴルフガーデン千草</t>
    <rPh sb="12" eb="14">
      <t>チクサ</t>
    </rPh>
    <phoneticPr fontId="15"/>
  </si>
  <si>
    <t>尾畠　正夫</t>
    <rPh sb="0" eb="2">
      <t>オバタ</t>
    </rPh>
    <rPh sb="3" eb="5">
      <t>マサオ</t>
    </rPh>
    <phoneticPr fontId="15"/>
  </si>
  <si>
    <t>上郡町長</t>
    <rPh sb="0" eb="2">
      <t>カミゴオリ</t>
    </rPh>
    <rPh sb="2" eb="4">
      <t>チョウチョウ</t>
    </rPh>
    <phoneticPr fontId="11"/>
  </si>
  <si>
    <t>登録検査機関</t>
    <phoneticPr fontId="2"/>
  </si>
  <si>
    <t>急速ろ過</t>
    <phoneticPr fontId="15"/>
  </si>
  <si>
    <t>朝来市</t>
    <phoneticPr fontId="2"/>
  </si>
  <si>
    <t>検査
対象
市町</t>
    <rPh sb="3" eb="5">
      <t>タイショウ</t>
    </rPh>
    <rPh sb="6" eb="8">
      <t>シチョウ</t>
    </rPh>
    <phoneticPr fontId="2"/>
  </si>
  <si>
    <t>検査
対象
施設数</t>
    <rPh sb="3" eb="5">
      <t>タイショウ</t>
    </rPh>
    <rPh sb="6" eb="8">
      <t>シセツ</t>
    </rPh>
    <rPh sb="8" eb="9">
      <t>スウ</t>
    </rPh>
    <phoneticPr fontId="2"/>
  </si>
  <si>
    <t>検査
実施
施設数</t>
    <rPh sb="3" eb="5">
      <t>ジッシ</t>
    </rPh>
    <rPh sb="6" eb="8">
      <t>シセツ</t>
    </rPh>
    <rPh sb="8" eb="9">
      <t>スウ</t>
    </rPh>
    <phoneticPr fontId="2"/>
  </si>
  <si>
    <t>不適合
施設数</t>
    <rPh sb="0" eb="3">
      <t>フテキゴウ</t>
    </rPh>
    <rPh sb="4" eb="6">
      <t>シセツ</t>
    </rPh>
    <rPh sb="6" eb="7">
      <t>スウ</t>
    </rPh>
    <phoneticPr fontId="2"/>
  </si>
  <si>
    <t>不　適　合　内　容</t>
    <phoneticPr fontId="2"/>
  </si>
  <si>
    <t>通報
件数</t>
    <rPh sb="3" eb="5">
      <t>ケンスウ</t>
    </rPh>
    <phoneticPr fontId="2"/>
  </si>
  <si>
    <t>立入
件数</t>
    <rPh sb="3" eb="5">
      <t>ケンスウ</t>
    </rPh>
    <phoneticPr fontId="2"/>
  </si>
  <si>
    <t>改善指導等件数</t>
    <rPh sb="5" eb="7">
      <t>ケンスウ</t>
    </rPh>
    <phoneticPr fontId="2"/>
  </si>
  <si>
    <t>口頭</t>
  </si>
  <si>
    <t>文書</t>
  </si>
  <si>
    <t>命令</t>
  </si>
  <si>
    <t>伊丹市</t>
    <rPh sb="0" eb="2">
      <t>イタミ</t>
    </rPh>
    <rPh sb="2" eb="3">
      <t>シ</t>
    </rPh>
    <phoneticPr fontId="2"/>
  </si>
  <si>
    <t>宝塚市</t>
    <rPh sb="0" eb="2">
      <t>タカラヅカ</t>
    </rPh>
    <rPh sb="2" eb="3">
      <t>シ</t>
    </rPh>
    <phoneticPr fontId="2"/>
  </si>
  <si>
    <t>川西市</t>
    <rPh sb="0" eb="2">
      <t>カワニシ</t>
    </rPh>
    <rPh sb="2" eb="3">
      <t>シ</t>
    </rPh>
    <phoneticPr fontId="2"/>
  </si>
  <si>
    <t>三田市</t>
    <rPh sb="0" eb="2">
      <t>サンダ</t>
    </rPh>
    <rPh sb="2" eb="3">
      <t>シ</t>
    </rPh>
    <phoneticPr fontId="2"/>
  </si>
  <si>
    <t>猪名川町</t>
    <rPh sb="0" eb="3">
      <t>イナガワ</t>
    </rPh>
    <rPh sb="3" eb="4">
      <t>チョウ</t>
    </rPh>
    <phoneticPr fontId="2"/>
  </si>
  <si>
    <t>明石市</t>
    <rPh sb="0" eb="2">
      <t>アカシ</t>
    </rPh>
    <rPh sb="2" eb="3">
      <t>シ</t>
    </rPh>
    <phoneticPr fontId="2"/>
  </si>
  <si>
    <t>加古川市</t>
    <rPh sb="0" eb="3">
      <t>カコガワ</t>
    </rPh>
    <rPh sb="3" eb="4">
      <t>シ</t>
    </rPh>
    <phoneticPr fontId="2"/>
  </si>
  <si>
    <t>高砂市</t>
    <rPh sb="0" eb="2">
      <t>タカサゴ</t>
    </rPh>
    <rPh sb="2" eb="3">
      <t>シ</t>
    </rPh>
    <phoneticPr fontId="2"/>
  </si>
  <si>
    <t>稲美町</t>
    <rPh sb="0" eb="2">
      <t>イナミ</t>
    </rPh>
    <rPh sb="2" eb="3">
      <t>マチ</t>
    </rPh>
    <phoneticPr fontId="2"/>
  </si>
  <si>
    <t>播磨町</t>
    <rPh sb="0" eb="2">
      <t>ハリマ</t>
    </rPh>
    <rPh sb="2" eb="3">
      <t>チョウ</t>
    </rPh>
    <phoneticPr fontId="2"/>
  </si>
  <si>
    <t>西脇市</t>
    <rPh sb="0" eb="2">
      <t>ニシワキ</t>
    </rPh>
    <rPh sb="2" eb="3">
      <t>シ</t>
    </rPh>
    <phoneticPr fontId="2"/>
  </si>
  <si>
    <t>三木市</t>
    <rPh sb="0" eb="2">
      <t>ミキ</t>
    </rPh>
    <rPh sb="2" eb="3">
      <t>シ</t>
    </rPh>
    <phoneticPr fontId="2"/>
  </si>
  <si>
    <t>小野市</t>
    <rPh sb="0" eb="2">
      <t>オノ</t>
    </rPh>
    <rPh sb="2" eb="3">
      <t>シ</t>
    </rPh>
    <phoneticPr fontId="2"/>
  </si>
  <si>
    <t>加西市</t>
    <rPh sb="0" eb="2">
      <t>カサイ</t>
    </rPh>
    <rPh sb="2" eb="3">
      <t>シ</t>
    </rPh>
    <phoneticPr fontId="2"/>
  </si>
  <si>
    <t>多可町</t>
    <rPh sb="0" eb="2">
      <t>タカ</t>
    </rPh>
    <rPh sb="2" eb="3">
      <t>マチ</t>
    </rPh>
    <phoneticPr fontId="2"/>
  </si>
  <si>
    <t>市川町</t>
    <rPh sb="0" eb="2">
      <t>イチカワ</t>
    </rPh>
    <rPh sb="2" eb="3">
      <t>チョウ</t>
    </rPh>
    <phoneticPr fontId="2"/>
  </si>
  <si>
    <t>福崎町</t>
    <rPh sb="0" eb="2">
      <t>フクサキ</t>
    </rPh>
    <rPh sb="2" eb="3">
      <t>チョウ</t>
    </rPh>
    <phoneticPr fontId="2"/>
  </si>
  <si>
    <t>神河町</t>
    <rPh sb="0" eb="2">
      <t>カミカワ</t>
    </rPh>
    <rPh sb="2" eb="3">
      <t>チョウ</t>
    </rPh>
    <phoneticPr fontId="2"/>
  </si>
  <si>
    <t>相生市</t>
    <rPh sb="0" eb="2">
      <t>アイオイ</t>
    </rPh>
    <rPh sb="2" eb="3">
      <t>シ</t>
    </rPh>
    <phoneticPr fontId="2"/>
  </si>
  <si>
    <t>赤穂市</t>
    <rPh sb="0" eb="2">
      <t>アコウ</t>
    </rPh>
    <rPh sb="2" eb="3">
      <t>シ</t>
    </rPh>
    <phoneticPr fontId="2"/>
  </si>
  <si>
    <t>太子町</t>
    <rPh sb="0" eb="2">
      <t>タイシ</t>
    </rPh>
    <rPh sb="2" eb="3">
      <t>マチ</t>
    </rPh>
    <phoneticPr fontId="2"/>
  </si>
  <si>
    <t>佐用町</t>
    <rPh sb="0" eb="2">
      <t>サヨウ</t>
    </rPh>
    <rPh sb="2" eb="3">
      <t>チョウ</t>
    </rPh>
    <phoneticPr fontId="2"/>
  </si>
  <si>
    <t>豊岡市</t>
    <rPh sb="0" eb="2">
      <t>トヨオカ</t>
    </rPh>
    <rPh sb="2" eb="3">
      <t>シ</t>
    </rPh>
    <phoneticPr fontId="2"/>
  </si>
  <si>
    <t>新温泉町</t>
    <rPh sb="0" eb="1">
      <t>シン</t>
    </rPh>
    <rPh sb="1" eb="3">
      <t>オンセン</t>
    </rPh>
    <rPh sb="3" eb="4">
      <t>チョウ</t>
    </rPh>
    <phoneticPr fontId="2"/>
  </si>
  <si>
    <t>篠山市</t>
    <rPh sb="0" eb="2">
      <t>ササヤマ</t>
    </rPh>
    <rPh sb="2" eb="3">
      <t>シ</t>
    </rPh>
    <phoneticPr fontId="2"/>
  </si>
  <si>
    <t>洲本市</t>
    <rPh sb="0" eb="2">
      <t>スモト</t>
    </rPh>
    <rPh sb="2" eb="3">
      <t>シ</t>
    </rPh>
    <phoneticPr fontId="2"/>
  </si>
  <si>
    <t>小計</t>
    <rPh sb="0" eb="2">
      <t>ショウケイ</t>
    </rPh>
    <phoneticPr fontId="2"/>
  </si>
  <si>
    <t>兵庫県計</t>
    <rPh sb="0" eb="3">
      <t>ヒョウゴケン</t>
    </rPh>
    <rPh sb="3" eb="4">
      <t>ケイ</t>
    </rPh>
    <phoneticPr fontId="2"/>
  </si>
  <si>
    <t>（注）１　不適合内容は、Ｐ．３３に記載した。</t>
    <rPh sb="1" eb="2">
      <t>チュウ</t>
    </rPh>
    <rPh sb="5" eb="8">
      <t>フテキゴウ</t>
    </rPh>
    <rPh sb="8" eb="10">
      <t>ナイヨウ</t>
    </rPh>
    <rPh sb="17" eb="19">
      <t>キサイ</t>
    </rPh>
    <phoneticPr fontId="2"/>
  </si>
  <si>
    <t>項　　　　目</t>
    <rPh sb="0" eb="6">
      <t>コウモク</t>
    </rPh>
    <phoneticPr fontId="2"/>
  </si>
  <si>
    <t>兵庫県計</t>
    <rPh sb="0" eb="1">
      <t>ヘイ</t>
    </rPh>
    <rPh sb="1" eb="2">
      <t>コ</t>
    </rPh>
    <rPh sb="2" eb="3">
      <t>ケン</t>
    </rPh>
    <rPh sb="3" eb="4">
      <t>ケイ</t>
    </rPh>
    <phoneticPr fontId="2"/>
  </si>
  <si>
    <t xml:space="preserve"> </t>
    <phoneticPr fontId="2"/>
  </si>
  <si>
    <t>設置市</t>
    <rPh sb="0" eb="2">
      <t>セッチ</t>
    </rPh>
    <rPh sb="2" eb="3">
      <t>シ</t>
    </rPh>
    <phoneticPr fontId="2"/>
  </si>
  <si>
    <t>その他の市町</t>
    <rPh sb="2" eb="3">
      <t>タ</t>
    </rPh>
    <rPh sb="4" eb="6">
      <t>シチョウ</t>
    </rPh>
    <phoneticPr fontId="2"/>
  </si>
  <si>
    <t>（％）</t>
    <phoneticPr fontId="2"/>
  </si>
  <si>
    <t>神戸市　（％）</t>
    <rPh sb="0" eb="2">
      <t>コウベ</t>
    </rPh>
    <rPh sb="2" eb="3">
      <t>シ</t>
    </rPh>
    <phoneticPr fontId="2"/>
  </si>
  <si>
    <t>姫路市　（％）</t>
    <rPh sb="0" eb="2">
      <t>ヒメジ</t>
    </rPh>
    <rPh sb="2" eb="3">
      <t>シ</t>
    </rPh>
    <phoneticPr fontId="2"/>
  </si>
  <si>
    <t>尼崎市　（％）</t>
    <rPh sb="0" eb="2">
      <t>アマガサキ</t>
    </rPh>
    <rPh sb="2" eb="3">
      <t>シ</t>
    </rPh>
    <phoneticPr fontId="2"/>
  </si>
  <si>
    <t>西宮市　（％）</t>
    <rPh sb="0" eb="2">
      <t>ニシノミヤ</t>
    </rPh>
    <rPh sb="2" eb="3">
      <t>シ</t>
    </rPh>
    <phoneticPr fontId="2"/>
  </si>
  <si>
    <t>検査実施施設数</t>
    <rPh sb="0" eb="2">
      <t>ケンサ</t>
    </rPh>
    <rPh sb="2" eb="4">
      <t>ジッシ</t>
    </rPh>
    <rPh sb="4" eb="7">
      <t>シセツスウ</t>
    </rPh>
    <phoneticPr fontId="2"/>
  </si>
  <si>
    <t xml:space="preserve">検査受検率 ( </t>
    <rPh sb="0" eb="2">
      <t>ケンサ</t>
    </rPh>
    <rPh sb="2" eb="4">
      <t>ジュケン</t>
    </rPh>
    <rPh sb="4" eb="5">
      <t>リツ</t>
    </rPh>
    <phoneticPr fontId="2"/>
  </si>
  <si>
    <t xml:space="preserve">―――――――― </t>
    <phoneticPr fontId="2"/>
  </si>
  <si>
    <t xml:space="preserve"> )＊１００</t>
    <phoneticPr fontId="2"/>
  </si>
  <si>
    <t>検査対象施設数</t>
    <rPh sb="0" eb="2">
      <t>ケンサ</t>
    </rPh>
    <rPh sb="2" eb="4">
      <t>タイショウ</t>
    </rPh>
    <rPh sb="4" eb="7">
      <t>シセツスウ</t>
    </rPh>
    <phoneticPr fontId="2"/>
  </si>
  <si>
    <t>不適合施設数</t>
    <rPh sb="0" eb="3">
      <t>フテキゴウ</t>
    </rPh>
    <rPh sb="3" eb="6">
      <t>シセツスウ</t>
    </rPh>
    <phoneticPr fontId="2"/>
  </si>
  <si>
    <t xml:space="preserve">不適合率    ( </t>
    <rPh sb="0" eb="3">
      <t>フテキゴウ</t>
    </rPh>
    <rPh sb="3" eb="4">
      <t>リツ</t>
    </rPh>
    <phoneticPr fontId="2"/>
  </si>
  <si>
    <t>通報件数</t>
    <rPh sb="0" eb="2">
      <t>ツウホウ</t>
    </rPh>
    <rPh sb="2" eb="4">
      <t>ケンスウ</t>
    </rPh>
    <phoneticPr fontId="2"/>
  </si>
  <si>
    <t xml:space="preserve">通報率      ( </t>
    <rPh sb="0" eb="2">
      <t>ツウホウ</t>
    </rPh>
    <rPh sb="2" eb="3">
      <t>リツ</t>
    </rPh>
    <phoneticPr fontId="2"/>
  </si>
  <si>
    <t>２　平成２７年度末水道普及状況</t>
    <rPh sb="2" eb="4">
      <t>ヘイセイ</t>
    </rPh>
    <rPh sb="6" eb="8">
      <t>ネンド</t>
    </rPh>
    <rPh sb="8" eb="9">
      <t>マツ</t>
    </rPh>
    <rPh sb="9" eb="11">
      <t>スイドウ</t>
    </rPh>
    <rPh sb="11" eb="13">
      <t>フキュウ</t>
    </rPh>
    <rPh sb="13" eb="15">
      <t>ジョウキョウ</t>
    </rPh>
    <phoneticPr fontId="2"/>
  </si>
  <si>
    <t>28年3月末</t>
    <rPh sb="2" eb="3">
      <t>ネン</t>
    </rPh>
    <rPh sb="4" eb="6">
      <t>ガツマツ</t>
    </rPh>
    <phoneticPr fontId="6"/>
  </si>
  <si>
    <t>赤穂市</t>
    <phoneticPr fontId="2"/>
  </si>
  <si>
    <t>４４ｹ所</t>
    <phoneticPr fontId="2"/>
  </si>
  <si>
    <t>赤穂市</t>
    <phoneticPr fontId="2"/>
  </si>
  <si>
    <t>(参考：H27年度現況）</t>
    <rPh sb="1" eb="3">
      <t>サンコウ</t>
    </rPh>
    <rPh sb="7" eb="9">
      <t>ネンド</t>
    </rPh>
    <rPh sb="9" eb="11">
      <t>ゲンキョウ</t>
    </rPh>
    <phoneticPr fontId="2"/>
  </si>
  <si>
    <t>（平成２８年３月３１日現在）</t>
    <rPh sb="1" eb="3">
      <t>ヘイセイ</t>
    </rPh>
    <rPh sb="5" eb="6">
      <t>ネン</t>
    </rPh>
    <rPh sb="7" eb="8">
      <t>ガツ</t>
    </rPh>
    <rPh sb="10" eb="11">
      <t>ニチ</t>
    </rPh>
    <rPh sb="11" eb="13">
      <t>ゲンザイ</t>
    </rPh>
    <phoneticPr fontId="11"/>
  </si>
  <si>
    <t>赤穂市</t>
    <phoneticPr fontId="2"/>
  </si>
  <si>
    <t>用水量</t>
    <rPh sb="0" eb="2">
      <t>ヨウスイ</t>
    </rPh>
    <rPh sb="2" eb="3">
      <t>リョウ</t>
    </rPh>
    <phoneticPr fontId="2"/>
  </si>
  <si>
    <t>伊佐・浅間</t>
    <rPh sb="0" eb="2">
      <t>イサ</t>
    </rPh>
    <phoneticPr fontId="2"/>
  </si>
  <si>
    <t>平成</t>
    <phoneticPr fontId="2"/>
  </si>
  <si>
    <t>芦屋市</t>
    <rPh sb="0" eb="2">
      <t>アシヤ</t>
    </rPh>
    <rPh sb="2" eb="3">
      <t>シ</t>
    </rPh>
    <phoneticPr fontId="1"/>
  </si>
  <si>
    <t>兵庫県住宅供給公社</t>
    <rPh sb="0" eb="3">
      <t>ヒョウゴケン</t>
    </rPh>
    <rPh sb="3" eb="5">
      <t>ジュウタク</t>
    </rPh>
    <rPh sb="5" eb="7">
      <t>キョウキュウ</t>
    </rPh>
    <rPh sb="7" eb="9">
      <t>コウシャ</t>
    </rPh>
    <phoneticPr fontId="1"/>
  </si>
  <si>
    <t>尼崎市</t>
    <rPh sb="0" eb="3">
      <t>アマガサキシ</t>
    </rPh>
    <phoneticPr fontId="1"/>
  </si>
  <si>
    <t>日鉄住金鋼板㈱西日本製造所</t>
    <rPh sb="0" eb="2">
      <t>ニッテツ</t>
    </rPh>
    <rPh sb="2" eb="4">
      <t>スミキン</t>
    </rPh>
    <rPh sb="4" eb="6">
      <t>コウバン</t>
    </rPh>
    <rPh sb="7" eb="8">
      <t>ニシ</t>
    </rPh>
    <rPh sb="8" eb="10">
      <t>ニホン</t>
    </rPh>
    <rPh sb="10" eb="12">
      <t>セイゾウ</t>
    </rPh>
    <rPh sb="12" eb="13">
      <t>ジョ</t>
    </rPh>
    <phoneticPr fontId="1"/>
  </si>
  <si>
    <t>東亜バルブエンジニアリング㈱</t>
    <rPh sb="0" eb="2">
      <t>トウア</t>
    </rPh>
    <phoneticPr fontId="1"/>
  </si>
  <si>
    <t>住友精密工業㈱</t>
    <rPh sb="0" eb="2">
      <t>スミトモ</t>
    </rPh>
    <rPh sb="2" eb="4">
      <t>セイミツ</t>
    </rPh>
    <rPh sb="4" eb="6">
      <t>コウギョウ</t>
    </rPh>
    <phoneticPr fontId="1"/>
  </si>
  <si>
    <t>独立行政法人 都市再生機構西日本支社 浜甲子園団地</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0">
      <t>ハマ</t>
    </rPh>
    <rPh sb="20" eb="23">
      <t>コウシエン</t>
    </rPh>
    <rPh sb="23" eb="25">
      <t>ダンチ</t>
    </rPh>
    <phoneticPr fontId="1"/>
  </si>
  <si>
    <t>独立行政法人 都市再生機構西日本支社 武庫川団地東第一</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ヒガシ</t>
    </rPh>
    <rPh sb="25" eb="27">
      <t>ダイイチ</t>
    </rPh>
    <phoneticPr fontId="1"/>
  </si>
  <si>
    <t>独立行政法人 都市再生機構西日本支社 武庫川団地西第一</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6">
      <t>ダイ</t>
    </rPh>
    <rPh sb="26" eb="27">
      <t>イチ</t>
    </rPh>
    <phoneticPr fontId="1"/>
  </si>
  <si>
    <t>あおぞらのまち住宅管理組合</t>
    <rPh sb="7" eb="9">
      <t>ジュウタク</t>
    </rPh>
    <rPh sb="9" eb="11">
      <t>カンリ</t>
    </rPh>
    <rPh sb="11" eb="13">
      <t>クミアイ</t>
    </rPh>
    <phoneticPr fontId="1"/>
  </si>
  <si>
    <t>武庫川樹のまち第一住宅管理組合</t>
    <rPh sb="0" eb="3">
      <t>ムコガワ</t>
    </rPh>
    <rPh sb="3" eb="4">
      <t>キ</t>
    </rPh>
    <rPh sb="7" eb="9">
      <t>ダイイチ</t>
    </rPh>
    <rPh sb="9" eb="11">
      <t>ジュウタク</t>
    </rPh>
    <rPh sb="11" eb="13">
      <t>カンリ</t>
    </rPh>
    <rPh sb="13" eb="15">
      <t>クミアイ</t>
    </rPh>
    <phoneticPr fontId="1"/>
  </si>
  <si>
    <t>独立行政法人 都市再生機構西日本支社 武庫川団地西第二</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7">
      <t>ダイニ</t>
    </rPh>
    <phoneticPr fontId="1"/>
  </si>
  <si>
    <t>独立行政法人 都市再生機構西日本支社 武庫川団地東第二</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ヒガシ</t>
    </rPh>
    <rPh sb="25" eb="26">
      <t>ダイ</t>
    </rPh>
    <rPh sb="26" eb="27">
      <t>ニ</t>
    </rPh>
    <phoneticPr fontId="1"/>
  </si>
  <si>
    <t>独立行政法人 都市再生機構西日本支社 武庫川団地西第三</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6">
      <t>ダイ</t>
    </rPh>
    <rPh sb="26" eb="27">
      <t>サン</t>
    </rPh>
    <phoneticPr fontId="1"/>
  </si>
  <si>
    <t>学校法人関西学院</t>
    <rPh sb="0" eb="2">
      <t>ガッコウ</t>
    </rPh>
    <rPh sb="2" eb="4">
      <t>ホウジン</t>
    </rPh>
    <rPh sb="4" eb="6">
      <t>カンセイ</t>
    </rPh>
    <rPh sb="6" eb="8">
      <t>ガクイン</t>
    </rPh>
    <phoneticPr fontId="1"/>
  </si>
  <si>
    <t>読売ゴルフ株式会社</t>
    <rPh sb="0" eb="2">
      <t>ヨミウリ</t>
    </rPh>
    <rPh sb="5" eb="9">
      <t>カブシキガイシャ</t>
    </rPh>
    <phoneticPr fontId="1"/>
  </si>
  <si>
    <t>医療法人社団 健癒会　介護老人保健施設ふるさとの家</t>
    <rPh sb="0" eb="2">
      <t>イリョウ</t>
    </rPh>
    <rPh sb="2" eb="4">
      <t>ホウジン</t>
    </rPh>
    <rPh sb="4" eb="6">
      <t>シャダン</t>
    </rPh>
    <rPh sb="7" eb="8">
      <t>ケン</t>
    </rPh>
    <rPh sb="8" eb="9">
      <t>ユ</t>
    </rPh>
    <rPh sb="9" eb="10">
      <t>カイ</t>
    </rPh>
    <rPh sb="11" eb="13">
      <t>カイゴ</t>
    </rPh>
    <rPh sb="13" eb="15">
      <t>ロウジン</t>
    </rPh>
    <rPh sb="15" eb="17">
      <t>ホケン</t>
    </rPh>
    <rPh sb="17" eb="19">
      <t>シセツ</t>
    </rPh>
    <rPh sb="24" eb="25">
      <t>イエ</t>
    </rPh>
    <phoneticPr fontId="1"/>
  </si>
  <si>
    <t>ロテルド甲子園株式会社
ノボテル甲子園</t>
    <rPh sb="4" eb="7">
      <t>コウシエン</t>
    </rPh>
    <rPh sb="7" eb="11">
      <t>カブシキガイシャ</t>
    </rPh>
    <rPh sb="16" eb="19">
      <t>コウシエン</t>
    </rPh>
    <phoneticPr fontId="1"/>
  </si>
  <si>
    <t>一般財団法人仁明会
仁明会病院</t>
    <rPh sb="0" eb="2">
      <t>イッパン</t>
    </rPh>
    <rPh sb="2" eb="4">
      <t>ザイダン</t>
    </rPh>
    <rPh sb="4" eb="6">
      <t>ホウジン</t>
    </rPh>
    <rPh sb="6" eb="7">
      <t>ジン</t>
    </rPh>
    <rPh sb="7" eb="8">
      <t>メイ</t>
    </rPh>
    <rPh sb="8" eb="9">
      <t>カイ</t>
    </rPh>
    <rPh sb="10" eb="11">
      <t>ジン</t>
    </rPh>
    <rPh sb="11" eb="12">
      <t>メイ</t>
    </rPh>
    <rPh sb="12" eb="13">
      <t>カイ</t>
    </rPh>
    <rPh sb="13" eb="15">
      <t>ビョウイン</t>
    </rPh>
    <phoneticPr fontId="1"/>
  </si>
  <si>
    <t>医療法人社団甲友会
西宮協立脳神経外科病院</t>
    <rPh sb="0" eb="2">
      <t>イリョウ</t>
    </rPh>
    <rPh sb="2" eb="4">
      <t>ホウジン</t>
    </rPh>
    <rPh sb="4" eb="6">
      <t>シャダン</t>
    </rPh>
    <rPh sb="6" eb="7">
      <t>コウ</t>
    </rPh>
    <rPh sb="7" eb="8">
      <t>ユウ</t>
    </rPh>
    <rPh sb="8" eb="9">
      <t>カイ</t>
    </rPh>
    <rPh sb="10" eb="12">
      <t>ニシノミヤ</t>
    </rPh>
    <rPh sb="12" eb="14">
      <t>キョウリツ</t>
    </rPh>
    <rPh sb="14" eb="17">
      <t>ノウシンケイ</t>
    </rPh>
    <rPh sb="17" eb="19">
      <t>ゲカ</t>
    </rPh>
    <rPh sb="19" eb="21">
      <t>ビョウイン</t>
    </rPh>
    <phoneticPr fontId="1"/>
  </si>
  <si>
    <t>医療法人喜望会谷向病院
谷向病院</t>
    <rPh sb="0" eb="2">
      <t>イリョウ</t>
    </rPh>
    <rPh sb="2" eb="4">
      <t>ホウジン</t>
    </rPh>
    <rPh sb="4" eb="5">
      <t>ヨロコ</t>
    </rPh>
    <rPh sb="5" eb="6">
      <t>ノゾ</t>
    </rPh>
    <rPh sb="6" eb="7">
      <t>カイ</t>
    </rPh>
    <rPh sb="7" eb="8">
      <t>タニ</t>
    </rPh>
    <rPh sb="8" eb="9">
      <t>ム</t>
    </rPh>
    <rPh sb="9" eb="11">
      <t>ビョウイン</t>
    </rPh>
    <rPh sb="12" eb="13">
      <t>タニ</t>
    </rPh>
    <rPh sb="13" eb="14">
      <t>ム</t>
    </rPh>
    <rPh sb="14" eb="16">
      <t>ビョウイン</t>
    </rPh>
    <phoneticPr fontId="1"/>
  </si>
  <si>
    <t>社会医療法人　渡邊高記念会　西宮渡辺病院</t>
    <rPh sb="0" eb="2">
      <t>シャカイ</t>
    </rPh>
    <rPh sb="2" eb="4">
      <t>イリョウ</t>
    </rPh>
    <rPh sb="4" eb="6">
      <t>ホウジン</t>
    </rPh>
    <rPh sb="7" eb="9">
      <t>ワタナベ</t>
    </rPh>
    <rPh sb="9" eb="10">
      <t>タカシ</t>
    </rPh>
    <rPh sb="10" eb="12">
      <t>キネン</t>
    </rPh>
    <rPh sb="12" eb="13">
      <t>カイ</t>
    </rPh>
    <rPh sb="14" eb="16">
      <t>ニシノミヤ</t>
    </rPh>
    <rPh sb="16" eb="18">
      <t>ワタナベ</t>
    </rPh>
    <rPh sb="18" eb="20">
      <t>ビョウイン</t>
    </rPh>
    <phoneticPr fontId="1"/>
  </si>
  <si>
    <t>医療法人　明和病院
明和病院</t>
    <rPh sb="0" eb="2">
      <t>イリョウ</t>
    </rPh>
    <rPh sb="2" eb="4">
      <t>ホウジン</t>
    </rPh>
    <rPh sb="5" eb="7">
      <t>メイワ</t>
    </rPh>
    <rPh sb="7" eb="9">
      <t>ビョウイン</t>
    </rPh>
    <rPh sb="10" eb="12">
      <t>メイワ</t>
    </rPh>
    <rPh sb="12" eb="14">
      <t>ビョウイン</t>
    </rPh>
    <phoneticPr fontId="1"/>
  </si>
  <si>
    <t>フジッコ株式会社
フジッコ株式会社鳴尾工場</t>
    <rPh sb="4" eb="8">
      <t>カブシキガイシャ</t>
    </rPh>
    <rPh sb="13" eb="17">
      <t>カブシキガイシャ</t>
    </rPh>
    <rPh sb="17" eb="19">
      <t>ナルオ</t>
    </rPh>
    <rPh sb="19" eb="21">
      <t>コウジョウ</t>
    </rPh>
    <phoneticPr fontId="1"/>
  </si>
  <si>
    <t>太陽物産株式会社</t>
    <rPh sb="0" eb="2">
      <t>タイヨウ</t>
    </rPh>
    <rPh sb="2" eb="4">
      <t>ブッサン</t>
    </rPh>
    <rPh sb="4" eb="8">
      <t>カブシキガイシャ</t>
    </rPh>
    <phoneticPr fontId="1"/>
  </si>
  <si>
    <t>伊丹市</t>
    <rPh sb="0" eb="3">
      <t>イタミシ</t>
    </rPh>
    <phoneticPr fontId="1"/>
  </si>
  <si>
    <t>陸上自衛隊伊丹駐屯地業務隊長
陸上自衛隊伊丹駐屯地</t>
    <rPh sb="0" eb="2">
      <t>リクジョウ</t>
    </rPh>
    <rPh sb="2" eb="5">
      <t>ジエイタイ</t>
    </rPh>
    <rPh sb="5" eb="7">
      <t>イタミ</t>
    </rPh>
    <rPh sb="7" eb="10">
      <t>チュウトンチ</t>
    </rPh>
    <rPh sb="10" eb="12">
      <t>ギョウム</t>
    </rPh>
    <rPh sb="12" eb="14">
      <t>タイチョウ</t>
    </rPh>
    <rPh sb="15" eb="17">
      <t>リクジョウ</t>
    </rPh>
    <rPh sb="17" eb="20">
      <t>ジエイタイ</t>
    </rPh>
    <rPh sb="20" eb="22">
      <t>イタミ</t>
    </rPh>
    <rPh sb="22" eb="25">
      <t>チュウトンチ</t>
    </rPh>
    <phoneticPr fontId="1"/>
  </si>
  <si>
    <t>宝塚市</t>
    <rPh sb="0" eb="3">
      <t>タカラヅカシ</t>
    </rPh>
    <phoneticPr fontId="1"/>
  </si>
  <si>
    <t>UR都市機構　仁川団地</t>
    <rPh sb="2" eb="4">
      <t>トシ</t>
    </rPh>
    <rPh sb="4" eb="6">
      <t>キコウ</t>
    </rPh>
    <rPh sb="7" eb="9">
      <t>ニガワ</t>
    </rPh>
    <rPh sb="9" eb="11">
      <t>ダンチ</t>
    </rPh>
    <phoneticPr fontId="1"/>
  </si>
  <si>
    <t>宝塚クラシックゴルフ倶楽部</t>
    <rPh sb="0" eb="1">
      <t>タカラ</t>
    </rPh>
    <rPh sb="1" eb="2">
      <t>ツカ</t>
    </rPh>
    <rPh sb="10" eb="13">
      <t>クラブ</t>
    </rPh>
    <phoneticPr fontId="1"/>
  </si>
  <si>
    <t>宝塚高原ゴルフ㈱</t>
    <rPh sb="0" eb="1">
      <t>タカラ</t>
    </rPh>
    <rPh sb="1" eb="2">
      <t>ツカ</t>
    </rPh>
    <rPh sb="2" eb="4">
      <t>コウゲン</t>
    </rPh>
    <phoneticPr fontId="1"/>
  </si>
  <si>
    <t>大宝塚ゴルフクラブ</t>
    <rPh sb="0" eb="1">
      <t>ダイ</t>
    </rPh>
    <rPh sb="1" eb="2">
      <t>タカラ</t>
    </rPh>
    <rPh sb="2" eb="3">
      <t>ツカ</t>
    </rPh>
    <phoneticPr fontId="1"/>
  </si>
  <si>
    <t>日新開発㈱　新宝塚カントリークラブ</t>
    <rPh sb="0" eb="2">
      <t>ニッシン</t>
    </rPh>
    <rPh sb="2" eb="4">
      <t>カイハツ</t>
    </rPh>
    <rPh sb="6" eb="7">
      <t>シン</t>
    </rPh>
    <rPh sb="7" eb="8">
      <t>タカラ</t>
    </rPh>
    <rPh sb="8" eb="9">
      <t>ツカ</t>
    </rPh>
    <phoneticPr fontId="1"/>
  </si>
  <si>
    <t>㈱太平洋クラブ</t>
    <rPh sb="1" eb="4">
      <t>タイヘイヨウ</t>
    </rPh>
    <phoneticPr fontId="1"/>
  </si>
  <si>
    <t>㈳聖隷福祉事業団　　　　　　　　
宝塚せいれいの里</t>
    <rPh sb="1" eb="3">
      <t>セイレイ</t>
    </rPh>
    <rPh sb="3" eb="5">
      <t>フクシ</t>
    </rPh>
    <rPh sb="5" eb="8">
      <t>ジギョウダン</t>
    </rPh>
    <rPh sb="17" eb="18">
      <t>タカラ</t>
    </rPh>
    <rPh sb="18" eb="19">
      <t>ツカ</t>
    </rPh>
    <rPh sb="24" eb="25">
      <t>サト</t>
    </rPh>
    <phoneticPr fontId="1"/>
  </si>
  <si>
    <t>三田市</t>
    <rPh sb="0" eb="3">
      <t>サンダシ</t>
    </rPh>
    <phoneticPr fontId="1"/>
  </si>
  <si>
    <t xml:space="preserve">有馬富士水道管理組合
（有馬富士住宅）
</t>
    <rPh sb="0" eb="2">
      <t>アリマ</t>
    </rPh>
    <rPh sb="2" eb="4">
      <t>フジ</t>
    </rPh>
    <rPh sb="4" eb="6">
      <t>スイドウ</t>
    </rPh>
    <rPh sb="6" eb="8">
      <t>カンリ</t>
    </rPh>
    <rPh sb="8" eb="10">
      <t>クミアイ</t>
    </rPh>
    <rPh sb="12" eb="14">
      <t>アリマ</t>
    </rPh>
    <rPh sb="14" eb="16">
      <t>フジ</t>
    </rPh>
    <rPh sb="16" eb="18">
      <t>ジュウタク</t>
    </rPh>
    <phoneticPr fontId="1"/>
  </si>
  <si>
    <t>谷水総合開発㈱
（上本庄住宅）</t>
    <rPh sb="0" eb="2">
      <t>タニミズ</t>
    </rPh>
    <rPh sb="2" eb="4">
      <t>ソウゴウ</t>
    </rPh>
    <rPh sb="4" eb="6">
      <t>カイハツ</t>
    </rPh>
    <rPh sb="9" eb="10">
      <t>カミ</t>
    </rPh>
    <rPh sb="10" eb="12">
      <t>ホンジョウ</t>
    </rPh>
    <rPh sb="12" eb="14">
      <t>ジュウタク</t>
    </rPh>
    <phoneticPr fontId="1"/>
  </si>
  <si>
    <t>臨海建設工業㈱
（三田みどり台）</t>
    <rPh sb="0" eb="2">
      <t>リンカイ</t>
    </rPh>
    <rPh sb="2" eb="4">
      <t>ケンセツ</t>
    </rPh>
    <rPh sb="4" eb="6">
      <t>コウギョウ</t>
    </rPh>
    <rPh sb="9" eb="11">
      <t>ミタ</t>
    </rPh>
    <rPh sb="14" eb="15">
      <t>ダイ</t>
    </rPh>
    <phoneticPr fontId="1"/>
  </si>
  <si>
    <t>㈱風の森興産
（風の森ビレッジ）</t>
    <rPh sb="1" eb="2">
      <t>カゼ</t>
    </rPh>
    <rPh sb="3" eb="4">
      <t>モリ</t>
    </rPh>
    <rPh sb="4" eb="6">
      <t>コウサン</t>
    </rPh>
    <rPh sb="8" eb="9">
      <t>カゼ</t>
    </rPh>
    <rPh sb="10" eb="11">
      <t>モリ</t>
    </rPh>
    <phoneticPr fontId="1"/>
  </si>
  <si>
    <t>明石市</t>
    <rPh sb="0" eb="3">
      <t>アカシシ</t>
    </rPh>
    <phoneticPr fontId="1"/>
  </si>
  <si>
    <t>医療法人社団正仁会（明石土山病院）</t>
    <rPh sb="0" eb="2">
      <t>イリョウ</t>
    </rPh>
    <rPh sb="2" eb="4">
      <t>ホウジン</t>
    </rPh>
    <rPh sb="4" eb="6">
      <t>シャダン</t>
    </rPh>
    <rPh sb="6" eb="7">
      <t>ショウ</t>
    </rPh>
    <rPh sb="7" eb="8">
      <t>ジン</t>
    </rPh>
    <rPh sb="8" eb="9">
      <t>カイ</t>
    </rPh>
    <rPh sb="10" eb="12">
      <t>アカシ</t>
    </rPh>
    <rPh sb="12" eb="14">
      <t>ツチヤマ</t>
    </rPh>
    <rPh sb="14" eb="16">
      <t>ビョウイン</t>
    </rPh>
    <phoneticPr fontId="1"/>
  </si>
  <si>
    <t>UR都市機構（明舞団地B)</t>
    <rPh sb="2" eb="4">
      <t>トシ</t>
    </rPh>
    <rPh sb="4" eb="6">
      <t>キコウ</t>
    </rPh>
    <rPh sb="7" eb="9">
      <t>メイマイ</t>
    </rPh>
    <rPh sb="9" eb="11">
      <t>ダンチ</t>
    </rPh>
    <phoneticPr fontId="1"/>
  </si>
  <si>
    <t>UR都市機構（明舞団地Ａ)</t>
    <rPh sb="2" eb="4">
      <t>トシ</t>
    </rPh>
    <rPh sb="4" eb="6">
      <t>キコウ</t>
    </rPh>
    <rPh sb="7" eb="9">
      <t>メイマイ</t>
    </rPh>
    <rPh sb="9" eb="11">
      <t>ダンチ</t>
    </rPh>
    <phoneticPr fontId="1"/>
  </si>
  <si>
    <t>明石ハウス管理組合</t>
    <rPh sb="0" eb="2">
      <t>アカシ</t>
    </rPh>
    <rPh sb="5" eb="7">
      <t>カンリ</t>
    </rPh>
    <rPh sb="7" eb="9">
      <t>クミアイ</t>
    </rPh>
    <phoneticPr fontId="1"/>
  </si>
  <si>
    <t>UR都市機構（大久保東第2団地）</t>
    <rPh sb="2" eb="4">
      <t>トシ</t>
    </rPh>
    <rPh sb="4" eb="6">
      <t>キコウ</t>
    </rPh>
    <rPh sb="7" eb="10">
      <t>オオクボ</t>
    </rPh>
    <rPh sb="10" eb="11">
      <t>ヒガシ</t>
    </rPh>
    <rPh sb="11" eb="12">
      <t>ダイ</t>
    </rPh>
    <rPh sb="13" eb="15">
      <t>ダンチ</t>
    </rPh>
    <phoneticPr fontId="1"/>
  </si>
  <si>
    <t>UR都市機構（大久保東第3団地）</t>
    <rPh sb="2" eb="4">
      <t>トシ</t>
    </rPh>
    <rPh sb="4" eb="6">
      <t>キコウ</t>
    </rPh>
    <rPh sb="7" eb="10">
      <t>オオクボ</t>
    </rPh>
    <rPh sb="10" eb="11">
      <t>ヒガシ</t>
    </rPh>
    <rPh sb="11" eb="12">
      <t>ダイ</t>
    </rPh>
    <rPh sb="13" eb="15">
      <t>ダンチ</t>
    </rPh>
    <phoneticPr fontId="1"/>
  </si>
  <si>
    <t>三菱重工業㈱取締役神戸造船所長</t>
    <rPh sb="0" eb="2">
      <t>ミツビシ</t>
    </rPh>
    <rPh sb="2" eb="5">
      <t>ジュウコウギョウ</t>
    </rPh>
    <rPh sb="6" eb="9">
      <t>トリシマリヤク</t>
    </rPh>
    <rPh sb="9" eb="11">
      <t>コウベ</t>
    </rPh>
    <rPh sb="11" eb="14">
      <t>ゾウセンショ</t>
    </rPh>
    <rPh sb="14" eb="15">
      <t>チョウ</t>
    </rPh>
    <phoneticPr fontId="1"/>
  </si>
  <si>
    <t>社会福祉法人明石愛老園（明石愛老園）</t>
    <rPh sb="0" eb="2">
      <t>シャカイ</t>
    </rPh>
    <rPh sb="2" eb="4">
      <t>フクシ</t>
    </rPh>
    <rPh sb="4" eb="6">
      <t>ホウジン</t>
    </rPh>
    <rPh sb="6" eb="8">
      <t>アカシ</t>
    </rPh>
    <rPh sb="8" eb="9">
      <t>アイ</t>
    </rPh>
    <rPh sb="9" eb="10">
      <t>ロウ</t>
    </rPh>
    <rPh sb="10" eb="11">
      <t>エン</t>
    </rPh>
    <rPh sb="12" eb="14">
      <t>アカシ</t>
    </rPh>
    <rPh sb="14" eb="15">
      <t>アイ</t>
    </rPh>
    <rPh sb="15" eb="16">
      <t>ロウ</t>
    </rPh>
    <rPh sb="16" eb="17">
      <t>エン</t>
    </rPh>
    <phoneticPr fontId="1"/>
  </si>
  <si>
    <t>医療法人公仁会（医療法人公仁会　明石仁十病院）</t>
    <rPh sb="0" eb="2">
      <t>イリョウ</t>
    </rPh>
    <rPh sb="2" eb="4">
      <t>ホウジン</t>
    </rPh>
    <rPh sb="4" eb="5">
      <t>コウ</t>
    </rPh>
    <rPh sb="5" eb="6">
      <t>ジン</t>
    </rPh>
    <rPh sb="6" eb="7">
      <t>カイ</t>
    </rPh>
    <rPh sb="8" eb="10">
      <t>イリョウ</t>
    </rPh>
    <rPh sb="10" eb="12">
      <t>ホウジン</t>
    </rPh>
    <rPh sb="12" eb="13">
      <t>コウ</t>
    </rPh>
    <rPh sb="13" eb="14">
      <t>ジン</t>
    </rPh>
    <rPh sb="14" eb="15">
      <t>カイ</t>
    </rPh>
    <rPh sb="16" eb="18">
      <t>アカシ</t>
    </rPh>
    <rPh sb="18" eb="19">
      <t>ニン</t>
    </rPh>
    <rPh sb="19" eb="20">
      <t>ジュウ</t>
    </rPh>
    <rPh sb="20" eb="22">
      <t>ビョウイン</t>
    </rPh>
    <phoneticPr fontId="1"/>
  </si>
  <si>
    <t>加古川市</t>
    <rPh sb="0" eb="4">
      <t>カコガワシ</t>
    </rPh>
    <phoneticPr fontId="1"/>
  </si>
  <si>
    <t>学校法人睦学園（兵庫大学）</t>
    <rPh sb="0" eb="2">
      <t>ガッコウ</t>
    </rPh>
    <rPh sb="2" eb="4">
      <t>ホウジン</t>
    </rPh>
    <rPh sb="4" eb="5">
      <t>ムツミ</t>
    </rPh>
    <rPh sb="5" eb="7">
      <t>ガクエン</t>
    </rPh>
    <rPh sb="8" eb="10">
      <t>ヒョウゴ</t>
    </rPh>
    <rPh sb="10" eb="12">
      <t>ダイガク</t>
    </rPh>
    <phoneticPr fontId="1"/>
  </si>
  <si>
    <t>医療社団法人達磨会（東加古川病院）</t>
    <rPh sb="0" eb="2">
      <t>イリョウ</t>
    </rPh>
    <rPh sb="2" eb="4">
      <t>シャダン</t>
    </rPh>
    <rPh sb="4" eb="6">
      <t>ホウジン</t>
    </rPh>
    <rPh sb="6" eb="8">
      <t>ダルマ</t>
    </rPh>
    <rPh sb="8" eb="9">
      <t>カイ</t>
    </rPh>
    <rPh sb="10" eb="11">
      <t>ヒガシ</t>
    </rPh>
    <rPh sb="11" eb="13">
      <t>カコ</t>
    </rPh>
    <rPh sb="13" eb="14">
      <t>ガワ</t>
    </rPh>
    <rPh sb="14" eb="16">
      <t>ビョウイン</t>
    </rPh>
    <phoneticPr fontId="1"/>
  </si>
  <si>
    <t>日本ハムファクトリー株式会社　兵庫工場</t>
    <rPh sb="0" eb="2">
      <t>ニホン</t>
    </rPh>
    <rPh sb="10" eb="12">
      <t>カブシキ</t>
    </rPh>
    <rPh sb="12" eb="14">
      <t>ガイシャ</t>
    </rPh>
    <rPh sb="15" eb="17">
      <t>ヒョウゴ</t>
    </rPh>
    <rPh sb="17" eb="19">
      <t>コウジョウ</t>
    </rPh>
    <phoneticPr fontId="1"/>
  </si>
  <si>
    <t>ニシカワ食品株式会社</t>
    <rPh sb="4" eb="6">
      <t>ショクヒン</t>
    </rPh>
    <rPh sb="6" eb="8">
      <t>カブシキ</t>
    </rPh>
    <rPh sb="8" eb="10">
      <t>カイシャ</t>
    </rPh>
    <phoneticPr fontId="1"/>
  </si>
  <si>
    <t>イオンリテール株式会社（イオン加古川店）</t>
    <rPh sb="7" eb="11">
      <t>カブシキガイシャ</t>
    </rPh>
    <rPh sb="15" eb="18">
      <t>カコガワ</t>
    </rPh>
    <rPh sb="18" eb="19">
      <t>テン</t>
    </rPh>
    <phoneticPr fontId="1"/>
  </si>
  <si>
    <t>株式会社コナミスポーツ＆ライフ
（コナミスポーツクラブ加古川）</t>
    <rPh sb="0" eb="2">
      <t>カブシキ</t>
    </rPh>
    <rPh sb="2" eb="4">
      <t>ガイシャ</t>
    </rPh>
    <rPh sb="27" eb="30">
      <t>カコガワ</t>
    </rPh>
    <phoneticPr fontId="1"/>
  </si>
  <si>
    <t>多木化学株式会社（グリーンプラザべふ）</t>
    <rPh sb="0" eb="2">
      <t>タキ</t>
    </rPh>
    <rPh sb="2" eb="4">
      <t>カガク</t>
    </rPh>
    <rPh sb="4" eb="8">
      <t>カブシキガイシャ</t>
    </rPh>
    <phoneticPr fontId="1"/>
  </si>
  <si>
    <t>高砂市</t>
    <rPh sb="0" eb="2">
      <t>タカサゴ</t>
    </rPh>
    <rPh sb="2" eb="3">
      <t>シ</t>
    </rPh>
    <phoneticPr fontId="1"/>
  </si>
  <si>
    <t>株式会社カネカ　株式会社カネカ高砂工業所</t>
    <rPh sb="0" eb="4">
      <t>カブシキガイシャ</t>
    </rPh>
    <rPh sb="8" eb="12">
      <t>カブシキガイシャ</t>
    </rPh>
    <rPh sb="15" eb="17">
      <t>タカサゴ</t>
    </rPh>
    <rPh sb="17" eb="20">
      <t>コウギョウショ</t>
    </rPh>
    <phoneticPr fontId="1"/>
  </si>
  <si>
    <t>三菱日立パワーシステムズ㈱高砂工場</t>
    <rPh sb="0" eb="2">
      <t>ミツビシ</t>
    </rPh>
    <rPh sb="2" eb="4">
      <t>ヒタチ</t>
    </rPh>
    <rPh sb="13" eb="15">
      <t>タカサゴ</t>
    </rPh>
    <rPh sb="15" eb="17">
      <t>コウジョウ</t>
    </rPh>
    <phoneticPr fontId="1"/>
  </si>
  <si>
    <t>キッコーマン食品株式会社
キッコーマン食品㈱高砂工場</t>
    <rPh sb="6" eb="8">
      <t>ショクヒン</t>
    </rPh>
    <rPh sb="8" eb="12">
      <t>カブシキガイシャ</t>
    </rPh>
    <rPh sb="19" eb="21">
      <t>ショクヒン</t>
    </rPh>
    <rPh sb="22" eb="24">
      <t>タカサゴ</t>
    </rPh>
    <rPh sb="24" eb="26">
      <t>コウジョウ</t>
    </rPh>
    <phoneticPr fontId="1"/>
  </si>
  <si>
    <t>稲美町</t>
    <rPh sb="0" eb="3">
      <t>イナミチョウ</t>
    </rPh>
    <phoneticPr fontId="1"/>
  </si>
  <si>
    <t>六甲バター株式会社
六甲バター株式会社　稲美工場</t>
    <rPh sb="0" eb="2">
      <t>ロッコウ</t>
    </rPh>
    <rPh sb="5" eb="7">
      <t>カブシキ</t>
    </rPh>
    <rPh sb="7" eb="9">
      <t>カイシャ</t>
    </rPh>
    <rPh sb="10" eb="12">
      <t>ロッコウ</t>
    </rPh>
    <rPh sb="15" eb="17">
      <t>カブシキ</t>
    </rPh>
    <rPh sb="17" eb="19">
      <t>カイシャ</t>
    </rPh>
    <rPh sb="20" eb="22">
      <t>イナミ</t>
    </rPh>
    <rPh sb="22" eb="24">
      <t>コウジョウ</t>
    </rPh>
    <phoneticPr fontId="1"/>
  </si>
  <si>
    <t>株式会社ＫＣＭ
株式会社ＫＣＭ</t>
    <rPh sb="0" eb="2">
      <t>カブシキ</t>
    </rPh>
    <rPh sb="2" eb="4">
      <t>カイシャ</t>
    </rPh>
    <rPh sb="8" eb="10">
      <t>カブシキ</t>
    </rPh>
    <rPh sb="10" eb="12">
      <t>カイシャ</t>
    </rPh>
    <phoneticPr fontId="1"/>
  </si>
  <si>
    <t>㈱延田エンタープライズ（旧グリーンピア三木）</t>
    <rPh sb="1" eb="3">
      <t>ノブタ</t>
    </rPh>
    <rPh sb="12" eb="13">
      <t>キュウ</t>
    </rPh>
    <phoneticPr fontId="1"/>
  </si>
  <si>
    <t>独立行政法人都市再生機構西日本支社
（公団志染団地）</t>
  </si>
  <si>
    <t>財団法人復光会（垂水病院）</t>
  </si>
  <si>
    <t>医療法人社団朋優会（三木山陽病院）</t>
  </si>
  <si>
    <t>加東市</t>
    <rPh sb="0" eb="3">
      <t>カトウシ</t>
    </rPh>
    <phoneticPr fontId="1"/>
  </si>
  <si>
    <t>陸上自衛隊青野原駐屯地　業務隊長
陸上自衛隊青野原駐屯地</t>
    <rPh sb="0" eb="2">
      <t>リクジョウ</t>
    </rPh>
    <rPh sb="2" eb="5">
      <t>ジエイタイ</t>
    </rPh>
    <rPh sb="5" eb="8">
      <t>アオノハラ</t>
    </rPh>
    <rPh sb="8" eb="11">
      <t>チュウトンチ</t>
    </rPh>
    <rPh sb="12" eb="14">
      <t>ギョウム</t>
    </rPh>
    <rPh sb="14" eb="15">
      <t>タイ</t>
    </rPh>
    <rPh sb="15" eb="16">
      <t>ナガ</t>
    </rPh>
    <rPh sb="17" eb="19">
      <t>リクジョウ</t>
    </rPh>
    <rPh sb="19" eb="22">
      <t>ジエイタイ</t>
    </rPh>
    <rPh sb="22" eb="25">
      <t>アオノハラ</t>
    </rPh>
    <rPh sb="25" eb="28">
      <t>チュウトンチ</t>
    </rPh>
    <phoneticPr fontId="1"/>
  </si>
  <si>
    <t>公友不動産(株)</t>
    <rPh sb="0" eb="1">
      <t>コウ</t>
    </rPh>
    <rPh sb="1" eb="2">
      <t>ユウ</t>
    </rPh>
    <rPh sb="2" eb="5">
      <t>フドウサン</t>
    </rPh>
    <rPh sb="5" eb="8">
      <t>カブ</t>
    </rPh>
    <phoneticPr fontId="1"/>
  </si>
  <si>
    <t>東条の森(株)
東条の森カントリークラブ</t>
    <rPh sb="0" eb="2">
      <t>トウジョウ</t>
    </rPh>
    <rPh sb="3" eb="4">
      <t>モリ</t>
    </rPh>
    <rPh sb="4" eb="7">
      <t>カブ</t>
    </rPh>
    <rPh sb="8" eb="10">
      <t>トウジョウ</t>
    </rPh>
    <rPh sb="11" eb="12">
      <t>モリ</t>
    </rPh>
    <phoneticPr fontId="1"/>
  </si>
  <si>
    <t>(有)オー・エイチ・ビー・エス
マダムＪゴルフクラブ</t>
    <rPh sb="0" eb="3">
      <t>ユウゲンガイシャ</t>
    </rPh>
    <phoneticPr fontId="1"/>
  </si>
  <si>
    <t>(株)ケイアールジー
サンシティ永福台</t>
    <rPh sb="0" eb="3">
      <t>カブ</t>
    </rPh>
    <rPh sb="16" eb="18">
      <t>エイフク</t>
    </rPh>
    <rPh sb="18" eb="19">
      <t>ダイ</t>
    </rPh>
    <phoneticPr fontId="1"/>
  </si>
  <si>
    <t>公友不動産(株)
ホテルグリーンプラザﾞ東条湖</t>
    <rPh sb="0" eb="1">
      <t>コウ</t>
    </rPh>
    <rPh sb="1" eb="2">
      <t>ユウ</t>
    </rPh>
    <rPh sb="2" eb="5">
      <t>フドウサン</t>
    </rPh>
    <rPh sb="5" eb="8">
      <t>カブ</t>
    </rPh>
    <rPh sb="20" eb="23">
      <t>トウジョウコ</t>
    </rPh>
    <phoneticPr fontId="1"/>
  </si>
  <si>
    <t>西脇市</t>
    <rPh sb="0" eb="3">
      <t>ニシワキシ</t>
    </rPh>
    <phoneticPr fontId="1"/>
  </si>
  <si>
    <t>日進ヨーク㈱（日進ヨーク㈱関西工場）</t>
    <rPh sb="0" eb="2">
      <t>ニッシン</t>
    </rPh>
    <rPh sb="7" eb="9">
      <t>ニッシン</t>
    </rPh>
    <rPh sb="13" eb="15">
      <t>カンサイ</t>
    </rPh>
    <rPh sb="15" eb="17">
      <t>コウジョウ</t>
    </rPh>
    <phoneticPr fontId="1"/>
  </si>
  <si>
    <t>姫路市　
市営市川住宅</t>
  </si>
  <si>
    <t>京口団地総合管理組合
京口団地</t>
  </si>
  <si>
    <t>陸上自衛隊姫路駐屯地業務隊長
陸上自衛隊姫路駐屯地</t>
  </si>
  <si>
    <t>株式会社東芝　姫路半導体工場
㈱東芝クレアーレ</t>
  </si>
  <si>
    <t>新日鐵住金㈱広畑製鐵所　
広畑製鐵所構内</t>
  </si>
  <si>
    <t>㈱ヤマトヤシキ
ヤマトヤシキ</t>
  </si>
  <si>
    <t>株式会社ダイセル　姫路製造所　
株式会社ダイセル　姫路製造所　網干工場</t>
  </si>
  <si>
    <t>山陽特殊製鋼㈱
山陽特殊製鋼㈱</t>
  </si>
  <si>
    <t>㈱日本触媒姫路製造所
㈱日本触媒姫路製造所</t>
  </si>
  <si>
    <t>加森観光㈱
姫路セントラルパーク</t>
  </si>
  <si>
    <t>医療法人全人会
医療法人全人会　仁恵病院</t>
  </si>
  <si>
    <t>（独）国立病院機構姫路医療センター
（独）国立病院機構姫路医療センター</t>
  </si>
  <si>
    <t>大和工業㈱
大和工業㈱</t>
  </si>
  <si>
    <t>ブリーズベイオペレーション６号㈱
ホテル　クラウンヒルズ姫路</t>
  </si>
  <si>
    <t>医療法人三栄会
医療法人三栄会　ツカザキ病院</t>
  </si>
  <si>
    <t>関西電力㈱
関西電力姫路第二発電所</t>
  </si>
  <si>
    <t>㈱姫路キヤッスルホテル
姫路キヤッスルグランヴィリオホテル</t>
  </si>
  <si>
    <t>社会医療法人財団聖フランシスコ会
姫路聖マリア病院</t>
    <rPh sb="0" eb="6">
      <t>シャカイイリョウホウジン</t>
    </rPh>
    <rPh sb="6" eb="8">
      <t>ザイダン</t>
    </rPh>
    <rPh sb="8" eb="9">
      <t>セイ</t>
    </rPh>
    <rPh sb="15" eb="16">
      <t>カイ</t>
    </rPh>
    <rPh sb="17" eb="19">
      <t>ヒメジ</t>
    </rPh>
    <rPh sb="19" eb="20">
      <t>セイ</t>
    </rPh>
    <rPh sb="23" eb="25">
      <t>ビョウイン</t>
    </rPh>
    <phoneticPr fontId="1"/>
  </si>
  <si>
    <t>山陽興産㈱　関レークタウン</t>
  </si>
  <si>
    <t>福崎町</t>
    <rPh sb="0" eb="3">
      <t>フクサキチョウ</t>
    </rPh>
    <phoneticPr fontId="1"/>
  </si>
  <si>
    <t>神戸医療福祉大学</t>
    <rPh sb="0" eb="2">
      <t>コウベ</t>
    </rPh>
    <rPh sb="2" eb="4">
      <t>イリョウ</t>
    </rPh>
    <rPh sb="4" eb="6">
      <t>フクシ</t>
    </rPh>
    <rPh sb="6" eb="8">
      <t>ダイガク</t>
    </rPh>
    <phoneticPr fontId="1"/>
  </si>
  <si>
    <t>たつの市</t>
    <rPh sb="3" eb="4">
      <t>シ</t>
    </rPh>
    <phoneticPr fontId="1"/>
  </si>
  <si>
    <t>医療法人古橋会
医療法人古橋会揖保川病院</t>
    <rPh sb="0" eb="2">
      <t>イリョウ</t>
    </rPh>
    <rPh sb="2" eb="4">
      <t>ホウジン</t>
    </rPh>
    <rPh sb="4" eb="6">
      <t>フルハシ</t>
    </rPh>
    <rPh sb="6" eb="7">
      <t>カイ</t>
    </rPh>
    <rPh sb="8" eb="10">
      <t>イリョウ</t>
    </rPh>
    <rPh sb="10" eb="12">
      <t>ホウジン</t>
    </rPh>
    <rPh sb="12" eb="14">
      <t>フルハシ</t>
    </rPh>
    <rPh sb="14" eb="15">
      <t>カイ</t>
    </rPh>
    <rPh sb="15" eb="18">
      <t>イボガワ</t>
    </rPh>
    <rPh sb="18" eb="20">
      <t>ビョウイン</t>
    </rPh>
    <phoneticPr fontId="1"/>
  </si>
  <si>
    <t>ダイセル化学工業㈱
播磨工場</t>
    <rPh sb="4" eb="6">
      <t>カガク</t>
    </rPh>
    <rPh sb="6" eb="8">
      <t>コウギョウ</t>
    </rPh>
    <rPh sb="10" eb="12">
      <t>ハリマ</t>
    </rPh>
    <rPh sb="12" eb="14">
      <t>コウジョウ</t>
    </rPh>
    <phoneticPr fontId="1"/>
  </si>
  <si>
    <t>佐用町</t>
    <rPh sb="0" eb="3">
      <t>サヨウチョウ</t>
    </rPh>
    <phoneticPr fontId="1"/>
  </si>
  <si>
    <t>医療法人　聖医会
医療法人　聖医会　佐用中央病院</t>
    <rPh sb="0" eb="2">
      <t>イリョウ</t>
    </rPh>
    <rPh sb="2" eb="4">
      <t>ホウジン</t>
    </rPh>
    <rPh sb="5" eb="6">
      <t>セイ</t>
    </rPh>
    <rPh sb="6" eb="7">
      <t>イ</t>
    </rPh>
    <rPh sb="7" eb="8">
      <t>カイ</t>
    </rPh>
    <rPh sb="9" eb="11">
      <t>イリョウ</t>
    </rPh>
    <rPh sb="11" eb="13">
      <t>ホウジン</t>
    </rPh>
    <rPh sb="14" eb="15">
      <t>セイ</t>
    </rPh>
    <rPh sb="15" eb="16">
      <t>イ</t>
    </rPh>
    <rPh sb="16" eb="17">
      <t>カイ</t>
    </rPh>
    <rPh sb="18" eb="20">
      <t>サヨウ</t>
    </rPh>
    <rPh sb="20" eb="22">
      <t>チュウオウ</t>
    </rPh>
    <rPh sb="22" eb="24">
      <t>ビョウイン</t>
    </rPh>
    <phoneticPr fontId="1"/>
  </si>
  <si>
    <t>宍粟市</t>
    <rPh sb="0" eb="2">
      <t>シソウ</t>
    </rPh>
    <rPh sb="2" eb="3">
      <t>シ</t>
    </rPh>
    <phoneticPr fontId="1"/>
  </si>
  <si>
    <t>社会福祉法人恩徳福祉会
特別養護老人ホームやまさき白寿園</t>
    <rPh sb="0" eb="2">
      <t>シャカイ</t>
    </rPh>
    <rPh sb="2" eb="4">
      <t>フクシ</t>
    </rPh>
    <rPh sb="4" eb="6">
      <t>ホウジン</t>
    </rPh>
    <rPh sb="6" eb="7">
      <t>オン</t>
    </rPh>
    <rPh sb="7" eb="8">
      <t>トク</t>
    </rPh>
    <rPh sb="8" eb="10">
      <t>フクシ</t>
    </rPh>
    <rPh sb="10" eb="11">
      <t>カイ</t>
    </rPh>
    <rPh sb="12" eb="14">
      <t>トクベツ</t>
    </rPh>
    <rPh sb="14" eb="16">
      <t>ヨウゴ</t>
    </rPh>
    <rPh sb="16" eb="18">
      <t>ロウジン</t>
    </rPh>
    <rPh sb="25" eb="27">
      <t>ハクジュ</t>
    </rPh>
    <rPh sb="27" eb="28">
      <t>エン</t>
    </rPh>
    <phoneticPr fontId="1"/>
  </si>
  <si>
    <t>宍粟市長　福知渓谷専用水道</t>
    <rPh sb="0" eb="4">
      <t>シソウシチョウ</t>
    </rPh>
    <rPh sb="5" eb="7">
      <t>フクチ</t>
    </rPh>
    <rPh sb="7" eb="9">
      <t>ケイコク</t>
    </rPh>
    <rPh sb="9" eb="11">
      <t>センヨウ</t>
    </rPh>
    <rPh sb="11" eb="13">
      <t>スイドウ</t>
    </rPh>
    <phoneticPr fontId="1"/>
  </si>
  <si>
    <t>宍粟市長　フォレストステーション波賀</t>
    <rPh sb="0" eb="4">
      <t>シソウシチョウ</t>
    </rPh>
    <rPh sb="16" eb="18">
      <t>ハガ</t>
    </rPh>
    <phoneticPr fontId="1"/>
  </si>
  <si>
    <t>ちくさ高原開発企業組合
ちくさ高原専用水道</t>
    <rPh sb="3" eb="5">
      <t>コウゲン</t>
    </rPh>
    <rPh sb="5" eb="7">
      <t>カイハツ</t>
    </rPh>
    <rPh sb="7" eb="9">
      <t>キギョウ</t>
    </rPh>
    <rPh sb="9" eb="11">
      <t>クミアイ</t>
    </rPh>
    <rPh sb="15" eb="17">
      <t>コウゲン</t>
    </rPh>
    <rPh sb="17" eb="19">
      <t>センヨウ</t>
    </rPh>
    <rPh sb="19" eb="21">
      <t>スイドウ</t>
    </rPh>
    <phoneticPr fontId="1"/>
  </si>
  <si>
    <t>社会福祉法人恩徳福祉会
特別養護老人ホームしそうの杜</t>
    <rPh sb="0" eb="2">
      <t>シャカイ</t>
    </rPh>
    <rPh sb="2" eb="4">
      <t>フクシ</t>
    </rPh>
    <rPh sb="4" eb="6">
      <t>ホウジン</t>
    </rPh>
    <rPh sb="6" eb="7">
      <t>オン</t>
    </rPh>
    <rPh sb="7" eb="8">
      <t>トク</t>
    </rPh>
    <rPh sb="8" eb="10">
      <t>フクシ</t>
    </rPh>
    <rPh sb="10" eb="11">
      <t>カイ</t>
    </rPh>
    <rPh sb="12" eb="14">
      <t>トクベツ</t>
    </rPh>
    <rPh sb="14" eb="16">
      <t>ヨウゴ</t>
    </rPh>
    <rPh sb="16" eb="18">
      <t>ロウジン</t>
    </rPh>
    <rPh sb="25" eb="26">
      <t>モリ</t>
    </rPh>
    <phoneticPr fontId="1"/>
  </si>
  <si>
    <t>播磨自然高原クラブ</t>
  </si>
  <si>
    <t>相生市</t>
  </si>
  <si>
    <t>関西電力（株）相生発電所</t>
  </si>
  <si>
    <t>三原専用水道</t>
    <rPh sb="0" eb="2">
      <t>ミハラ</t>
    </rPh>
    <rPh sb="2" eb="4">
      <t>センヨウ</t>
    </rPh>
    <rPh sb="4" eb="6">
      <t>スイドウ</t>
    </rPh>
    <phoneticPr fontId="1"/>
  </si>
  <si>
    <t>日和山観光㈱</t>
    <rPh sb="0" eb="2">
      <t>ヒヨリ</t>
    </rPh>
    <rPh sb="2" eb="3">
      <t>ヤマ</t>
    </rPh>
    <rPh sb="3" eb="5">
      <t>カンコウ</t>
    </rPh>
    <phoneticPr fontId="1"/>
  </si>
  <si>
    <t>竹野集団施設地区</t>
    <rPh sb="0" eb="2">
      <t>タケノ</t>
    </rPh>
    <rPh sb="2" eb="4">
      <t>シュウダン</t>
    </rPh>
    <rPh sb="4" eb="6">
      <t>シセツ</t>
    </rPh>
    <rPh sb="6" eb="8">
      <t>チク</t>
    </rPh>
    <phoneticPr fontId="1"/>
  </si>
  <si>
    <t>医療法人社団　俊仁会　大植病院</t>
  </si>
  <si>
    <t>養父市</t>
    <rPh sb="0" eb="3">
      <t>ヤブシ</t>
    </rPh>
    <phoneticPr fontId="1"/>
  </si>
  <si>
    <t>八鹿病院</t>
    <rPh sb="0" eb="2">
      <t>ヨウカ</t>
    </rPh>
    <rPh sb="2" eb="4">
      <t>ビョウイン</t>
    </rPh>
    <phoneticPr fontId="1"/>
  </si>
  <si>
    <t>松下電器産業労働組合　ユニトピアささやま</t>
  </si>
  <si>
    <t>日本チバガイギー株式会社　篠山工場</t>
  </si>
  <si>
    <t>丹波市</t>
  </si>
  <si>
    <t>宗教法人　円応教</t>
  </si>
  <si>
    <t>洲本市</t>
    <rPh sb="0" eb="3">
      <t>スモトシ</t>
    </rPh>
    <phoneticPr fontId="1"/>
  </si>
  <si>
    <t>三洋電機㈱</t>
    <rPh sb="0" eb="2">
      <t>サンヨウ</t>
    </rPh>
    <rPh sb="2" eb="4">
      <t>デンキ</t>
    </rPh>
    <phoneticPr fontId="1"/>
  </si>
  <si>
    <t>イオンリテール株式会社</t>
    <rPh sb="7" eb="11">
      <t>カブシキガイシャ</t>
    </rPh>
    <phoneticPr fontId="1"/>
  </si>
  <si>
    <t>淡路市</t>
    <rPh sb="0" eb="3">
      <t>アワジシ</t>
    </rPh>
    <phoneticPr fontId="1"/>
  </si>
  <si>
    <t>本州四国連絡高速道路(株)</t>
    <rPh sb="0" eb="2">
      <t>ホンシュウ</t>
    </rPh>
    <rPh sb="2" eb="4">
      <t>シコク</t>
    </rPh>
    <rPh sb="4" eb="6">
      <t>レンラク</t>
    </rPh>
    <rPh sb="6" eb="8">
      <t>コウソク</t>
    </rPh>
    <rPh sb="8" eb="10">
      <t>ドウロ</t>
    </rPh>
    <rPh sb="10" eb="13">
      <t>カブ</t>
    </rPh>
    <phoneticPr fontId="1"/>
  </si>
  <si>
    <t>株式会社夢舞台</t>
    <rPh sb="0" eb="4">
      <t>カブシキガイシャ</t>
    </rPh>
    <rPh sb="4" eb="5">
      <t>ユメ</t>
    </rPh>
    <rPh sb="5" eb="7">
      <t>ブタイ</t>
    </rPh>
    <phoneticPr fontId="1"/>
  </si>
  <si>
    <t>社会福祉法人　千鳥会
特別養護老人ホーム　ゆうらぎ・養護老人ホーム北淡荘</t>
    <rPh sb="0" eb="2">
      <t>シャカイ</t>
    </rPh>
    <rPh sb="2" eb="4">
      <t>フクシ</t>
    </rPh>
    <rPh sb="4" eb="6">
      <t>ホウジン</t>
    </rPh>
    <rPh sb="7" eb="9">
      <t>チドリ</t>
    </rPh>
    <rPh sb="9" eb="10">
      <t>カイ</t>
    </rPh>
    <rPh sb="11" eb="13">
      <t>トクベツ</t>
    </rPh>
    <rPh sb="13" eb="15">
      <t>ヨウゴ</t>
    </rPh>
    <rPh sb="15" eb="17">
      <t>ロウジン</t>
    </rPh>
    <rPh sb="26" eb="28">
      <t>ヨウゴ</t>
    </rPh>
    <rPh sb="28" eb="30">
      <t>ロウジン</t>
    </rPh>
    <rPh sb="33" eb="35">
      <t>ホクダン</t>
    </rPh>
    <rPh sb="35" eb="36">
      <t>ソウ</t>
    </rPh>
    <phoneticPr fontId="1"/>
  </si>
  <si>
    <t>特別福祉法人　千鳥会
特別養護老人ホーム　千鳥会ゴールド</t>
    <rPh sb="0" eb="2">
      <t>トクベツ</t>
    </rPh>
    <rPh sb="2" eb="4">
      <t>フクシ</t>
    </rPh>
    <rPh sb="4" eb="6">
      <t>ホウジン</t>
    </rPh>
    <rPh sb="7" eb="9">
      <t>チドリ</t>
    </rPh>
    <rPh sb="9" eb="10">
      <t>カイ</t>
    </rPh>
    <rPh sb="11" eb="13">
      <t>トクベツ</t>
    </rPh>
    <rPh sb="13" eb="15">
      <t>ヨウゴ</t>
    </rPh>
    <rPh sb="15" eb="17">
      <t>ロウジン</t>
    </rPh>
    <rPh sb="21" eb="23">
      <t>チドリ</t>
    </rPh>
    <rPh sb="23" eb="24">
      <t>カイ</t>
    </rPh>
    <phoneticPr fontId="1"/>
  </si>
  <si>
    <t>株式会社オーパスワン
ザ　グランリゾートエレガンテ淡路島</t>
    <rPh sb="0" eb="4">
      <t>カブシキガイシャ</t>
    </rPh>
    <rPh sb="25" eb="28">
      <t>アワジシマ</t>
    </rPh>
    <phoneticPr fontId="1"/>
  </si>
  <si>
    <t>南あわじ市</t>
    <rPh sb="0" eb="1">
      <t>ミナミ</t>
    </rPh>
    <rPh sb="4" eb="5">
      <t>シ</t>
    </rPh>
    <phoneticPr fontId="1"/>
  </si>
  <si>
    <t>大和リゾート㈱　南淡路ロイヤルホテル</t>
    <rPh sb="0" eb="2">
      <t>ダイワ</t>
    </rPh>
    <rPh sb="8" eb="9">
      <t>ミナミ</t>
    </rPh>
    <rPh sb="9" eb="11">
      <t>アワジ</t>
    </rPh>
    <phoneticPr fontId="1"/>
  </si>
  <si>
    <t>医療法人社団うしお会　八木病院</t>
    <rPh sb="0" eb="2">
      <t>イリョウ</t>
    </rPh>
    <rPh sb="2" eb="4">
      <t>ホウジン</t>
    </rPh>
    <rPh sb="4" eb="6">
      <t>シャダン</t>
    </rPh>
    <rPh sb="9" eb="10">
      <t>カイ</t>
    </rPh>
    <rPh sb="11" eb="13">
      <t>ヤギ</t>
    </rPh>
    <rPh sb="13" eb="15">
      <t>ビョウイン</t>
    </rPh>
    <phoneticPr fontId="1"/>
  </si>
  <si>
    <t>社会福祉法人淡路島福祉会　すいせんホーム</t>
    <rPh sb="0" eb="2">
      <t>シャカイ</t>
    </rPh>
    <rPh sb="2" eb="4">
      <t>フクシ</t>
    </rPh>
    <rPh sb="4" eb="6">
      <t>ホウジン</t>
    </rPh>
    <rPh sb="6" eb="9">
      <t>アワジシマ</t>
    </rPh>
    <rPh sb="9" eb="11">
      <t>フクシ</t>
    </rPh>
    <rPh sb="11" eb="12">
      <t>カイ</t>
    </rPh>
    <phoneticPr fontId="1"/>
  </si>
  <si>
    <t>神戸大学長
神戸大学　工学部</t>
  </si>
  <si>
    <t>医療法人財団神戸海星病院
神戸海星病院　</t>
  </si>
  <si>
    <t>社会福祉法人神戸海星会
うみのほし</t>
  </si>
  <si>
    <t>㈱トラストグレイス
トラストグレイス御影</t>
  </si>
  <si>
    <t>UR都市機構西日本支社
公団住宅　神戸ポートアイランド団地　第１期</t>
  </si>
  <si>
    <t>シンセーシステム㈱
神戸三宮ユニオンホテル</t>
  </si>
  <si>
    <t>㈱ホテルオークラ神戸
㈱ホテルオークラ神戸</t>
  </si>
  <si>
    <t>(有)虎ノ門プロパティーズ
新神戸オリエンタルシティ</t>
  </si>
  <si>
    <t>㈱大沢観光
ホテルサンルートソプラ神戸</t>
  </si>
  <si>
    <t>株式会社グリーンヒルホテル
グリーンヒルホテル</t>
  </si>
  <si>
    <t>万葉倶楽部株式会社
神戸ハーバーランド　万葉倶楽部</t>
  </si>
  <si>
    <t>㈱ホテルマネージメントジャパン
神戸メリケンパークオリエンタルホテル　専用水道</t>
  </si>
  <si>
    <t>神戸大学医学部附属病院
神戸大学医学部附属病院</t>
  </si>
  <si>
    <t>独立行政法人　労働者健康福祉機構　神戸労災病院
独立行政法人　労働者健康福祉機構　神戸労災病院</t>
  </si>
  <si>
    <t>UR都市機構西日本支社
公団落合団地第１期</t>
  </si>
  <si>
    <t>UR都市機構西日本支社
公団落合団地第２期</t>
  </si>
  <si>
    <t>独立行政法人都市再生機構　西日本支社
都市機構住宅　鈴蘭台第１団地</t>
  </si>
  <si>
    <t>生野高原専用水道管理組合
生野高原専用水道</t>
  </si>
  <si>
    <t>イオンモール株式会社
イオンモール神戸北</t>
  </si>
  <si>
    <t>㈱ブラウン・インベストメント・マネジメント
有馬ビューホテル</t>
  </si>
  <si>
    <t>UR都市機構西日本支社
公団住宅明石舞子Ｃ団地</t>
  </si>
  <si>
    <t>UR都市機構西日本支社
新多聞団地（第１給水塔）</t>
  </si>
  <si>
    <t>UR都市機構西日本支社
新多聞団地（第２給水塔）</t>
  </si>
  <si>
    <t>UR都市機構西日本支社
新多聞団地（第３給水塔）</t>
  </si>
  <si>
    <t>医療法人社団　薫英の会
久野病院</t>
  </si>
  <si>
    <t>医療法人博愛会
広野高原病院</t>
  </si>
  <si>
    <t>社会福祉法人六甲福祉会
岩岡の郷</t>
  </si>
  <si>
    <t>医療法人敬性会
神戸白鷺病院</t>
  </si>
  <si>
    <t>イズミヤ㈱
イズミヤ西神戸店</t>
  </si>
  <si>
    <t>㈱レインボースター
神戸西神オリエンタルホテル</t>
  </si>
  <si>
    <t>(財)神戸みのりの公社
神戸市立農業公園</t>
  </si>
  <si>
    <t>雪印メグミルク㈱
神戸工場</t>
  </si>
  <si>
    <t>㈱スイートガーデン
㈱スイートガーデン神戸工場</t>
  </si>
  <si>
    <t>㈱カネカフード
㈱カネカフード第１・第２工場</t>
  </si>
  <si>
    <t>神戸食品団地協同組合
神戸食品団地協同組合</t>
  </si>
  <si>
    <t>医療法人財団　兵庫錦秀会
神出病院</t>
  </si>
  <si>
    <t>社会福祉法人大慈厚生事業会
ケアハウス大慈</t>
  </si>
  <si>
    <t>モロゾフ株式会社
モロゾフ㈱西神工場</t>
  </si>
  <si>
    <t>社会福祉法人大慈厚生事業会
大慈園</t>
  </si>
  <si>
    <t>社会福祉法人恩徳福祉会
サンビラこうべ</t>
  </si>
  <si>
    <t>医療法人社団　東峰会
関西青少年サナトリューム</t>
  </si>
  <si>
    <t>敷島製パン㈱　神戸工場</t>
  </si>
  <si>
    <t>関西グリコ㈱　神戸ファクトリー
関西グリコ㈱神戸ファクトリー</t>
  </si>
  <si>
    <t>芦屋市高浜町</t>
    <rPh sb="0" eb="2">
      <t>アシヤ</t>
    </rPh>
    <rPh sb="2" eb="3">
      <t>シ</t>
    </rPh>
    <rPh sb="3" eb="6">
      <t>タカハマチョウ</t>
    </rPh>
    <phoneticPr fontId="1"/>
  </si>
  <si>
    <t>尼崎市杭瀬南新町３－２－１</t>
    <rPh sb="0" eb="3">
      <t>アマガサキシ</t>
    </rPh>
    <rPh sb="3" eb="5">
      <t>クイセ</t>
    </rPh>
    <rPh sb="5" eb="8">
      <t>ミナミシンマチ</t>
    </rPh>
    <phoneticPr fontId="1"/>
  </si>
  <si>
    <t>尼崎市西立花町５－１２－１</t>
    <rPh sb="0" eb="3">
      <t>アマガサキシ</t>
    </rPh>
    <rPh sb="3" eb="7">
      <t>ニシタチバナチョウ</t>
    </rPh>
    <phoneticPr fontId="1"/>
  </si>
  <si>
    <t>尼崎市扶桑町１－１０</t>
    <rPh sb="0" eb="3">
      <t>アマガサキシ</t>
    </rPh>
    <rPh sb="3" eb="6">
      <t>フソウチョウ</t>
    </rPh>
    <phoneticPr fontId="1"/>
  </si>
  <si>
    <t>西宮市枝川町</t>
    <rPh sb="3" eb="6">
      <t>エダガワチョウ</t>
    </rPh>
    <phoneticPr fontId="1"/>
  </si>
  <si>
    <t>西宮市高須町1丁目</t>
    <rPh sb="3" eb="6">
      <t>タカスチョウ</t>
    </rPh>
    <rPh sb="6" eb="9">
      <t>イッチョウメ</t>
    </rPh>
    <phoneticPr fontId="1"/>
  </si>
  <si>
    <t>西宮市高須町2丁目</t>
    <rPh sb="3" eb="6">
      <t>タカスチョウ</t>
    </rPh>
    <phoneticPr fontId="1"/>
  </si>
  <si>
    <t>西宮市高須町2丁目</t>
    <rPh sb="3" eb="6">
      <t>タカスチョウ</t>
    </rPh>
    <rPh sb="7" eb="9">
      <t>チョウメ</t>
    </rPh>
    <phoneticPr fontId="1"/>
  </si>
  <si>
    <t>西宮市高須町1丁目</t>
    <rPh sb="3" eb="6">
      <t>タカスチョウ</t>
    </rPh>
    <phoneticPr fontId="1"/>
  </si>
  <si>
    <t>西宮市高須町1丁目</t>
    <rPh sb="3" eb="6">
      <t>タカスチョウ</t>
    </rPh>
    <rPh sb="7" eb="9">
      <t>チョウメ</t>
    </rPh>
    <phoneticPr fontId="1"/>
  </si>
  <si>
    <t>西宮市上ヶ原1番町1-155</t>
    <rPh sb="3" eb="6">
      <t>ウエガハラ</t>
    </rPh>
    <rPh sb="7" eb="9">
      <t>バンチョウ</t>
    </rPh>
    <phoneticPr fontId="1"/>
  </si>
  <si>
    <t>西宮市塩瀬町名塩北山</t>
    <rPh sb="3" eb="4">
      <t>シオ</t>
    </rPh>
    <rPh sb="4" eb="5">
      <t>セ</t>
    </rPh>
    <rPh sb="5" eb="6">
      <t>チョウ</t>
    </rPh>
    <rPh sb="6" eb="7">
      <t>ナ</t>
    </rPh>
    <rPh sb="7" eb="8">
      <t>ジオ</t>
    </rPh>
    <rPh sb="8" eb="10">
      <t>キタヤマ</t>
    </rPh>
    <phoneticPr fontId="1"/>
  </si>
  <si>
    <t>西宮市山口町船坂下ヶ平柏木谷1825-3</t>
    <rPh sb="3" eb="5">
      <t>ヤマグチ</t>
    </rPh>
    <rPh sb="5" eb="6">
      <t>チョウ</t>
    </rPh>
    <rPh sb="6" eb="8">
      <t>フナサカ</t>
    </rPh>
    <rPh sb="8" eb="9">
      <t>シモ</t>
    </rPh>
    <rPh sb="10" eb="11">
      <t>ダイラ</t>
    </rPh>
    <rPh sb="11" eb="13">
      <t>カシワギ</t>
    </rPh>
    <rPh sb="13" eb="14">
      <t>タニ</t>
    </rPh>
    <phoneticPr fontId="1"/>
  </si>
  <si>
    <t>西宮市甲子園高潮町3-3</t>
    <rPh sb="3" eb="6">
      <t>コウシエン</t>
    </rPh>
    <rPh sb="6" eb="8">
      <t>タカシオ</t>
    </rPh>
    <rPh sb="8" eb="9">
      <t>チョウ</t>
    </rPh>
    <phoneticPr fontId="1"/>
  </si>
  <si>
    <t>西宮市甲子園高潮町3-30</t>
    <rPh sb="3" eb="6">
      <t>コウシエン</t>
    </rPh>
    <rPh sb="6" eb="8">
      <t>タカシオ</t>
    </rPh>
    <rPh sb="8" eb="9">
      <t>チョウ</t>
    </rPh>
    <phoneticPr fontId="1"/>
  </si>
  <si>
    <t>西宮市甲山町53-20</t>
    <rPh sb="3" eb="6">
      <t>カブトヤマチョウ</t>
    </rPh>
    <phoneticPr fontId="1"/>
  </si>
  <si>
    <t>西宮市今津山中町11-1</t>
    <rPh sb="3" eb="5">
      <t>イマヅ</t>
    </rPh>
    <rPh sb="5" eb="7">
      <t>ヤマナカ</t>
    </rPh>
    <rPh sb="7" eb="8">
      <t>チョウ</t>
    </rPh>
    <phoneticPr fontId="1"/>
  </si>
  <si>
    <t>西宮市今津水波町6-30</t>
    <rPh sb="3" eb="4">
      <t>イマ</t>
    </rPh>
    <rPh sb="4" eb="5">
      <t>ツ</t>
    </rPh>
    <rPh sb="5" eb="7">
      <t>ミズナミ</t>
    </rPh>
    <rPh sb="7" eb="8">
      <t>マチ</t>
    </rPh>
    <phoneticPr fontId="1"/>
  </si>
  <si>
    <t>西宮市室川町10-22</t>
    <rPh sb="3" eb="6">
      <t>ムロカワチョウ</t>
    </rPh>
    <phoneticPr fontId="1"/>
  </si>
  <si>
    <t>西宮市鳴尾浜3-5-7</t>
    <rPh sb="3" eb="4">
      <t>ナ</t>
    </rPh>
    <rPh sb="4" eb="5">
      <t>オ</t>
    </rPh>
    <rPh sb="5" eb="6">
      <t>ハマ</t>
    </rPh>
    <phoneticPr fontId="1"/>
  </si>
  <si>
    <t>西宮市上鳴尾町4-31</t>
    <rPh sb="3" eb="7">
      <t>アゲナルオチョウ</t>
    </rPh>
    <phoneticPr fontId="1"/>
  </si>
  <si>
    <t>西宮市高松町3-7</t>
    <rPh sb="3" eb="6">
      <t>タカマツチョウ</t>
    </rPh>
    <phoneticPr fontId="1"/>
  </si>
  <si>
    <t>西宮市鳴尾浜一丁目22-5</t>
    <rPh sb="3" eb="5">
      <t>ナルオ</t>
    </rPh>
    <rPh sb="5" eb="6">
      <t>ハマ</t>
    </rPh>
    <rPh sb="6" eb="9">
      <t>イチチョウメ</t>
    </rPh>
    <phoneticPr fontId="1"/>
  </si>
  <si>
    <t>伊丹市緑ヶ丘7-1-1</t>
    <rPh sb="0" eb="3">
      <t>イタミシ</t>
    </rPh>
    <rPh sb="3" eb="6">
      <t>ミドリガオカ</t>
    </rPh>
    <phoneticPr fontId="1"/>
  </si>
  <si>
    <t>宝塚市仁川団地</t>
    <rPh sb="0" eb="1">
      <t>タカラ</t>
    </rPh>
    <rPh sb="1" eb="2">
      <t>ツカ</t>
    </rPh>
    <rPh sb="2" eb="3">
      <t>シ</t>
    </rPh>
    <rPh sb="3" eb="5">
      <t>ニガワ</t>
    </rPh>
    <rPh sb="5" eb="7">
      <t>ダンチ</t>
    </rPh>
    <phoneticPr fontId="1"/>
  </si>
  <si>
    <t>宝塚市切畑字桜小堀</t>
    <rPh sb="0" eb="1">
      <t>タカラ</t>
    </rPh>
    <rPh sb="1" eb="2">
      <t>ツカ</t>
    </rPh>
    <rPh sb="2" eb="3">
      <t>シ</t>
    </rPh>
    <rPh sb="3" eb="5">
      <t>キリハタ</t>
    </rPh>
    <rPh sb="5" eb="6">
      <t>アザ</t>
    </rPh>
    <rPh sb="6" eb="7">
      <t>サクラ</t>
    </rPh>
    <rPh sb="7" eb="9">
      <t>コボリ</t>
    </rPh>
    <phoneticPr fontId="1"/>
  </si>
  <si>
    <t>宝塚市切畑字長尾山</t>
    <rPh sb="0" eb="1">
      <t>タカラ</t>
    </rPh>
    <rPh sb="1" eb="2">
      <t>ツカ</t>
    </rPh>
    <rPh sb="2" eb="3">
      <t>シ</t>
    </rPh>
    <rPh sb="3" eb="5">
      <t>キリハタ</t>
    </rPh>
    <rPh sb="5" eb="6">
      <t>アザ</t>
    </rPh>
    <rPh sb="6" eb="8">
      <t>ナガオ</t>
    </rPh>
    <rPh sb="8" eb="9">
      <t>ヤマ</t>
    </rPh>
    <phoneticPr fontId="1"/>
  </si>
  <si>
    <t>宝塚市切畑字検見</t>
    <rPh sb="0" eb="1">
      <t>タカラ</t>
    </rPh>
    <rPh sb="1" eb="2">
      <t>ツカ</t>
    </rPh>
    <rPh sb="2" eb="3">
      <t>シ</t>
    </rPh>
    <rPh sb="3" eb="5">
      <t>キリハタ</t>
    </rPh>
    <rPh sb="5" eb="6">
      <t>アザ</t>
    </rPh>
    <rPh sb="6" eb="7">
      <t>ケン</t>
    </rPh>
    <rPh sb="7" eb="8">
      <t>ミ</t>
    </rPh>
    <phoneticPr fontId="1"/>
  </si>
  <si>
    <t>宝塚市弥生町</t>
    <rPh sb="0" eb="1">
      <t>タカラ</t>
    </rPh>
    <rPh sb="1" eb="2">
      <t>ツカ</t>
    </rPh>
    <rPh sb="2" eb="3">
      <t>シ</t>
    </rPh>
    <rPh sb="3" eb="5">
      <t>ヤヨイ</t>
    </rPh>
    <rPh sb="5" eb="6">
      <t>マチ</t>
    </rPh>
    <phoneticPr fontId="1"/>
  </si>
  <si>
    <t>三田市尼寺</t>
    <rPh sb="0" eb="3">
      <t>サンダシ</t>
    </rPh>
    <rPh sb="3" eb="5">
      <t>アマデラ</t>
    </rPh>
    <phoneticPr fontId="1"/>
  </si>
  <si>
    <t>三田市上本庄</t>
    <rPh sb="0" eb="3">
      <t>サンダシ</t>
    </rPh>
    <rPh sb="3" eb="4">
      <t>ウエ</t>
    </rPh>
    <rPh sb="4" eb="6">
      <t>ホンジョウ</t>
    </rPh>
    <phoneticPr fontId="1"/>
  </si>
  <si>
    <t>三田市下槻瀬</t>
    <rPh sb="0" eb="3">
      <t>サンダシ</t>
    </rPh>
    <rPh sb="3" eb="4">
      <t>シタ</t>
    </rPh>
    <rPh sb="4" eb="5">
      <t>ツキ</t>
    </rPh>
    <rPh sb="5" eb="6">
      <t>セ</t>
    </rPh>
    <phoneticPr fontId="1"/>
  </si>
  <si>
    <t>三田市藍本</t>
    <rPh sb="0" eb="3">
      <t>サンダシ</t>
    </rPh>
    <rPh sb="3" eb="5">
      <t>アイモト</t>
    </rPh>
    <phoneticPr fontId="1"/>
  </si>
  <si>
    <t>明石市魚住町清水2744-30</t>
    <rPh sb="0" eb="3">
      <t>アカシシ</t>
    </rPh>
    <rPh sb="3" eb="5">
      <t>ウオズミ</t>
    </rPh>
    <rPh sb="5" eb="6">
      <t>チョウ</t>
    </rPh>
    <rPh sb="6" eb="8">
      <t>シミズ</t>
    </rPh>
    <phoneticPr fontId="1"/>
  </si>
  <si>
    <t>明石市松が丘2-2</t>
    <rPh sb="0" eb="3">
      <t>アカシシ</t>
    </rPh>
    <rPh sb="3" eb="4">
      <t>マツ</t>
    </rPh>
    <rPh sb="5" eb="6">
      <t>オカ</t>
    </rPh>
    <phoneticPr fontId="1"/>
  </si>
  <si>
    <t>明石市硯町2-5</t>
    <rPh sb="0" eb="3">
      <t>アカシシ</t>
    </rPh>
    <rPh sb="3" eb="5">
      <t>スズリチョウ</t>
    </rPh>
    <phoneticPr fontId="1"/>
  </si>
  <si>
    <t>明石市大久保町高丘3-1-1</t>
    <rPh sb="0" eb="3">
      <t>アカシシ</t>
    </rPh>
    <rPh sb="3" eb="6">
      <t>オオクボ</t>
    </rPh>
    <rPh sb="6" eb="7">
      <t>チョウ</t>
    </rPh>
    <rPh sb="7" eb="8">
      <t>タカ</t>
    </rPh>
    <rPh sb="8" eb="9">
      <t>オカ</t>
    </rPh>
    <phoneticPr fontId="1"/>
  </si>
  <si>
    <t>明石市大久保町高丘5-3</t>
    <rPh sb="0" eb="3">
      <t>アカシシ</t>
    </rPh>
    <rPh sb="3" eb="6">
      <t>オオクボ</t>
    </rPh>
    <rPh sb="6" eb="7">
      <t>チョウ</t>
    </rPh>
    <rPh sb="7" eb="8">
      <t>タカ</t>
    </rPh>
    <rPh sb="8" eb="9">
      <t>オカ</t>
    </rPh>
    <phoneticPr fontId="1"/>
  </si>
  <si>
    <t>明石市二見町南二見1番地</t>
    <rPh sb="0" eb="3">
      <t>アカシシ</t>
    </rPh>
    <rPh sb="3" eb="6">
      <t>フタミチョウ</t>
    </rPh>
    <rPh sb="6" eb="7">
      <t>ミナミ</t>
    </rPh>
    <rPh sb="7" eb="9">
      <t>フタミ</t>
    </rPh>
    <rPh sb="10" eb="12">
      <t>バンチ</t>
    </rPh>
    <phoneticPr fontId="1"/>
  </si>
  <si>
    <t>明石市魚住町清水3208</t>
    <rPh sb="0" eb="3">
      <t>アカシシ</t>
    </rPh>
    <rPh sb="3" eb="5">
      <t>ウオズミ</t>
    </rPh>
    <rPh sb="5" eb="6">
      <t>チョウ</t>
    </rPh>
    <rPh sb="6" eb="8">
      <t>シミズ</t>
    </rPh>
    <phoneticPr fontId="1"/>
  </si>
  <si>
    <t>明石市魚住町清水1871-3</t>
    <rPh sb="0" eb="3">
      <t>アカシシ</t>
    </rPh>
    <rPh sb="3" eb="5">
      <t>ウオズミ</t>
    </rPh>
    <rPh sb="5" eb="6">
      <t>チョウ</t>
    </rPh>
    <rPh sb="6" eb="8">
      <t>シミズ</t>
    </rPh>
    <phoneticPr fontId="1"/>
  </si>
  <si>
    <t>加古川市平岡町新在家2301</t>
    <rPh sb="0" eb="4">
      <t>カコガワシ</t>
    </rPh>
    <rPh sb="4" eb="7">
      <t>ヒラオカチョウ</t>
    </rPh>
    <rPh sb="7" eb="10">
      <t>シンザイケ</t>
    </rPh>
    <phoneticPr fontId="0"/>
  </si>
  <si>
    <t>加古川市平岡町新在家1197-3</t>
    <rPh sb="4" eb="7">
      <t>ヒラオカチョウ</t>
    </rPh>
    <rPh sb="7" eb="10">
      <t>シンザイケ</t>
    </rPh>
    <phoneticPr fontId="0"/>
  </si>
  <si>
    <t>加古川市平岡町高畑451</t>
    <rPh sb="4" eb="7">
      <t>ヒラオカチョウ</t>
    </rPh>
    <rPh sb="7" eb="9">
      <t>タカハタ</t>
    </rPh>
    <phoneticPr fontId="0"/>
  </si>
  <si>
    <t>加古川市野口町長砂799</t>
    <rPh sb="4" eb="6">
      <t>ノグチ</t>
    </rPh>
    <rPh sb="6" eb="7">
      <t>チョウ</t>
    </rPh>
    <rPh sb="7" eb="9">
      <t>ナガスナ</t>
    </rPh>
    <phoneticPr fontId="1"/>
  </si>
  <si>
    <t>加古川市平岡町新在家615-1</t>
    <rPh sb="0" eb="4">
      <t>カコガワシ</t>
    </rPh>
    <rPh sb="4" eb="7">
      <t>ヒラオカチョウ</t>
    </rPh>
    <rPh sb="7" eb="10">
      <t>シンザイケ</t>
    </rPh>
    <phoneticPr fontId="0"/>
  </si>
  <si>
    <t>加古川町寺家町269-1</t>
    <rPh sb="0" eb="4">
      <t>カコガワチョウ</t>
    </rPh>
    <rPh sb="4" eb="7">
      <t>ジケマチ</t>
    </rPh>
    <phoneticPr fontId="1"/>
  </si>
  <si>
    <t>加古川市別府町緑町2</t>
    <rPh sb="4" eb="7">
      <t>ベフチョウ</t>
    </rPh>
    <rPh sb="7" eb="9">
      <t>ミドリマチ</t>
    </rPh>
    <phoneticPr fontId="1"/>
  </si>
  <si>
    <t>加古川市八幡町宗佐５４４</t>
    <rPh sb="0" eb="4">
      <t>カコガワシ</t>
    </rPh>
    <phoneticPr fontId="1"/>
  </si>
  <si>
    <t>高砂市宮前町１番８号</t>
    <rPh sb="0" eb="2">
      <t>タカサゴ</t>
    </rPh>
    <rPh sb="2" eb="3">
      <t>シ</t>
    </rPh>
    <rPh sb="3" eb="6">
      <t>ミヤマエチョウ</t>
    </rPh>
    <rPh sb="7" eb="8">
      <t>バン</t>
    </rPh>
    <rPh sb="9" eb="10">
      <t>ゴウ</t>
    </rPh>
    <phoneticPr fontId="1"/>
  </si>
  <si>
    <t>高砂市荒井町新浜２丁目１番１号</t>
    <rPh sb="0" eb="2">
      <t>タカサゴ</t>
    </rPh>
    <rPh sb="2" eb="3">
      <t>シ</t>
    </rPh>
    <rPh sb="3" eb="6">
      <t>アライチョウ</t>
    </rPh>
    <rPh sb="6" eb="8">
      <t>ニイハマ</t>
    </rPh>
    <rPh sb="9" eb="11">
      <t>チョウメ</t>
    </rPh>
    <rPh sb="12" eb="13">
      <t>バン</t>
    </rPh>
    <rPh sb="14" eb="15">
      <t>ゴウ</t>
    </rPh>
    <phoneticPr fontId="1"/>
  </si>
  <si>
    <t>高砂市荒井町新浜１丁目１番１号</t>
    <rPh sb="0" eb="2">
      <t>タカサゴ</t>
    </rPh>
    <rPh sb="2" eb="3">
      <t>シ</t>
    </rPh>
    <rPh sb="3" eb="6">
      <t>アライチョウ</t>
    </rPh>
    <rPh sb="6" eb="7">
      <t>シン</t>
    </rPh>
    <rPh sb="7" eb="8">
      <t>ハマ</t>
    </rPh>
    <rPh sb="9" eb="11">
      <t>チョウメ</t>
    </rPh>
    <rPh sb="12" eb="13">
      <t>バン</t>
    </rPh>
    <rPh sb="14" eb="15">
      <t>ゴウ</t>
    </rPh>
    <phoneticPr fontId="1"/>
  </si>
  <si>
    <t>稲美町国岡260-1</t>
    <rPh sb="0" eb="3">
      <t>イナミチョウ</t>
    </rPh>
    <rPh sb="3" eb="5">
      <t>クニオカ</t>
    </rPh>
    <phoneticPr fontId="1"/>
  </si>
  <si>
    <t>稲美町岡2680</t>
    <rPh sb="0" eb="3">
      <t>イナミチョウ</t>
    </rPh>
    <rPh sb="3" eb="4">
      <t>オカ</t>
    </rPh>
    <phoneticPr fontId="1"/>
  </si>
  <si>
    <t>小野市桜台１番地</t>
    <rPh sb="0" eb="3">
      <t>オノシ</t>
    </rPh>
    <rPh sb="3" eb="5">
      <t>サクラダイ</t>
    </rPh>
    <rPh sb="6" eb="8">
      <t>バンチ</t>
    </rPh>
    <phoneticPr fontId="1"/>
  </si>
  <si>
    <t>加東市黒谷字西山1197番99</t>
    <rPh sb="0" eb="3">
      <t>カトウシ</t>
    </rPh>
    <rPh sb="3" eb="5">
      <t>クロタニ</t>
    </rPh>
    <rPh sb="5" eb="6">
      <t>アザ</t>
    </rPh>
    <rPh sb="6" eb="8">
      <t>ニシヤマ</t>
    </rPh>
    <rPh sb="12" eb="13">
      <t>バン</t>
    </rPh>
    <phoneticPr fontId="1"/>
  </si>
  <si>
    <t>加東市新定流尾2063-3</t>
    <rPh sb="0" eb="3">
      <t>カトウシ</t>
    </rPh>
    <rPh sb="3" eb="4">
      <t>アラ</t>
    </rPh>
    <rPh sb="4" eb="5">
      <t>サダ</t>
    </rPh>
    <rPh sb="5" eb="6">
      <t>ナガ</t>
    </rPh>
    <rPh sb="6" eb="7">
      <t>オ</t>
    </rPh>
    <phoneticPr fontId="1"/>
  </si>
  <si>
    <t>加東市黒谷字五所ヶ谷1220</t>
    <rPh sb="0" eb="3">
      <t>カトウシ</t>
    </rPh>
    <rPh sb="3" eb="5">
      <t>クロタニ</t>
    </rPh>
    <rPh sb="5" eb="6">
      <t>アザ</t>
    </rPh>
    <rPh sb="6" eb="8">
      <t>ゴショ</t>
    </rPh>
    <rPh sb="9" eb="10">
      <t>タニ</t>
    </rPh>
    <phoneticPr fontId="1"/>
  </si>
  <si>
    <t>加東市永福字高ツコ663-61</t>
    <rPh sb="0" eb="3">
      <t>カトウシ</t>
    </rPh>
    <rPh sb="3" eb="5">
      <t>エイフク</t>
    </rPh>
    <rPh sb="5" eb="6">
      <t>アザ</t>
    </rPh>
    <rPh sb="6" eb="7">
      <t>タカ</t>
    </rPh>
    <phoneticPr fontId="1"/>
  </si>
  <si>
    <t>加東市廻渕字東山317</t>
    <rPh sb="0" eb="3">
      <t>カトウシ</t>
    </rPh>
    <rPh sb="3" eb="4">
      <t>マワリ</t>
    </rPh>
    <rPh sb="4" eb="5">
      <t>ブチ</t>
    </rPh>
    <rPh sb="5" eb="6">
      <t>アザ</t>
    </rPh>
    <rPh sb="6" eb="8">
      <t>ヒガシヤマ</t>
    </rPh>
    <phoneticPr fontId="1"/>
  </si>
  <si>
    <t>西脇市鹿野町字
西川原124-5</t>
    <rPh sb="0" eb="3">
      <t>ニシワキシ</t>
    </rPh>
    <rPh sb="3" eb="6">
      <t>シカノチョウ</t>
    </rPh>
    <rPh sb="6" eb="7">
      <t>アザ</t>
    </rPh>
    <rPh sb="8" eb="9">
      <t>ニシ</t>
    </rPh>
    <rPh sb="9" eb="11">
      <t>カワハラ</t>
    </rPh>
    <phoneticPr fontId="1"/>
  </si>
  <si>
    <t>姫路市市川台２丁目１,２</t>
  </si>
  <si>
    <t>姫路市市城東町清水</t>
  </si>
  <si>
    <t>姫路市峰南町1－70</t>
  </si>
  <si>
    <t>姫路市余部区上余部５０</t>
  </si>
  <si>
    <t>姫路市広畑区富士町１</t>
  </si>
  <si>
    <t>姫路市二階町５５</t>
  </si>
  <si>
    <t>姫路市網干区新在家１２３６</t>
  </si>
  <si>
    <t>姫路市飾磨区中島３００７</t>
  </si>
  <si>
    <t>姫路市網干区興浜９９２－１</t>
  </si>
  <si>
    <t>姫路市豊富町神谷１４３６－１</t>
  </si>
  <si>
    <t>姫路市野里２７５</t>
  </si>
  <si>
    <t>姫路市本町６８</t>
  </si>
  <si>
    <t>姫路市大津区吉美３８０</t>
  </si>
  <si>
    <t>姫路市東延末３丁目５６</t>
  </si>
  <si>
    <t>姫路市網干区和久６８－１</t>
  </si>
  <si>
    <t>姫路市飾磨区妻鹿常盤町１－１</t>
  </si>
  <si>
    <t>姫路市三左衛門堀西の町２１０</t>
  </si>
  <si>
    <t>姫路市仁豊野６５０</t>
    <rPh sb="0" eb="3">
      <t>ヒメジシ</t>
    </rPh>
    <rPh sb="3" eb="6">
      <t>ニブノ</t>
    </rPh>
    <phoneticPr fontId="1"/>
  </si>
  <si>
    <t>姫路市安富町関西山地区</t>
  </si>
  <si>
    <t>神崎郡福崎町高岡1966-5</t>
    <rPh sb="0" eb="3">
      <t>カンザキグン</t>
    </rPh>
    <rPh sb="3" eb="6">
      <t>フクサキチョウ</t>
    </rPh>
    <rPh sb="6" eb="8">
      <t>タカオカ</t>
    </rPh>
    <phoneticPr fontId="1"/>
  </si>
  <si>
    <t>たつの市揖保川町半田703-1</t>
    <rPh sb="3" eb="4">
      <t>シ</t>
    </rPh>
    <rPh sb="4" eb="8">
      <t>イボガワチョウ</t>
    </rPh>
    <rPh sb="8" eb="10">
      <t>ハンダ</t>
    </rPh>
    <phoneticPr fontId="1"/>
  </si>
  <si>
    <t>たつの市揖保川町馬場805</t>
    <rPh sb="3" eb="4">
      <t>シ</t>
    </rPh>
    <rPh sb="4" eb="8">
      <t>イボガワチョウ</t>
    </rPh>
    <rPh sb="8" eb="10">
      <t>ウマバ</t>
    </rPh>
    <phoneticPr fontId="1"/>
  </si>
  <si>
    <t>佐用町佐用3529-3</t>
    <rPh sb="0" eb="3">
      <t>サヨウチョウ</t>
    </rPh>
    <rPh sb="3" eb="5">
      <t>サヨウ</t>
    </rPh>
    <phoneticPr fontId="1"/>
  </si>
  <si>
    <t>宍粟市山崎町春安111-1</t>
    <rPh sb="0" eb="2">
      <t>シソウ</t>
    </rPh>
    <rPh sb="2" eb="3">
      <t>シ</t>
    </rPh>
    <rPh sb="3" eb="6">
      <t>ヤマサキチョウ</t>
    </rPh>
    <rPh sb="6" eb="7">
      <t>ハル</t>
    </rPh>
    <rPh sb="7" eb="8">
      <t>ヤス</t>
    </rPh>
    <phoneticPr fontId="1"/>
  </si>
  <si>
    <t>宍粟市一宮町福知1757-16</t>
    <rPh sb="0" eb="2">
      <t>シソウ</t>
    </rPh>
    <rPh sb="2" eb="3">
      <t>シ</t>
    </rPh>
    <rPh sb="3" eb="4">
      <t>イチ</t>
    </rPh>
    <rPh sb="4" eb="5">
      <t>ミヤ</t>
    </rPh>
    <rPh sb="5" eb="6">
      <t>チョウ</t>
    </rPh>
    <rPh sb="6" eb="7">
      <t>フク</t>
    </rPh>
    <rPh sb="7" eb="8">
      <t>チ</t>
    </rPh>
    <phoneticPr fontId="1"/>
  </si>
  <si>
    <t>宍粟市波賀町上野1799-6</t>
    <rPh sb="0" eb="2">
      <t>シソウ</t>
    </rPh>
    <rPh sb="2" eb="3">
      <t>シ</t>
    </rPh>
    <rPh sb="3" eb="5">
      <t>ハガ</t>
    </rPh>
    <rPh sb="5" eb="6">
      <t>チョウ</t>
    </rPh>
    <rPh sb="6" eb="7">
      <t>ウエ</t>
    </rPh>
    <rPh sb="7" eb="8">
      <t>ノ</t>
    </rPh>
    <phoneticPr fontId="1"/>
  </si>
  <si>
    <t>宍粟市千種町西河内1047-218</t>
    <rPh sb="0" eb="2">
      <t>シソウ</t>
    </rPh>
    <rPh sb="2" eb="3">
      <t>シ</t>
    </rPh>
    <rPh sb="3" eb="5">
      <t>チクサ</t>
    </rPh>
    <rPh sb="5" eb="6">
      <t>チョウ</t>
    </rPh>
    <rPh sb="6" eb="7">
      <t>ニシ</t>
    </rPh>
    <rPh sb="7" eb="9">
      <t>コウチ</t>
    </rPh>
    <phoneticPr fontId="1"/>
  </si>
  <si>
    <t>宍粟市山崎町川戸1821</t>
    <rPh sb="0" eb="2">
      <t>シソウ</t>
    </rPh>
    <rPh sb="2" eb="3">
      <t>シ</t>
    </rPh>
    <rPh sb="3" eb="6">
      <t>ヤマサキチョウ</t>
    </rPh>
    <rPh sb="6" eb="8">
      <t>カワト</t>
    </rPh>
    <phoneticPr fontId="1"/>
  </si>
  <si>
    <t>上郡町梨ケ原</t>
  </si>
  <si>
    <t>相生市千尋町5268</t>
  </si>
  <si>
    <t>豊岡市三原</t>
    <rPh sb="0" eb="3">
      <t>トヨオカシ</t>
    </rPh>
    <rPh sb="3" eb="5">
      <t>ミハラ</t>
    </rPh>
    <phoneticPr fontId="1"/>
  </si>
  <si>
    <t>豊岡市瀬戸</t>
    <rPh sb="0" eb="3">
      <t>トヨオカシ</t>
    </rPh>
    <rPh sb="3" eb="5">
      <t>セト</t>
    </rPh>
    <phoneticPr fontId="1"/>
  </si>
  <si>
    <t>豊岡市竹野町竹野</t>
    <rPh sb="0" eb="3">
      <t>トヨオカシ</t>
    </rPh>
    <rPh sb="3" eb="6">
      <t>タケノチョウ</t>
    </rPh>
    <rPh sb="6" eb="8">
      <t>タケノ</t>
    </rPh>
    <phoneticPr fontId="1"/>
  </si>
  <si>
    <t>香美町小代区新屋字ナカサバ</t>
  </si>
  <si>
    <t>養父市八鹿町八鹿1878-1</t>
  </si>
  <si>
    <t>篠山市矢代231-1</t>
  </si>
  <si>
    <t>篠山市日置25-1</t>
  </si>
  <si>
    <t>丹波市山南町村森</t>
  </si>
  <si>
    <t>洲本市上内膳222-1</t>
    <rPh sb="0" eb="3">
      <t>スモトシ</t>
    </rPh>
    <rPh sb="3" eb="4">
      <t>カミ</t>
    </rPh>
    <rPh sb="4" eb="5">
      <t>ナイ</t>
    </rPh>
    <rPh sb="5" eb="6">
      <t>ゼン</t>
    </rPh>
    <phoneticPr fontId="1"/>
  </si>
  <si>
    <t>洲本市塩屋１-1-18</t>
    <rPh sb="3" eb="5">
      <t>シオヤ</t>
    </rPh>
    <phoneticPr fontId="1"/>
  </si>
  <si>
    <t>洲本市小路谷20</t>
    <rPh sb="0" eb="3">
      <t>スモトシ</t>
    </rPh>
    <rPh sb="3" eb="4">
      <t>オ</t>
    </rPh>
    <rPh sb="4" eb="5">
      <t>ロ</t>
    </rPh>
    <rPh sb="5" eb="6">
      <t>タニ</t>
    </rPh>
    <phoneticPr fontId="1"/>
  </si>
  <si>
    <t>淡路市岩屋3118番地1</t>
    <rPh sb="0" eb="3">
      <t>アワジシ</t>
    </rPh>
    <rPh sb="3" eb="5">
      <t>イワヤ</t>
    </rPh>
    <rPh sb="9" eb="11">
      <t>バンチ</t>
    </rPh>
    <phoneticPr fontId="1"/>
  </si>
  <si>
    <t>淡路市夢舞台1及び2番地</t>
    <rPh sb="0" eb="3">
      <t>アワジシ</t>
    </rPh>
    <rPh sb="3" eb="4">
      <t>ユメ</t>
    </rPh>
    <rPh sb="4" eb="6">
      <t>ブタイ</t>
    </rPh>
    <rPh sb="7" eb="8">
      <t>オヨ</t>
    </rPh>
    <rPh sb="10" eb="12">
      <t>バンチ</t>
    </rPh>
    <phoneticPr fontId="1"/>
  </si>
  <si>
    <t>淡路市育波558番地2</t>
    <rPh sb="0" eb="3">
      <t>アワジシ</t>
    </rPh>
    <rPh sb="3" eb="4">
      <t>イク</t>
    </rPh>
    <rPh sb="4" eb="5">
      <t>ナミ</t>
    </rPh>
    <rPh sb="8" eb="9">
      <t>バン</t>
    </rPh>
    <rPh sb="9" eb="10">
      <t>チ</t>
    </rPh>
    <phoneticPr fontId="1"/>
  </si>
  <si>
    <t>淡路市大町畑597番地4</t>
    <rPh sb="0" eb="3">
      <t>アワジシ</t>
    </rPh>
    <rPh sb="3" eb="5">
      <t>オオマチ</t>
    </rPh>
    <rPh sb="5" eb="6">
      <t>ハタケ</t>
    </rPh>
    <rPh sb="9" eb="11">
      <t>バンチ</t>
    </rPh>
    <phoneticPr fontId="1"/>
  </si>
  <si>
    <t>淡路市大磯9番地3</t>
    <rPh sb="0" eb="3">
      <t>アワジシ</t>
    </rPh>
    <rPh sb="3" eb="5">
      <t>オオイソ</t>
    </rPh>
    <rPh sb="6" eb="8">
      <t>バンチ</t>
    </rPh>
    <phoneticPr fontId="1"/>
  </si>
  <si>
    <t>南あわじ市福良丙
317</t>
    <rPh sb="0" eb="1">
      <t>ミナミ</t>
    </rPh>
    <rPh sb="4" eb="5">
      <t>シ</t>
    </rPh>
    <rPh sb="5" eb="7">
      <t>フクラ</t>
    </rPh>
    <rPh sb="7" eb="8">
      <t>ヘイ</t>
    </rPh>
    <phoneticPr fontId="1"/>
  </si>
  <si>
    <t>南あわじ市八木寺内
1147</t>
    <rPh sb="0" eb="1">
      <t>ミナミ</t>
    </rPh>
    <rPh sb="4" eb="5">
      <t>シ</t>
    </rPh>
    <rPh sb="5" eb="7">
      <t>ヤギ</t>
    </rPh>
    <rPh sb="7" eb="9">
      <t>ジナイ</t>
    </rPh>
    <phoneticPr fontId="1"/>
  </si>
  <si>
    <t>南あわじ市賀集野田
764</t>
    <rPh sb="0" eb="1">
      <t>ミナミ</t>
    </rPh>
    <rPh sb="4" eb="5">
      <t>シ</t>
    </rPh>
    <rPh sb="5" eb="7">
      <t>カシュウ</t>
    </rPh>
    <rPh sb="7" eb="9">
      <t>ノダ</t>
    </rPh>
    <phoneticPr fontId="1"/>
  </si>
  <si>
    <t>神戸市灘区六甲台町2-11</t>
  </si>
  <si>
    <t>神戸市灘区篠原北町3-11-15</t>
  </si>
  <si>
    <t>神戸市灘区土山町90-71</t>
  </si>
  <si>
    <t>神戸市中央区港島中町3丁目</t>
  </si>
  <si>
    <t>神戸市中央区御幸通2-1-10</t>
  </si>
  <si>
    <t>神戸市中央区波止場町2-1</t>
  </si>
  <si>
    <t>神戸市中央区加納町1-3-2</t>
  </si>
  <si>
    <t>神戸市中央区磯辺通1-1-22</t>
  </si>
  <si>
    <t>神戸市中央区加納町２－８－３</t>
  </si>
  <si>
    <t>神戸市中央区東川崎町１丁目８－1</t>
  </si>
  <si>
    <t>神戸市中央区波止場5-6</t>
  </si>
  <si>
    <t>神戸市中央区楠町7-5-2</t>
  </si>
  <si>
    <t>神戸市中央区籠池通４丁目１－23</t>
  </si>
  <si>
    <t>神戸市須磨区北落合５－１</t>
  </si>
  <si>
    <t>神戸市須磨区北落合１丁目外</t>
  </si>
  <si>
    <t>神戸市北区ひよどり台1丁目１</t>
  </si>
  <si>
    <t>神戸市北区北五葉５丁目</t>
  </si>
  <si>
    <t>神戸市北区花山東町１</t>
  </si>
  <si>
    <t>神戸市北区有野台１丁目６</t>
  </si>
  <si>
    <t>神戸市北区有野台５丁目</t>
  </si>
  <si>
    <t>神戸市北区道場町生野１１７２‐３，‐９</t>
  </si>
  <si>
    <t>神戸市北区上津台８丁目１‐１</t>
  </si>
  <si>
    <t>神戸市垂水区狩口台1・2丁目
，南多聞台７丁目他</t>
  </si>
  <si>
    <t>神戸市垂水区本多聞5</t>
  </si>
  <si>
    <t>神戸市垂水区学が丘2-1</t>
  </si>
  <si>
    <t>神戸市垂水区学が丘5-2</t>
  </si>
  <si>
    <t xml:space="preserve">神戸市西区神出町広谷623-16 </t>
  </si>
  <si>
    <t xml:space="preserve">神戸市西区北山台3-1-1 </t>
  </si>
  <si>
    <t xml:space="preserve">神戸市西区岩岡町字坂ノ下656-2 </t>
  </si>
  <si>
    <t xml:space="preserve">神戸市西区神出町小束野9-94 </t>
  </si>
  <si>
    <t>神戸市西区竜が岡1-21-1</t>
  </si>
  <si>
    <t>神戸市西区糀台5-6-3</t>
  </si>
  <si>
    <t>神戸市西区押部谷町高和字性海寺山1557-1</t>
  </si>
  <si>
    <t>神戸市西区伊川谷町潤和824-1</t>
  </si>
  <si>
    <t>神戸市西区高塚台5-4-1</t>
  </si>
  <si>
    <t>神戸市西区高塚台2-11-1</t>
  </si>
  <si>
    <t>神戸市西区高塚台6-19-15</t>
  </si>
  <si>
    <t>神戸市西区神出町勝成78-53</t>
  </si>
  <si>
    <t>神戸市西区櫨谷町長谷13-1</t>
  </si>
  <si>
    <t>神戸市西区高塚台5－5</t>
  </si>
  <si>
    <t>神戸市西区櫨谷町長谷字光松谷13-1</t>
  </si>
  <si>
    <t xml:space="preserve">神戸市西区神出町宝勢字大蔵谷774-39 </t>
  </si>
  <si>
    <t>神戸市西区岩岡町西脇８３８番地</t>
  </si>
  <si>
    <t>神戸市西区高塚台7丁目２－１</t>
  </si>
  <si>
    <t>神戸市西区高塚台7丁目１番地</t>
  </si>
  <si>
    <t>併用</t>
  </si>
  <si>
    <t>併用</t>
    <rPh sb="0" eb="2">
      <t>ヘイヨウ</t>
    </rPh>
    <phoneticPr fontId="0"/>
  </si>
  <si>
    <t>併用</t>
    <rPh sb="0" eb="2">
      <t>ヘイヨウ</t>
    </rPh>
    <phoneticPr fontId="1"/>
  </si>
  <si>
    <t>受水のみ</t>
  </si>
  <si>
    <t>受水のみ</t>
    <phoneticPr fontId="1"/>
  </si>
  <si>
    <t>受水のみ</t>
    <phoneticPr fontId="1"/>
  </si>
  <si>
    <t>受水のみ</t>
    <phoneticPr fontId="1"/>
  </si>
  <si>
    <t>独立行政法人都市再生機構　西日本支社
都市機構住宅　ひよどり台団地No.1受水のみ槽</t>
  </si>
  <si>
    <t>独立行政法人都市再生機構　西日本支社
都市機構住宅　花山東団地№１　受水のみ槽</t>
  </si>
  <si>
    <t>独立行政法人都市再生機構　西日本支社
都市機構住宅　花山東団地№２　受水のみ槽</t>
  </si>
  <si>
    <t>独立行政法人都市再生機構　西日本支社
都市機構住宅　有野Ｂ団地№１　受水のみ槽</t>
  </si>
  <si>
    <t>独立行政法人都市再生機構　西日本支社
都市機構住宅　有野Ｂ団地№２　受水のみ槽</t>
  </si>
  <si>
    <t>自己水源</t>
    <rPh sb="0" eb="2">
      <t>ジコ</t>
    </rPh>
    <rPh sb="2" eb="4">
      <t>スイゲン</t>
    </rPh>
    <phoneticPr fontId="1"/>
  </si>
  <si>
    <t>急速ろ過</t>
    <rPh sb="0" eb="2">
      <t>キュウソク</t>
    </rPh>
    <rPh sb="3" eb="4">
      <t>カ</t>
    </rPh>
    <phoneticPr fontId="2"/>
  </si>
  <si>
    <t>急速ろ過、除鉄、除Mn</t>
    <rPh sb="0" eb="2">
      <t>キュウソク</t>
    </rPh>
    <rPh sb="3" eb="4">
      <t>カ</t>
    </rPh>
    <rPh sb="5" eb="6">
      <t>ジョ</t>
    </rPh>
    <rPh sb="6" eb="7">
      <t>テツ</t>
    </rPh>
    <rPh sb="8" eb="9">
      <t>ジョ</t>
    </rPh>
    <phoneticPr fontId="2"/>
  </si>
  <si>
    <t>急速ろ過、除鉄、除Mn膜ろ過</t>
    <rPh sb="0" eb="2">
      <t>キュウソク</t>
    </rPh>
    <rPh sb="3" eb="4">
      <t>カ</t>
    </rPh>
    <rPh sb="5" eb="6">
      <t>ジョ</t>
    </rPh>
    <rPh sb="6" eb="7">
      <t>テツ</t>
    </rPh>
    <rPh sb="8" eb="9">
      <t>ジョ</t>
    </rPh>
    <rPh sb="11" eb="12">
      <t>マク</t>
    </rPh>
    <rPh sb="13" eb="14">
      <t>カ</t>
    </rPh>
    <phoneticPr fontId="2"/>
  </si>
  <si>
    <t>膜ろ過、活性炭</t>
    <rPh sb="0" eb="1">
      <t>マク</t>
    </rPh>
    <rPh sb="2" eb="3">
      <t>カ</t>
    </rPh>
    <rPh sb="4" eb="7">
      <t>カッセイタン</t>
    </rPh>
    <phoneticPr fontId="2"/>
  </si>
  <si>
    <t>急速ろ過、活性炭</t>
    <rPh sb="0" eb="2">
      <t>キュウソク</t>
    </rPh>
    <rPh sb="3" eb="4">
      <t>カ</t>
    </rPh>
    <rPh sb="5" eb="8">
      <t>カッセイタン</t>
    </rPh>
    <phoneticPr fontId="2"/>
  </si>
  <si>
    <t>膜ろ過</t>
    <rPh sb="0" eb="1">
      <t>マク</t>
    </rPh>
    <rPh sb="2" eb="3">
      <t>カ</t>
    </rPh>
    <phoneticPr fontId="2"/>
  </si>
  <si>
    <t>専用</t>
    <rPh sb="0" eb="2">
      <t>センヨウ</t>
    </rPh>
    <phoneticPr fontId="2"/>
  </si>
  <si>
    <t>未着工</t>
    <rPh sb="0" eb="3">
      <t>ミチャッコウ</t>
    </rPh>
    <phoneticPr fontId="2"/>
  </si>
  <si>
    <t>良</t>
    <rPh sb="0" eb="1">
      <t>リョウ</t>
    </rPh>
    <phoneticPr fontId="2"/>
  </si>
  <si>
    <t>無</t>
    <rPh sb="0" eb="1">
      <t>ム</t>
    </rPh>
    <phoneticPr fontId="2"/>
  </si>
  <si>
    <t>登録検査機関</t>
    <rPh sb="0" eb="2">
      <t>トウロク</t>
    </rPh>
    <rPh sb="2" eb="4">
      <t>ケンサ</t>
    </rPh>
    <rPh sb="4" eb="6">
      <t>キカン</t>
    </rPh>
    <phoneticPr fontId="2"/>
  </si>
  <si>
    <t>平成２７年度簡易専用水道現況調査表</t>
    <rPh sb="0" eb="2">
      <t>ヘイセイ</t>
    </rPh>
    <rPh sb="4" eb="6">
      <t>ネンド</t>
    </rPh>
    <rPh sb="6" eb="8">
      <t>カンイ</t>
    </rPh>
    <rPh sb="8" eb="10">
      <t>センヨウ</t>
    </rPh>
    <rPh sb="10" eb="12">
      <t>スイドウ</t>
    </rPh>
    <rPh sb="12" eb="14">
      <t>ゲンキョウ</t>
    </rPh>
    <rPh sb="14" eb="17">
      <t>チョウサヒョウ</t>
    </rPh>
    <phoneticPr fontId="2"/>
  </si>
  <si>
    <t>株式会社コナミスポーツクラブ　コナミスポーツクラブ本店西宮</t>
    <rPh sb="0" eb="4">
      <t>カブシキガイシャ</t>
    </rPh>
    <rPh sb="25" eb="27">
      <t>ホンテン</t>
    </rPh>
    <rPh sb="27" eb="29">
      <t>ニシノミヤ</t>
    </rPh>
    <phoneticPr fontId="1"/>
  </si>
  <si>
    <t>株式会社すかいらーく　株式会社すかいらーく西宮MDセンター</t>
    <rPh sb="0" eb="4">
      <t>カブシキガイシャ</t>
    </rPh>
    <rPh sb="11" eb="15">
      <t>カブシキガイシャ</t>
    </rPh>
    <rPh sb="21" eb="23">
      <t>ニシノミヤ</t>
    </rPh>
    <phoneticPr fontId="1"/>
  </si>
  <si>
    <t>株式会社イオンリテールストア　イオン甲子園店</t>
    <rPh sb="0" eb="4">
      <t>カブシキガイシャ</t>
    </rPh>
    <rPh sb="18" eb="21">
      <t>コウシエン</t>
    </rPh>
    <rPh sb="21" eb="22">
      <t>テン</t>
    </rPh>
    <phoneticPr fontId="1"/>
  </si>
  <si>
    <t>平成２７年度水道施設現況調書</t>
    <rPh sb="0" eb="2">
      <t>ヘイセイ</t>
    </rPh>
    <rPh sb="4" eb="6">
      <t>ネンド</t>
    </rPh>
    <rPh sb="6" eb="8">
      <t>スイドウ</t>
    </rPh>
    <rPh sb="8" eb="10">
      <t>シセツ</t>
    </rPh>
    <rPh sb="10" eb="12">
      <t>ゲンキョウ</t>
    </rPh>
    <rPh sb="12" eb="14">
      <t>チョウショ</t>
    </rPh>
    <phoneticPr fontId="2"/>
  </si>
  <si>
    <t>２　平成２７年度末水道普及状況</t>
    <rPh sb="2" eb="4">
      <t>ヘイセイ</t>
    </rPh>
    <rPh sb="6" eb="9">
      <t>ネンドマツ</t>
    </rPh>
    <rPh sb="9" eb="11">
      <t>スイドウ</t>
    </rPh>
    <rPh sb="11" eb="13">
      <t>フキュウ</t>
    </rPh>
    <rPh sb="13" eb="15">
      <t>ジョウキョウ</t>
    </rPh>
    <phoneticPr fontId="2"/>
  </si>
  <si>
    <t>自己水源</t>
    <rPh sb="0" eb="2">
      <t>ジコ</t>
    </rPh>
    <rPh sb="2" eb="4">
      <t>スイゲン</t>
    </rPh>
    <phoneticPr fontId="2"/>
  </si>
  <si>
    <t>（株）サン・デベロッパー</t>
    <rPh sb="0" eb="3">
      <t>カブ</t>
    </rPh>
    <phoneticPr fontId="15"/>
  </si>
  <si>
    <t>田中　喬浩</t>
    <rPh sb="0" eb="2">
      <t>タナカ</t>
    </rPh>
    <rPh sb="3" eb="4">
      <t>キョウ</t>
    </rPh>
    <rPh sb="4" eb="5">
      <t>ヒロ</t>
    </rPh>
    <phoneticPr fontId="11"/>
  </si>
  <si>
    <t>５市</t>
    <phoneticPr fontId="2"/>
  </si>
  <si>
    <t>　４４ｹ所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</si>
</sst>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6" formatCode="&quot;¥&quot;#,##0;[Red]&quot;¥&quot;\-#,##0"/>
    <numFmt numFmtId="176" formatCode="0_ "/>
    <numFmt numFmtId="177" formatCode="#,##0.00_ ;[Red]\-#,##0.00\ "/>
    <numFmt numFmtId="178" formatCode="0.00_ "/>
    <numFmt numFmtId="179" formatCode="#,##0_ "/>
    <numFmt numFmtId="180" formatCode="0.0_);[Red]\(0.0\)"/>
    <numFmt numFmtId="181" formatCode="\(General\)"/>
    <numFmt numFmtId="182" formatCode="0.0_ "/>
    <numFmt numFmtId="183" formatCode="#,##0.00_ "/>
    <numFmt numFmtId="184" formatCode="#,##0_);[Red]\(#,##0\)"/>
    <numFmt numFmtId="185" formatCode="[$-411]gee\.mm\.dd"/>
    <numFmt numFmtId="186" formatCode="0.000000_ "/>
    <numFmt numFmtId="187" formatCode="0.000000_);[Red]\(0.000000\)"/>
    <numFmt numFmtId="188" formatCode="0_);[Red]\(0\)"/>
    <numFmt numFmtId="189" formatCode="#,###_ "/>
    <numFmt numFmtId="190" formatCode="0.00_);[Red]\(0.00\)"/>
    <numFmt numFmtId="191" formatCode="#,##0.0_);[Red]\(#,##0.0\)"/>
    <numFmt numFmtId="192" formatCode="#,##0;&quot;△ &quot;#,##0"/>
    <numFmt numFmtId="193" formatCode="#,##0_ ;[Red]\-#,##0\ "/>
    <numFmt numFmtId="194" formatCode="[$-411]ge\.m\.d;@"/>
    <numFmt numFmtId="195" formatCode="0;&quot;△ &quot;0"/>
    <numFmt numFmtId="196" formatCode="#,##0_);\(#,##0\)"/>
    <numFmt numFmtId="197" formatCode="#,###"/>
    <numFmt numFmtId="198" formatCode="#,##0.000_ "/>
    <numFmt numFmtId="199" formatCode="0.000_ "/>
  </numFmts>
  <fonts count="2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u/>
      <sz val="11"/>
      <color indexed="12"/>
      <name val="ＭＳ Ｐゴシック"/>
      <family val="3"/>
      <charset val="128"/>
    </font>
    <font>
      <sz val="12"/>
      <name val="ＭＳ Ｐゴシック"/>
      <family val="3"/>
      <charset val="128"/>
    </font>
    <font>
      <sz val="6"/>
      <name val="Osaka"/>
      <family val="3"/>
      <charset val="128"/>
    </font>
    <font>
      <sz val="14"/>
      <name val="ＭＳ Ｐゴシック"/>
      <family val="3"/>
      <charset val="128"/>
    </font>
    <font>
      <sz val="16"/>
      <name val="ＭＳ Ｐゴシック"/>
      <family val="3"/>
      <charset val="128"/>
    </font>
    <font>
      <sz val="13"/>
      <name val="ＭＳ Ｐゴシック"/>
      <family val="3"/>
      <charset val="128"/>
    </font>
    <font>
      <sz val="10"/>
      <name val="ＭＳ Ｐゴシック"/>
      <family val="3"/>
      <charset val="128"/>
    </font>
    <font>
      <sz val="7"/>
      <name val="ＭＳ 明朝"/>
      <family val="1"/>
      <charset val="128"/>
    </font>
    <font>
      <sz val="14"/>
      <name val="ＭＳ 明朝"/>
      <family val="1"/>
      <charset val="128"/>
    </font>
    <font>
      <sz val="1.25"/>
      <name val="ＭＳ Ｐゴシック"/>
      <family val="3"/>
      <charset val="128"/>
    </font>
    <font>
      <sz val="5.5"/>
      <name val="ＭＳ Ｐゴシック"/>
      <family val="3"/>
      <charset val="128"/>
    </font>
    <font>
      <sz val="6"/>
      <name val="ＭＳ Ｐ明朝"/>
      <family val="1"/>
      <charset val="128"/>
    </font>
    <font>
      <b/>
      <sz val="5.5"/>
      <name val="ＭＳ Ｐゴシック"/>
      <family val="3"/>
      <charset val="128"/>
    </font>
    <font>
      <sz val="4"/>
      <name val="ＭＳ Ｐゴシック"/>
      <family val="3"/>
      <charset val="128"/>
    </font>
    <font>
      <sz val="10.5"/>
      <name val="ＭＳ Ｐゴシック"/>
      <family val="3"/>
      <charset val="128"/>
    </font>
    <font>
      <sz val="5.75"/>
      <name val="ＭＳ Ｐゴシック"/>
      <family val="3"/>
      <charset val="128"/>
    </font>
    <font>
      <b/>
      <sz val="5.75"/>
      <name val="ＭＳ Ｐゴシック"/>
      <family val="3"/>
      <charset val="128"/>
    </font>
    <font>
      <sz val="11"/>
      <name val="ＭＳ Ｐゴシック"/>
      <family val="3"/>
      <charset val="128"/>
    </font>
    <font>
      <strike/>
      <sz val="11"/>
      <name val="ＭＳ Ｐゴシック"/>
      <family val="3"/>
      <charset val="128"/>
    </font>
    <font>
      <b/>
      <sz val="9"/>
      <color indexed="81"/>
      <name val="ＭＳ Ｐゴシック"/>
      <family val="3"/>
      <charset val="128"/>
    </font>
    <font>
      <sz val="14"/>
      <color rgb="FFFF0000"/>
      <name val="ＭＳ Ｐゴシック"/>
      <family val="3"/>
    </font>
    <font>
      <sz val="14"/>
      <name val="ＭＳ Ｐゴシック"/>
      <family val="3"/>
    </font>
    <font>
      <u/>
      <sz val="1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8"/>
      </left>
      <right/>
      <top/>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style="thin">
        <color indexed="8"/>
      </bottom>
      <diagonal/>
    </border>
    <border>
      <left style="thin">
        <color indexed="8"/>
      </left>
      <right style="thin">
        <color indexed="8"/>
      </right>
      <top style="thin">
        <color indexed="64"/>
      </top>
      <bottom/>
      <diagonal/>
    </border>
    <border>
      <left/>
      <right/>
      <top style="thin">
        <color indexed="64"/>
      </top>
      <bottom style="double">
        <color indexed="64"/>
      </bottom>
      <diagonal/>
    </border>
    <border>
      <left style="thin">
        <color indexed="64"/>
      </left>
      <right style="thin">
        <color indexed="8"/>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s>
  <cellStyleXfs count="9">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12" fillId="0" borderId="0" applyFont="0" applyFill="0" applyBorder="0" applyAlignment="0" applyProtection="0"/>
    <xf numFmtId="0" fontId="1" fillId="0" borderId="0"/>
    <xf numFmtId="0" fontId="7" fillId="0" borderId="0"/>
    <xf numFmtId="6" fontId="1" fillId="0" borderId="0" applyFont="0" applyFill="0" applyBorder="0" applyAlignment="0" applyProtection="0">
      <alignment vertical="center"/>
    </xf>
  </cellStyleXfs>
  <cellXfs count="784">
    <xf numFmtId="0" fontId="0" fillId="0" borderId="0" xfId="0"/>
    <xf numFmtId="37" fontId="0" fillId="0" borderId="0" xfId="0" applyNumberFormat="1" applyProtection="1"/>
    <xf numFmtId="0" fontId="0" fillId="0" borderId="0" xfId="0" applyFill="1"/>
    <xf numFmtId="38" fontId="1" fillId="0" borderId="0" xfId="2" applyFont="1" applyFill="1"/>
    <xf numFmtId="38" fontId="5" fillId="0" borderId="0" xfId="2" applyFont="1" applyFill="1" applyAlignment="1">
      <alignment vertical="center"/>
    </xf>
    <xf numFmtId="38" fontId="5" fillId="0" borderId="1" xfId="2" applyFont="1" applyFill="1" applyBorder="1" applyAlignment="1">
      <alignment vertical="center"/>
    </xf>
    <xf numFmtId="38" fontId="5" fillId="0" borderId="2" xfId="2" applyFont="1" applyFill="1" applyBorder="1" applyAlignment="1">
      <alignment horizontal="center" vertical="center"/>
    </xf>
    <xf numFmtId="38" fontId="5" fillId="0" borderId="5" xfId="2" applyFont="1" applyFill="1" applyBorder="1" applyAlignment="1">
      <alignment horizontal="center" vertical="center"/>
    </xf>
    <xf numFmtId="38" fontId="5" fillId="0" borderId="5" xfId="2" applyFont="1" applyFill="1" applyBorder="1" applyAlignment="1">
      <alignment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6" xfId="2" applyFont="1" applyFill="1" applyBorder="1" applyAlignment="1">
      <alignment vertical="center"/>
    </xf>
    <xf numFmtId="38" fontId="5" fillId="0" borderId="0" xfId="2" applyFont="1" applyFill="1" applyAlignment="1">
      <alignment horizontal="center" vertical="center"/>
    </xf>
    <xf numFmtId="38" fontId="1" fillId="0" borderId="6" xfId="2" applyFont="1" applyFill="1" applyBorder="1" applyAlignment="1">
      <alignment vertical="center"/>
    </xf>
    <xf numFmtId="38" fontId="5" fillId="0" borderId="0" xfId="2" applyFont="1" applyFill="1"/>
    <xf numFmtId="38" fontId="5" fillId="0" borderId="8" xfId="2" applyFont="1" applyFill="1" applyBorder="1" applyAlignment="1">
      <alignment horizontal="center" vertical="center"/>
    </xf>
    <xf numFmtId="38" fontId="5" fillId="0" borderId="8" xfId="2" applyFont="1" applyFill="1" applyBorder="1" applyAlignment="1">
      <alignment vertical="center"/>
    </xf>
    <xf numFmtId="38" fontId="5" fillId="0" borderId="9" xfId="2" applyFont="1" applyFill="1" applyBorder="1" applyAlignment="1">
      <alignment horizontal="distributed" vertical="center"/>
    </xf>
    <xf numFmtId="181" fontId="5" fillId="0" borderId="11" xfId="0" applyNumberFormat="1" applyFont="1" applyFill="1" applyBorder="1" applyAlignment="1">
      <alignment vertical="center"/>
    </xf>
    <xf numFmtId="38" fontId="5" fillId="0" borderId="0" xfId="2" applyFont="1" applyFill="1" applyAlignment="1">
      <alignment horizontal="left" vertical="center"/>
    </xf>
    <xf numFmtId="38" fontId="1" fillId="0" borderId="0" xfId="2" applyFont="1" applyFill="1" applyAlignment="1">
      <alignment vertical="center"/>
    </xf>
    <xf numFmtId="38" fontId="1" fillId="0" borderId="6" xfId="2" applyFont="1" applyFill="1" applyBorder="1" applyAlignment="1">
      <alignment horizontal="center" vertical="center"/>
    </xf>
    <xf numFmtId="38" fontId="8" fillId="0" borderId="0" xfId="2"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9" fillId="0" borderId="8" xfId="0" applyFont="1" applyFill="1" applyBorder="1" applyAlignment="1">
      <alignment horizontal="center" vertical="center"/>
    </xf>
    <xf numFmtId="0" fontId="5" fillId="0" borderId="0" xfId="0" applyFont="1" applyFill="1" applyBorder="1" applyAlignment="1">
      <alignment vertical="center"/>
    </xf>
    <xf numFmtId="38" fontId="1" fillId="0" borderId="0" xfId="2" applyFont="1" applyFill="1" applyAlignment="1">
      <alignment horizontal="center" vertical="center" shrinkToFit="1"/>
    </xf>
    <xf numFmtId="177" fontId="1" fillId="0" borderId="6" xfId="2" applyNumberFormat="1" applyFont="1" applyFill="1" applyBorder="1" applyAlignment="1">
      <alignment vertical="center"/>
    </xf>
    <xf numFmtId="0" fontId="4" fillId="0" borderId="0" xfId="1" applyAlignment="1" applyProtection="1"/>
    <xf numFmtId="0" fontId="0" fillId="0" borderId="0" xfId="0" applyAlignment="1">
      <alignment wrapText="1"/>
    </xf>
    <xf numFmtId="0" fontId="21" fillId="0" borderId="0" xfId="0" applyFont="1" applyFill="1"/>
    <xf numFmtId="38" fontId="1" fillId="0" borderId="0" xfId="2" applyFont="1" applyFill="1" applyAlignment="1">
      <alignment vertical="center" shrinkToFit="1"/>
    </xf>
    <xf numFmtId="49" fontId="1" fillId="0" borderId="0" xfId="2" applyNumberFormat="1" applyFont="1" applyFill="1" applyAlignment="1">
      <alignment horizontal="left" vertical="center" shrinkToFit="1"/>
    </xf>
    <xf numFmtId="38" fontId="1" fillId="0" borderId="1" xfId="2" applyFont="1" applyFill="1" applyBorder="1" applyAlignment="1">
      <alignment vertical="center" shrinkToFit="1"/>
    </xf>
    <xf numFmtId="38" fontId="1" fillId="0" borderId="1" xfId="2" applyFont="1" applyFill="1" applyBorder="1" applyAlignment="1">
      <alignment horizontal="center" vertical="center" shrinkToFit="1"/>
    </xf>
    <xf numFmtId="38" fontId="1" fillId="0" borderId="5" xfId="2" applyFont="1" applyFill="1" applyBorder="1" applyAlignment="1">
      <alignment horizontal="center" vertical="center" shrinkToFit="1"/>
    </xf>
    <xf numFmtId="38" fontId="1" fillId="0" borderId="5" xfId="2" applyFont="1" applyFill="1" applyBorder="1" applyAlignment="1">
      <alignment vertical="center" shrinkToFit="1"/>
    </xf>
    <xf numFmtId="38" fontId="1" fillId="0" borderId="7" xfId="2" applyFont="1" applyFill="1" applyBorder="1" applyAlignment="1">
      <alignment vertical="center" shrinkToFit="1"/>
    </xf>
    <xf numFmtId="188" fontId="1" fillId="0" borderId="0" xfId="2" applyNumberFormat="1" applyFont="1" applyFill="1" applyAlignment="1">
      <alignment horizontal="center" vertical="center" shrinkToFit="1"/>
    </xf>
    <xf numFmtId="0" fontId="0" fillId="0" borderId="0" xfId="0" applyAlignment="1">
      <alignment vertical="center"/>
    </xf>
    <xf numFmtId="0" fontId="0" fillId="0" borderId="0" xfId="0" applyFill="1" applyBorder="1"/>
    <xf numFmtId="0" fontId="0" fillId="0" borderId="10" xfId="0" applyBorder="1" applyAlignment="1">
      <alignment wrapText="1"/>
    </xf>
    <xf numFmtId="0" fontId="0" fillId="0" borderId="0" xfId="0" applyBorder="1" applyAlignment="1">
      <alignment wrapText="1"/>
    </xf>
    <xf numFmtId="0" fontId="0" fillId="0" borderId="13" xfId="0" applyBorder="1" applyAlignment="1">
      <alignment wrapText="1"/>
    </xf>
    <xf numFmtId="0" fontId="0" fillId="0" borderId="10" xfId="0" applyBorder="1"/>
    <xf numFmtId="0" fontId="0" fillId="0" borderId="0" xfId="0" applyBorder="1"/>
    <xf numFmtId="0" fontId="0" fillId="0" borderId="13" xfId="0" applyBorder="1"/>
    <xf numFmtId="0" fontId="0" fillId="0" borderId="10" xfId="0" applyBorder="1" applyAlignment="1">
      <alignment horizontal="right"/>
    </xf>
    <xf numFmtId="0" fontId="0" fillId="0" borderId="13" xfId="0" applyFill="1" applyBorder="1"/>
    <xf numFmtId="0" fontId="0" fillId="0" borderId="10" xfId="0" applyFill="1" applyBorder="1"/>
    <xf numFmtId="38" fontId="5" fillId="0" borderId="0" xfId="2" applyFont="1" applyFill="1" applyBorder="1" applyProtection="1">
      <protection locked="0"/>
    </xf>
    <xf numFmtId="38" fontId="5" fillId="0" borderId="0" xfId="2" applyFont="1" applyFill="1" applyBorder="1" applyAlignment="1" applyProtection="1">
      <alignment horizontal="left" vertical="center"/>
      <protection locked="0"/>
    </xf>
    <xf numFmtId="38" fontId="5" fillId="0" borderId="20" xfId="2" applyFont="1" applyFill="1" applyBorder="1" applyProtection="1">
      <protection locked="0"/>
    </xf>
    <xf numFmtId="38" fontId="5" fillId="0" borderId="0" xfId="2" applyFont="1" applyFill="1" applyBorder="1" applyAlignment="1" applyProtection="1">
      <alignment vertical="center"/>
      <protection locked="0"/>
    </xf>
    <xf numFmtId="185" fontId="5" fillId="0" borderId="0" xfId="2" applyNumberFormat="1" applyFont="1" applyFill="1" applyBorder="1" applyAlignment="1" applyProtection="1">
      <alignment horizontal="center" vertical="center"/>
      <protection locked="0"/>
    </xf>
    <xf numFmtId="38" fontId="5" fillId="0" borderId="0" xfId="2" applyFont="1" applyFill="1" applyBorder="1" applyAlignment="1" applyProtection="1">
      <alignment horizontal="center" vertical="center"/>
      <protection locked="0"/>
    </xf>
    <xf numFmtId="38" fontId="5" fillId="0" borderId="22" xfId="2" applyFont="1" applyFill="1" applyBorder="1" applyAlignment="1" applyProtection="1">
      <alignment vertical="center"/>
      <protection locked="0"/>
    </xf>
    <xf numFmtId="185" fontId="5" fillId="0" borderId="22" xfId="2" applyNumberFormat="1" applyFont="1" applyFill="1" applyBorder="1" applyAlignment="1" applyProtection="1">
      <alignment horizontal="center" vertical="center"/>
      <protection locked="0"/>
    </xf>
    <xf numFmtId="38" fontId="5" fillId="0" borderId="22" xfId="2" applyFont="1" applyFill="1" applyBorder="1" applyAlignment="1" applyProtection="1">
      <alignment horizontal="center" vertical="center"/>
      <protection locked="0"/>
    </xf>
    <xf numFmtId="0" fontId="9" fillId="0" borderId="13" xfId="0" applyFont="1" applyFill="1" applyBorder="1" applyAlignment="1">
      <alignment horizontal="center" vertical="center"/>
    </xf>
    <xf numFmtId="184" fontId="5" fillId="0" borderId="6" xfId="2" applyNumberFormat="1" applyFont="1" applyFill="1" applyBorder="1" applyAlignment="1">
      <alignment vertical="center"/>
    </xf>
    <xf numFmtId="0" fontId="1" fillId="0" borderId="13" xfId="0" applyNumberFormat="1" applyFont="1" applyFill="1" applyBorder="1" applyAlignment="1">
      <alignment vertical="center"/>
    </xf>
    <xf numFmtId="38" fontId="5" fillId="0" borderId="24" xfId="2" applyFont="1" applyFill="1" applyBorder="1" applyAlignment="1">
      <alignment horizontal="center" vertical="center"/>
    </xf>
    <xf numFmtId="0" fontId="5" fillId="0" borderId="0" xfId="0" applyFont="1" applyFill="1" applyAlignment="1">
      <alignment horizontal="left" vertical="center"/>
    </xf>
    <xf numFmtId="0" fontId="5" fillId="0" borderId="5" xfId="0" applyFont="1" applyFill="1" applyBorder="1" applyAlignment="1">
      <alignment vertical="center"/>
    </xf>
    <xf numFmtId="184" fontId="1" fillId="0" borderId="1" xfId="0" applyNumberFormat="1" applyFont="1" applyFill="1" applyBorder="1" applyAlignment="1">
      <alignment horizontal="center" vertical="center"/>
    </xf>
    <xf numFmtId="184" fontId="1" fillId="0" borderId="5" xfId="0" applyNumberFormat="1" applyFont="1" applyFill="1" applyBorder="1" applyAlignment="1">
      <alignment horizontal="center" vertical="center"/>
    </xf>
    <xf numFmtId="38" fontId="1" fillId="0" borderId="5" xfId="2" applyFont="1" applyFill="1" applyBorder="1" applyAlignment="1">
      <alignment horizontal="center" vertical="center"/>
    </xf>
    <xf numFmtId="38" fontId="1" fillId="0" borderId="0" xfId="2" applyFont="1" applyFill="1" applyAlignment="1">
      <alignment horizontal="left" vertical="center"/>
    </xf>
    <xf numFmtId="181" fontId="1" fillId="0" borderId="0" xfId="2" applyNumberFormat="1" applyFont="1" applyFill="1" applyAlignment="1">
      <alignment vertical="center"/>
    </xf>
    <xf numFmtId="38" fontId="1" fillId="0" borderId="0" xfId="2" applyFont="1" applyFill="1" applyAlignment="1">
      <alignment horizontal="center" vertical="center"/>
    </xf>
    <xf numFmtId="38" fontId="1" fillId="0" borderId="4" xfId="2" applyFont="1" applyFill="1" applyBorder="1" applyAlignment="1">
      <alignment horizontal="left" vertical="center"/>
    </xf>
    <xf numFmtId="181" fontId="1" fillId="0" borderId="4" xfId="2" applyNumberFormat="1" applyFont="1" applyFill="1" applyBorder="1" applyAlignment="1">
      <alignment horizontal="left" vertical="center"/>
    </xf>
    <xf numFmtId="38" fontId="1" fillId="0" borderId="12" xfId="2" applyFont="1" applyFill="1" applyBorder="1" applyAlignment="1">
      <alignment horizontal="center" vertical="center"/>
    </xf>
    <xf numFmtId="38" fontId="1" fillId="0" borderId="12" xfId="2" applyFont="1" applyFill="1" applyBorder="1" applyAlignment="1">
      <alignment vertical="center"/>
    </xf>
    <xf numFmtId="38" fontId="1" fillId="0" borderId="1" xfId="2" applyFont="1" applyFill="1" applyBorder="1" applyAlignment="1">
      <alignment vertical="center"/>
    </xf>
    <xf numFmtId="38" fontId="1" fillId="0" borderId="13" xfId="2" applyFont="1" applyFill="1" applyBorder="1" applyAlignment="1">
      <alignment horizontal="center" vertical="center"/>
    </xf>
    <xf numFmtId="181" fontId="1" fillId="0" borderId="10" xfId="2" applyNumberFormat="1" applyFont="1" applyFill="1" applyBorder="1" applyAlignment="1">
      <alignment horizontal="left" vertical="center"/>
    </xf>
    <xf numFmtId="181" fontId="1" fillId="0" borderId="10" xfId="2" applyNumberFormat="1" applyFont="1" applyFill="1" applyBorder="1" applyAlignment="1">
      <alignment vertical="center"/>
    </xf>
    <xf numFmtId="38" fontId="1" fillId="0" borderId="13" xfId="2" applyFont="1" applyFill="1" applyBorder="1" applyAlignment="1">
      <alignment vertical="center"/>
    </xf>
    <xf numFmtId="38" fontId="1" fillId="0" borderId="5" xfId="2" applyFont="1" applyFill="1" applyBorder="1" applyAlignment="1">
      <alignment vertical="center"/>
    </xf>
    <xf numFmtId="38" fontId="1" fillId="0" borderId="17" xfId="2" applyFont="1" applyFill="1" applyBorder="1" applyAlignment="1">
      <alignment horizontal="center" vertical="center"/>
    </xf>
    <xf numFmtId="181" fontId="1" fillId="0" borderId="17" xfId="2" applyNumberFormat="1" applyFont="1" applyFill="1" applyBorder="1" applyAlignment="1">
      <alignment vertical="center"/>
    </xf>
    <xf numFmtId="38" fontId="1" fillId="0" borderId="18" xfId="2" applyFont="1" applyFill="1" applyBorder="1" applyAlignment="1">
      <alignment vertical="center"/>
    </xf>
    <xf numFmtId="181" fontId="1" fillId="0" borderId="11" xfId="2" applyNumberFormat="1" applyFont="1" applyFill="1" applyBorder="1" applyAlignment="1">
      <alignment vertical="center"/>
    </xf>
    <xf numFmtId="38" fontId="1" fillId="0" borderId="3" xfId="2" applyFont="1" applyFill="1" applyBorder="1" applyAlignment="1">
      <alignment vertical="center"/>
    </xf>
    <xf numFmtId="38" fontId="1" fillId="0" borderId="25" xfId="2" applyFont="1" applyFill="1" applyBorder="1" applyAlignment="1">
      <alignment horizontal="center" vertical="center"/>
    </xf>
    <xf numFmtId="38" fontId="1" fillId="0" borderId="23" xfId="2" applyFont="1" applyFill="1" applyBorder="1" applyAlignment="1">
      <alignment horizontal="center" vertical="center"/>
    </xf>
    <xf numFmtId="181" fontId="1" fillId="0" borderId="26" xfId="2" applyNumberFormat="1" applyFont="1" applyFill="1" applyBorder="1" applyAlignment="1">
      <alignment vertical="center"/>
    </xf>
    <xf numFmtId="38" fontId="1" fillId="0" borderId="27" xfId="2" applyFont="1" applyFill="1" applyBorder="1" applyAlignment="1">
      <alignment vertical="center"/>
    </xf>
    <xf numFmtId="38" fontId="1" fillId="0" borderId="23" xfId="2" applyFont="1" applyFill="1" applyBorder="1" applyAlignment="1">
      <alignment vertical="center"/>
    </xf>
    <xf numFmtId="38" fontId="1" fillId="0" borderId="28" xfId="2" applyFont="1" applyFill="1" applyBorder="1" applyAlignment="1">
      <alignment horizontal="center" vertical="center"/>
    </xf>
    <xf numFmtId="38" fontId="1" fillId="0" borderId="29" xfId="2" applyFont="1" applyFill="1" applyBorder="1" applyAlignment="1">
      <alignment vertical="center"/>
    </xf>
    <xf numFmtId="38" fontId="1" fillId="0" borderId="7" xfId="2" applyFont="1" applyFill="1" applyBorder="1" applyAlignment="1">
      <alignment vertical="center"/>
    </xf>
    <xf numFmtId="38" fontId="1" fillId="0" borderId="7" xfId="2" applyFont="1" applyFill="1" applyBorder="1" applyAlignment="1">
      <alignment horizontal="right" vertical="center"/>
    </xf>
    <xf numFmtId="38" fontId="1" fillId="0" borderId="0" xfId="2" applyFont="1" applyFill="1" applyBorder="1" applyAlignment="1">
      <alignment horizontal="left" vertical="center"/>
    </xf>
    <xf numFmtId="181" fontId="1" fillId="0" borderId="4" xfId="2" applyNumberFormat="1" applyFont="1" applyFill="1" applyBorder="1" applyAlignment="1">
      <alignment vertical="center"/>
    </xf>
    <xf numFmtId="38" fontId="1" fillId="0" borderId="0" xfId="2" applyFont="1" applyFill="1" applyAlignment="1">
      <alignment horizontal="center"/>
    </xf>
    <xf numFmtId="181" fontId="1" fillId="0" borderId="0" xfId="2" applyNumberFormat="1" applyFont="1" applyFill="1" applyBorder="1"/>
    <xf numFmtId="38" fontId="1" fillId="0" borderId="0" xfId="2" applyFont="1" applyFill="1" applyBorder="1"/>
    <xf numFmtId="181" fontId="1" fillId="0" borderId="0" xfId="2" applyNumberFormat="1" applyFont="1" applyFill="1"/>
    <xf numFmtId="0" fontId="1" fillId="0" borderId="13" xfId="0" applyFont="1" applyFill="1" applyBorder="1" applyAlignment="1">
      <alignment horizontal="center" vertical="center"/>
    </xf>
    <xf numFmtId="38" fontId="1" fillId="0" borderId="4" xfId="2" applyFont="1" applyFill="1" applyBorder="1" applyAlignment="1">
      <alignment horizontal="center" vertical="center"/>
    </xf>
    <xf numFmtId="38" fontId="1" fillId="0" borderId="25" xfId="2" applyFont="1" applyFill="1" applyBorder="1" applyAlignment="1">
      <alignment vertical="center"/>
    </xf>
    <xf numFmtId="38" fontId="1" fillId="0" borderId="26" xfId="2" applyFont="1" applyFill="1" applyBorder="1" applyAlignment="1">
      <alignment horizontal="center" vertical="center"/>
    </xf>
    <xf numFmtId="181" fontId="1" fillId="0" borderId="30" xfId="2" applyNumberFormat="1" applyFont="1" applyFill="1" applyBorder="1" applyAlignment="1">
      <alignment vertical="center"/>
    </xf>
    <xf numFmtId="38" fontId="1" fillId="0" borderId="28" xfId="2" applyFont="1" applyFill="1" applyBorder="1" applyAlignment="1">
      <alignment vertical="center"/>
    </xf>
    <xf numFmtId="181" fontId="1" fillId="0" borderId="31" xfId="2" applyNumberFormat="1" applyFont="1" applyFill="1" applyBorder="1" applyAlignment="1">
      <alignment vertical="center"/>
    </xf>
    <xf numFmtId="0" fontId="1" fillId="0" borderId="0" xfId="0" applyFont="1" applyFill="1" applyBorder="1" applyAlignment="1">
      <alignment horizontal="left" vertical="center"/>
    </xf>
    <xf numFmtId="38" fontId="1" fillId="0" borderId="12" xfId="2" applyFont="1" applyFill="1" applyBorder="1" applyAlignment="1">
      <alignment horizontal="center" vertical="center" shrinkToFit="1"/>
    </xf>
    <xf numFmtId="38" fontId="1" fillId="0" borderId="13" xfId="2" applyFont="1" applyFill="1" applyBorder="1" applyAlignment="1">
      <alignment horizontal="center" vertical="center" shrinkToFit="1"/>
    </xf>
    <xf numFmtId="38" fontId="1" fillId="0" borderId="7" xfId="2" applyFont="1" applyFill="1" applyBorder="1" applyAlignment="1">
      <alignment horizontal="center" vertical="center" shrinkToFit="1"/>
    </xf>
    <xf numFmtId="38" fontId="1" fillId="0" borderId="18" xfId="2" applyFont="1" applyFill="1" applyBorder="1" applyAlignment="1">
      <alignment horizontal="center" vertical="center" shrinkToFit="1"/>
    </xf>
    <xf numFmtId="0" fontId="1" fillId="0" borderId="5" xfId="2" applyNumberFormat="1" applyFont="1" applyFill="1" applyBorder="1" applyAlignment="1">
      <alignment horizontal="center" vertical="center" shrinkToFit="1"/>
    </xf>
    <xf numFmtId="38" fontId="5" fillId="0" borderId="33" xfId="2" applyFont="1" applyFill="1" applyBorder="1" applyAlignment="1" applyProtection="1">
      <alignment horizontal="center" vertical="center"/>
      <protection locked="0"/>
    </xf>
    <xf numFmtId="38" fontId="5" fillId="0" borderId="33" xfId="2" applyFont="1" applyFill="1" applyBorder="1" applyAlignment="1" applyProtection="1">
      <alignment vertical="center"/>
      <protection locked="0"/>
    </xf>
    <xf numFmtId="185" fontId="5" fillId="0" borderId="33" xfId="2" applyNumberFormat="1" applyFont="1" applyFill="1" applyBorder="1" applyAlignment="1" applyProtection="1">
      <alignment horizontal="center" vertical="center"/>
      <protection locked="0"/>
    </xf>
    <xf numFmtId="38" fontId="5" fillId="0" borderId="33" xfId="2" applyFont="1" applyFill="1" applyBorder="1" applyAlignment="1" applyProtection="1">
      <alignment vertical="center" shrinkToFit="1"/>
      <protection locked="0"/>
    </xf>
    <xf numFmtId="38" fontId="5" fillId="0" borderId="34" xfId="2" applyFont="1" applyFill="1" applyBorder="1" applyAlignment="1" applyProtection="1">
      <alignment horizontal="center" vertical="center"/>
      <protection locked="0"/>
    </xf>
    <xf numFmtId="38" fontId="5" fillId="0" borderId="33" xfId="2" applyFont="1" applyFill="1" applyBorder="1" applyAlignment="1" applyProtection="1">
      <alignment horizontal="center" vertical="center" shrinkToFit="1"/>
      <protection locked="0"/>
    </xf>
    <xf numFmtId="38" fontId="5" fillId="0" borderId="0" xfId="3" applyFont="1" applyFill="1" applyBorder="1" applyProtection="1">
      <protection locked="0"/>
    </xf>
    <xf numFmtId="0" fontId="5" fillId="0" borderId="6" xfId="0" applyFont="1" applyFill="1" applyBorder="1" applyAlignment="1">
      <alignment horizontal="center" vertical="center"/>
    </xf>
    <xf numFmtId="3" fontId="5" fillId="0" borderId="3" xfId="0" applyNumberFormat="1" applyFont="1" applyFill="1" applyBorder="1" applyAlignment="1">
      <alignment vertical="center"/>
    </xf>
    <xf numFmtId="3" fontId="5" fillId="0" borderId="6" xfId="0" applyNumberFormat="1" applyFont="1" applyFill="1" applyBorder="1" applyAlignment="1">
      <alignment vertical="center"/>
    </xf>
    <xf numFmtId="183" fontId="5" fillId="0" borderId="6" xfId="0" applyNumberFormat="1" applyFont="1" applyFill="1" applyBorder="1" applyAlignment="1">
      <alignment vertical="center"/>
    </xf>
    <xf numFmtId="3" fontId="5" fillId="0" borderId="3" xfId="0" applyNumberFormat="1" applyFont="1" applyFill="1" applyBorder="1" applyAlignment="1">
      <alignment horizontal="right" vertical="center"/>
    </xf>
    <xf numFmtId="183" fontId="5" fillId="0" borderId="1" xfId="0" applyNumberFormat="1" applyFont="1" applyFill="1" applyBorder="1" applyAlignment="1">
      <alignment vertical="center"/>
    </xf>
    <xf numFmtId="0" fontId="5" fillId="0" borderId="8" xfId="0" applyFont="1" applyFill="1" applyBorder="1" applyAlignment="1">
      <alignment horizontal="center" vertical="center"/>
    </xf>
    <xf numFmtId="3" fontId="5" fillId="0" borderId="8" xfId="0" applyNumberFormat="1" applyFont="1" applyFill="1" applyBorder="1" applyAlignment="1">
      <alignment vertical="center"/>
    </xf>
    <xf numFmtId="181" fontId="5" fillId="0" borderId="31" xfId="0" applyNumberFormat="1" applyFont="1" applyFill="1" applyBorder="1" applyAlignment="1">
      <alignment vertical="center"/>
    </xf>
    <xf numFmtId="3" fontId="5" fillId="0" borderId="29" xfId="0" applyNumberFormat="1" applyFont="1" applyFill="1" applyBorder="1" applyAlignment="1">
      <alignment vertical="center"/>
    </xf>
    <xf numFmtId="183" fontId="5" fillId="0" borderId="8" xfId="0" applyNumberFormat="1" applyFont="1" applyFill="1" applyBorder="1" applyAlignment="1">
      <alignment vertical="center"/>
    </xf>
    <xf numFmtId="38" fontId="5" fillId="0" borderId="35" xfId="2" applyFont="1" applyFill="1" applyBorder="1" applyAlignment="1" applyProtection="1">
      <alignment horizontal="center" vertical="center"/>
      <protection locked="0"/>
    </xf>
    <xf numFmtId="38" fontId="5" fillId="0" borderId="36" xfId="2" applyFont="1" applyFill="1" applyBorder="1" applyAlignment="1" applyProtection="1">
      <alignment horizontal="center" vertical="center"/>
      <protection locked="0"/>
    </xf>
    <xf numFmtId="38" fontId="5" fillId="0" borderId="37" xfId="2" applyFont="1" applyFill="1" applyBorder="1" applyAlignment="1" applyProtection="1">
      <alignment horizontal="center" vertical="center"/>
      <protection locked="0"/>
    </xf>
    <xf numFmtId="38" fontId="5" fillId="0" borderId="38" xfId="2" applyFont="1" applyFill="1" applyBorder="1" applyAlignment="1" applyProtection="1">
      <alignment horizontal="center" vertical="center"/>
      <protection locked="0"/>
    </xf>
    <xf numFmtId="38" fontId="5" fillId="0" borderId="39" xfId="2" applyFont="1" applyFill="1" applyBorder="1" applyAlignment="1" applyProtection="1">
      <alignment horizontal="center" vertical="center"/>
      <protection locked="0"/>
    </xf>
    <xf numFmtId="185" fontId="5" fillId="0" borderId="33" xfId="2" applyNumberFormat="1" applyFont="1" applyFill="1" applyBorder="1" applyAlignment="1" applyProtection="1">
      <alignment vertical="center"/>
      <protection locked="0"/>
    </xf>
    <xf numFmtId="184" fontId="5" fillId="0" borderId="33" xfId="2" applyNumberFormat="1" applyFont="1" applyFill="1" applyBorder="1" applyAlignment="1" applyProtection="1">
      <alignment horizontal="center" vertical="center"/>
      <protection locked="0"/>
    </xf>
    <xf numFmtId="180" fontId="5" fillId="0" borderId="0" xfId="2" applyNumberFormat="1" applyFont="1" applyFill="1" applyAlignment="1">
      <alignment vertical="center"/>
    </xf>
    <xf numFmtId="180" fontId="5" fillId="0" borderId="11" xfId="2" applyNumberFormat="1" applyFont="1" applyFill="1" applyBorder="1" applyAlignment="1">
      <alignment vertical="center"/>
    </xf>
    <xf numFmtId="180" fontId="5" fillId="0" borderId="2" xfId="2" applyNumberFormat="1" applyFont="1" applyFill="1" applyBorder="1" applyAlignment="1">
      <alignment vertical="center"/>
    </xf>
    <xf numFmtId="180" fontId="5" fillId="0" borderId="3" xfId="2" applyNumberFormat="1" applyFont="1" applyFill="1" applyBorder="1" applyAlignment="1">
      <alignment vertical="center"/>
    </xf>
    <xf numFmtId="180" fontId="5" fillId="0" borderId="5" xfId="2" applyNumberFormat="1" applyFont="1" applyFill="1" applyBorder="1" applyAlignment="1">
      <alignment horizontal="center" vertical="center"/>
    </xf>
    <xf numFmtId="180" fontId="5" fillId="0" borderId="0" xfId="2" applyNumberFormat="1" applyFont="1" applyFill="1"/>
    <xf numFmtId="178" fontId="1" fillId="0" borderId="7" xfId="0" applyNumberFormat="1" applyFont="1" applyFill="1" applyBorder="1" applyAlignment="1">
      <alignment horizontal="center" vertical="center"/>
    </xf>
    <xf numFmtId="190" fontId="1" fillId="0" borderId="6" xfId="2" applyNumberFormat="1" applyFont="1" applyFill="1" applyBorder="1" applyAlignment="1">
      <alignment vertical="center"/>
    </xf>
    <xf numFmtId="183" fontId="1" fillId="0" borderId="6" xfId="0" applyNumberFormat="1" applyFont="1" applyFill="1" applyBorder="1" applyAlignment="1">
      <alignment vertical="center"/>
    </xf>
    <xf numFmtId="183" fontId="1" fillId="0" borderId="23" xfId="0" applyNumberFormat="1" applyFont="1" applyFill="1" applyBorder="1" applyAlignment="1">
      <alignment vertical="center"/>
    </xf>
    <xf numFmtId="178" fontId="9" fillId="0" borderId="1" xfId="0" applyNumberFormat="1" applyFont="1" applyFill="1" applyBorder="1" applyAlignment="1">
      <alignment horizontal="center" vertical="center"/>
    </xf>
    <xf numFmtId="178" fontId="9" fillId="0" borderId="5" xfId="0" applyNumberFormat="1" applyFont="1" applyFill="1" applyBorder="1" applyAlignment="1">
      <alignment horizontal="center" vertical="center"/>
    </xf>
    <xf numFmtId="178" fontId="9" fillId="0" borderId="7" xfId="0" applyNumberFormat="1" applyFont="1" applyFill="1" applyBorder="1" applyAlignment="1">
      <alignment horizontal="center" vertical="center"/>
    </xf>
    <xf numFmtId="183" fontId="9" fillId="0" borderId="6" xfId="0" applyNumberFormat="1" applyFont="1" applyFill="1" applyBorder="1" applyAlignment="1">
      <alignment vertical="center"/>
    </xf>
    <xf numFmtId="3" fontId="5" fillId="0" borderId="12" xfId="0" applyNumberFormat="1" applyFont="1" applyFill="1" applyBorder="1" applyAlignment="1">
      <alignment vertical="center"/>
    </xf>
    <xf numFmtId="179" fontId="1" fillId="0" borderId="1" xfId="0" applyNumberFormat="1" applyFont="1" applyFill="1" applyBorder="1" applyAlignment="1">
      <alignment horizontal="center" vertical="center"/>
    </xf>
    <xf numFmtId="179" fontId="1" fillId="0" borderId="5" xfId="0" applyNumberFormat="1" applyFont="1" applyFill="1" applyBorder="1" applyAlignment="1">
      <alignment horizontal="center" vertical="center"/>
    </xf>
    <xf numFmtId="179" fontId="1" fillId="0" borderId="7" xfId="0" applyNumberFormat="1" applyFont="1" applyFill="1" applyBorder="1" applyAlignment="1">
      <alignment horizontal="center" vertical="center"/>
    </xf>
    <xf numFmtId="38" fontId="5" fillId="0" borderId="40" xfId="2" applyFont="1" applyFill="1" applyBorder="1" applyAlignment="1" applyProtection="1">
      <alignment horizontal="center" vertical="center"/>
      <protection locked="0"/>
    </xf>
    <xf numFmtId="38" fontId="5" fillId="0" borderId="33" xfId="3" applyFont="1" applyFill="1" applyBorder="1" applyAlignment="1" applyProtection="1">
      <alignment horizontal="center" vertical="center"/>
      <protection locked="0"/>
    </xf>
    <xf numFmtId="38" fontId="5" fillId="0" borderId="33" xfId="3" applyFont="1" applyFill="1" applyBorder="1" applyAlignment="1" applyProtection="1">
      <alignment vertical="center"/>
      <protection locked="0"/>
    </xf>
    <xf numFmtId="185" fontId="5" fillId="0" borderId="33" xfId="3" applyNumberFormat="1" applyFont="1" applyFill="1" applyBorder="1" applyAlignment="1" applyProtection="1">
      <alignment horizontal="center" vertical="center"/>
      <protection locked="0"/>
    </xf>
    <xf numFmtId="38" fontId="5" fillId="0" borderId="33" xfId="2" applyFont="1" applyFill="1" applyBorder="1" applyAlignment="1" applyProtection="1">
      <alignment horizontal="center"/>
      <protection locked="0"/>
    </xf>
    <xf numFmtId="185" fontId="5" fillId="0" borderId="33" xfId="2" applyNumberFormat="1" applyFont="1" applyFill="1" applyBorder="1" applyAlignment="1" applyProtection="1">
      <alignment horizontal="center" vertical="center" shrinkToFit="1"/>
      <protection locked="0"/>
    </xf>
    <xf numFmtId="38" fontId="5" fillId="0" borderId="36" xfId="2" applyFont="1" applyFill="1" applyBorder="1" applyAlignment="1" applyProtection="1">
      <alignment vertical="center"/>
      <protection locked="0"/>
    </xf>
    <xf numFmtId="185" fontId="5" fillId="0" borderId="36" xfId="2" applyNumberFormat="1" applyFont="1" applyFill="1" applyBorder="1" applyAlignment="1" applyProtection="1">
      <alignment horizontal="center" vertical="center"/>
      <protection locked="0"/>
    </xf>
    <xf numFmtId="179" fontId="1" fillId="0" borderId="0" xfId="2" applyNumberFormat="1" applyFont="1" applyFill="1" applyAlignment="1">
      <alignment horizontal="left" vertical="center" shrinkToFit="1"/>
    </xf>
    <xf numFmtId="0" fontId="1" fillId="0" borderId="0" xfId="6" applyFont="1" applyFill="1" applyAlignment="1">
      <alignment vertical="center"/>
    </xf>
    <xf numFmtId="184" fontId="1" fillId="0" borderId="7" xfId="0" applyNumberFormat="1" applyFont="1" applyFill="1" applyBorder="1" applyAlignment="1">
      <alignment horizontal="center" vertical="center"/>
    </xf>
    <xf numFmtId="193" fontId="1" fillId="0" borderId="6" xfId="2" applyNumberFormat="1" applyFont="1" applyFill="1" applyBorder="1" applyAlignment="1">
      <alignment vertical="center"/>
    </xf>
    <xf numFmtId="193" fontId="1" fillId="0" borderId="23" xfId="2" applyNumberFormat="1" applyFont="1" applyFill="1" applyBorder="1" applyAlignment="1">
      <alignment vertical="center"/>
    </xf>
    <xf numFmtId="184" fontId="5" fillId="0" borderId="8" xfId="2" applyNumberFormat="1" applyFont="1" applyFill="1" applyBorder="1" applyAlignment="1">
      <alignment vertical="center"/>
    </xf>
    <xf numFmtId="193" fontId="5" fillId="0" borderId="6" xfId="2" applyNumberFormat="1" applyFont="1" applyFill="1" applyBorder="1" applyAlignment="1">
      <alignment vertical="center"/>
    </xf>
    <xf numFmtId="184" fontId="5" fillId="0" borderId="6" xfId="2" applyNumberFormat="1" applyFont="1" applyFill="1" applyBorder="1" applyAlignment="1">
      <alignment horizontal="center" vertical="center"/>
    </xf>
    <xf numFmtId="184" fontId="5" fillId="0" borderId="1" xfId="2" applyNumberFormat="1" applyFont="1" applyFill="1" applyBorder="1" applyAlignment="1">
      <alignment horizontal="center" vertical="center"/>
    </xf>
    <xf numFmtId="184" fontId="5" fillId="0" borderId="8" xfId="2" applyNumberFormat="1" applyFont="1" applyFill="1" applyBorder="1" applyAlignment="1">
      <alignment horizontal="center" vertical="center"/>
    </xf>
    <xf numFmtId="0" fontId="5" fillId="0" borderId="8" xfId="2" applyNumberFormat="1" applyFont="1" applyFill="1" applyBorder="1" applyAlignment="1">
      <alignment horizontal="center" vertical="center"/>
    </xf>
    <xf numFmtId="38" fontId="1" fillId="0" borderId="6" xfId="2" applyNumberFormat="1" applyFont="1" applyFill="1" applyBorder="1" applyAlignment="1">
      <alignment vertical="center" shrinkToFit="1"/>
    </xf>
    <xf numFmtId="38" fontId="7" fillId="0" borderId="0" xfId="2" applyFont="1" applyFill="1" applyAlignment="1">
      <alignment vertical="center"/>
    </xf>
    <xf numFmtId="177" fontId="7" fillId="0" borderId="0" xfId="2" applyNumberFormat="1" applyFont="1" applyFill="1"/>
    <xf numFmtId="38" fontId="7" fillId="0" borderId="0" xfId="2" applyFont="1" applyFill="1"/>
    <xf numFmtId="177" fontId="1" fillId="0" borderId="0" xfId="2" applyNumberFormat="1" applyFont="1" applyFill="1"/>
    <xf numFmtId="193" fontId="5" fillId="0" borderId="8" xfId="2" applyNumberFormat="1" applyFont="1" applyFill="1" applyBorder="1" applyAlignment="1">
      <alignment vertical="center"/>
    </xf>
    <xf numFmtId="193" fontId="5" fillId="0" borderId="29" xfId="2" applyNumberFormat="1" applyFont="1" applyFill="1" applyBorder="1" applyAlignment="1">
      <alignment vertical="center"/>
    </xf>
    <xf numFmtId="184" fontId="5" fillId="0" borderId="32" xfId="2" applyNumberFormat="1" applyFont="1" applyFill="1" applyBorder="1" applyAlignment="1">
      <alignment vertical="center"/>
    </xf>
    <xf numFmtId="184" fontId="5" fillId="0" borderId="29" xfId="2" applyNumberFormat="1" applyFont="1" applyFill="1" applyBorder="1" applyAlignment="1">
      <alignment vertical="center"/>
    </xf>
    <xf numFmtId="191" fontId="5" fillId="0" borderId="6" xfId="2" applyNumberFormat="1" applyFont="1" applyFill="1" applyBorder="1" applyAlignment="1">
      <alignment vertical="center"/>
    </xf>
    <xf numFmtId="191" fontId="5" fillId="0" borderId="1" xfId="2" applyNumberFormat="1" applyFont="1" applyFill="1" applyBorder="1" applyAlignment="1">
      <alignment vertical="center"/>
    </xf>
    <xf numFmtId="191" fontId="5" fillId="0" borderId="8" xfId="2" applyNumberFormat="1" applyFont="1" applyFill="1" applyBorder="1" applyAlignment="1">
      <alignment vertical="center"/>
    </xf>
    <xf numFmtId="191" fontId="5" fillId="0" borderId="0" xfId="2" applyNumberFormat="1" applyFont="1" applyFill="1" applyAlignment="1">
      <alignment vertical="center"/>
    </xf>
    <xf numFmtId="0" fontId="0" fillId="0" borderId="0" xfId="0" applyNumberFormat="1" applyFont="1" applyFill="1" applyAlignment="1">
      <alignment horizontal="left" vertical="center"/>
    </xf>
    <xf numFmtId="179" fontId="0" fillId="0" borderId="19" xfId="0" applyNumberFormat="1" applyFont="1" applyFill="1" applyBorder="1" applyAlignment="1">
      <alignment horizontal="center" vertical="center"/>
    </xf>
    <xf numFmtId="184" fontId="0" fillId="0" borderId="1" xfId="0" applyNumberFormat="1" applyFont="1" applyFill="1" applyBorder="1" applyAlignment="1">
      <alignment horizontal="center" vertical="center"/>
    </xf>
    <xf numFmtId="184" fontId="0" fillId="0" borderId="5" xfId="0" applyNumberFormat="1" applyFont="1" applyFill="1" applyBorder="1" applyAlignment="1">
      <alignment horizontal="center" vertical="center"/>
    </xf>
    <xf numFmtId="38" fontId="0" fillId="0" borderId="5" xfId="2" applyFont="1" applyFill="1" applyBorder="1" applyAlignment="1">
      <alignment horizontal="center" vertical="center"/>
    </xf>
    <xf numFmtId="184" fontId="0" fillId="0" borderId="7" xfId="0" applyNumberFormat="1" applyFont="1" applyFill="1" applyBorder="1" applyAlignment="1">
      <alignment horizontal="center" vertical="center"/>
    </xf>
    <xf numFmtId="184" fontId="0" fillId="0" borderId="6" xfId="0" applyNumberFormat="1" applyFont="1" applyFill="1" applyBorder="1" applyAlignment="1">
      <alignment vertical="center"/>
    </xf>
    <xf numFmtId="0" fontId="0" fillId="0" borderId="6" xfId="0" applyFont="1" applyFill="1" applyBorder="1" applyAlignment="1">
      <alignment vertical="center"/>
    </xf>
    <xf numFmtId="188" fontId="0" fillId="0" borderId="6" xfId="0" applyNumberFormat="1" applyFont="1" applyFill="1" applyBorder="1" applyAlignment="1">
      <alignment vertical="center"/>
    </xf>
    <xf numFmtId="184" fontId="0" fillId="0" borderId="7" xfId="0" applyNumberFormat="1" applyFont="1" applyFill="1" applyBorder="1" applyAlignment="1">
      <alignment vertical="center"/>
    </xf>
    <xf numFmtId="184" fontId="0" fillId="0" borderId="1" xfId="0" applyNumberFormat="1" applyFont="1" applyFill="1" applyBorder="1" applyAlignment="1">
      <alignment vertical="center"/>
    </xf>
    <xf numFmtId="0" fontId="0" fillId="0" borderId="0" xfId="0" applyFont="1" applyFill="1"/>
    <xf numFmtId="184" fontId="0" fillId="0" borderId="8" xfId="0" applyNumberFormat="1" applyFont="1" applyFill="1" applyBorder="1" applyAlignment="1">
      <alignment vertical="center"/>
    </xf>
    <xf numFmtId="179" fontId="0" fillId="0" borderId="8" xfId="0" applyNumberFormat="1" applyFont="1" applyFill="1" applyBorder="1" applyAlignment="1">
      <alignment vertical="center"/>
    </xf>
    <xf numFmtId="0" fontId="0" fillId="0" borderId="0" xfId="0" applyFont="1" applyFill="1" applyAlignment="1">
      <alignment horizontal="center"/>
    </xf>
    <xf numFmtId="38" fontId="7" fillId="0" borderId="0" xfId="2" applyFont="1" applyFill="1" applyBorder="1" applyAlignment="1" applyProtection="1">
      <alignment horizontal="left" vertical="center"/>
    </xf>
    <xf numFmtId="38" fontId="7" fillId="0" borderId="0" xfId="2" applyFont="1" applyFill="1" applyAlignment="1">
      <alignment horizontal="center" vertical="center"/>
    </xf>
    <xf numFmtId="38" fontId="7" fillId="0" borderId="0" xfId="2" applyFont="1" applyFill="1" applyBorder="1" applyAlignment="1" applyProtection="1">
      <alignment vertical="center"/>
    </xf>
    <xf numFmtId="38" fontId="7" fillId="0" borderId="0" xfId="2" applyFont="1" applyFill="1" applyBorder="1" applyAlignment="1" applyProtection="1">
      <alignment horizontal="center" vertical="center"/>
    </xf>
    <xf numFmtId="38" fontId="7" fillId="0" borderId="11" xfId="2" applyFont="1" applyFill="1" applyBorder="1" applyAlignment="1" applyProtection="1">
      <alignment horizontal="right" vertical="center"/>
    </xf>
    <xf numFmtId="38" fontId="7" fillId="0" borderId="2" xfId="2" applyFont="1" applyFill="1" applyBorder="1" applyAlignment="1" applyProtection="1">
      <alignment horizontal="center" vertical="center"/>
    </xf>
    <xf numFmtId="38" fontId="7" fillId="0" borderId="3" xfId="2" applyFont="1" applyFill="1" applyBorder="1" applyAlignment="1" applyProtection="1">
      <alignment vertical="center"/>
    </xf>
    <xf numFmtId="38" fontId="7" fillId="0" borderId="14" xfId="2" applyFont="1" applyFill="1" applyBorder="1" applyAlignment="1" applyProtection="1">
      <alignment vertical="center"/>
    </xf>
    <xf numFmtId="38" fontId="7" fillId="0" borderId="15" xfId="2" applyFont="1" applyFill="1" applyBorder="1" applyAlignment="1" applyProtection="1">
      <alignment horizontal="center" vertical="center"/>
    </xf>
    <xf numFmtId="38" fontId="7" fillId="0" borderId="16" xfId="2" applyFont="1" applyFill="1" applyBorder="1" applyAlignment="1" applyProtection="1">
      <alignment vertical="center"/>
    </xf>
    <xf numFmtId="38" fontId="7" fillId="0" borderId="6" xfId="2" applyFont="1" applyFill="1" applyBorder="1" applyAlignment="1">
      <alignment horizontal="center" vertical="center"/>
    </xf>
    <xf numFmtId="0" fontId="7" fillId="0" borderId="6" xfId="2" applyNumberFormat="1" applyFont="1" applyFill="1" applyBorder="1" applyAlignment="1">
      <alignment horizontal="center" vertical="center"/>
    </xf>
    <xf numFmtId="179" fontId="7" fillId="0" borderId="7" xfId="5" applyNumberFormat="1" applyFont="1" applyFill="1" applyBorder="1" applyAlignment="1">
      <alignment horizontal="right" vertical="center"/>
    </xf>
    <xf numFmtId="38" fontId="7" fillId="0" borderId="6" xfId="2" applyFont="1" applyFill="1" applyBorder="1" applyAlignment="1">
      <alignment vertical="center"/>
    </xf>
    <xf numFmtId="179" fontId="7" fillId="0" borderId="7" xfId="2" applyNumberFormat="1" applyFont="1" applyFill="1" applyBorder="1" applyAlignment="1">
      <alignment horizontal="right" vertical="center"/>
    </xf>
    <xf numFmtId="179" fontId="7" fillId="0" borderId="6" xfId="2" applyNumberFormat="1" applyFont="1" applyFill="1" applyBorder="1" applyAlignment="1">
      <alignment horizontal="right" vertical="center"/>
    </xf>
    <xf numFmtId="0" fontId="7" fillId="0" borderId="10" xfId="2" applyNumberFormat="1" applyFont="1" applyFill="1" applyBorder="1" applyAlignment="1">
      <alignment horizontal="center" vertical="center"/>
    </xf>
    <xf numFmtId="0" fontId="7" fillId="0" borderId="11" xfId="2" applyNumberFormat="1" applyFont="1" applyFill="1" applyBorder="1" applyAlignment="1">
      <alignment horizontal="center" vertical="center"/>
    </xf>
    <xf numFmtId="179" fontId="7" fillId="0" borderId="1" xfId="2" applyNumberFormat="1" applyFont="1" applyFill="1" applyBorder="1" applyAlignment="1">
      <alignment horizontal="right" vertical="center"/>
    </xf>
    <xf numFmtId="38" fontId="7" fillId="0" borderId="1" xfId="2" applyFont="1" applyFill="1" applyBorder="1" applyAlignment="1">
      <alignment vertical="center"/>
    </xf>
    <xf numFmtId="38" fontId="7" fillId="0" borderId="25" xfId="2" applyFont="1" applyFill="1" applyBorder="1" applyAlignment="1">
      <alignment horizontal="center" vertical="center"/>
    </xf>
    <xf numFmtId="0" fontId="7" fillId="0" borderId="26" xfId="2" applyNumberFormat="1" applyFont="1" applyFill="1" applyBorder="1" applyAlignment="1">
      <alignment horizontal="center" vertical="center"/>
    </xf>
    <xf numFmtId="179" fontId="7" fillId="0" borderId="23" xfId="2" applyNumberFormat="1" applyFont="1" applyFill="1" applyBorder="1" applyAlignment="1">
      <alignment horizontal="right" vertical="center"/>
    </xf>
    <xf numFmtId="179" fontId="7" fillId="0" borderId="23" xfId="5" applyNumberFormat="1" applyFont="1" applyFill="1" applyBorder="1" applyAlignment="1">
      <alignment horizontal="right" vertical="center"/>
    </xf>
    <xf numFmtId="38" fontId="7" fillId="0" borderId="23" xfId="2" applyFont="1" applyFill="1" applyBorder="1" applyAlignment="1">
      <alignment horizontal="center" vertical="center"/>
    </xf>
    <xf numFmtId="38" fontId="7" fillId="0" borderId="28" xfId="2" applyFont="1" applyFill="1" applyBorder="1" applyAlignment="1">
      <alignment horizontal="center" vertical="center"/>
    </xf>
    <xf numFmtId="38" fontId="7" fillId="0" borderId="7" xfId="2" applyFont="1" applyFill="1" applyBorder="1" applyAlignment="1">
      <alignment horizontal="right" vertical="center"/>
    </xf>
    <xf numFmtId="187" fontId="0" fillId="0" borderId="0" xfId="0" applyNumberFormat="1" applyFont="1" applyFill="1" applyAlignment="1">
      <alignment horizontal="center"/>
    </xf>
    <xf numFmtId="186" fontId="0" fillId="0" borderId="0" xfId="0" applyNumberFormat="1" applyFont="1" applyFill="1" applyAlignment="1">
      <alignment horizontal="center"/>
    </xf>
    <xf numFmtId="187" fontId="0" fillId="0" borderId="6"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6" xfId="0" applyFont="1" applyFill="1" applyBorder="1" applyAlignment="1">
      <alignment vertical="center" shrinkToFit="1"/>
    </xf>
    <xf numFmtId="186" fontId="0" fillId="0" borderId="6" xfId="0" applyNumberFormat="1" applyFont="1" applyFill="1" applyBorder="1" applyAlignment="1">
      <alignment vertical="center"/>
    </xf>
    <xf numFmtId="0" fontId="0" fillId="0" borderId="0" xfId="0" applyFont="1" applyFill="1" applyAlignment="1">
      <alignment horizontal="center" vertical="center"/>
    </xf>
    <xf numFmtId="187" fontId="0" fillId="0" borderId="6" xfId="0" applyNumberFormat="1" applyFont="1" applyFill="1" applyBorder="1" applyAlignment="1">
      <alignment vertical="center"/>
    </xf>
    <xf numFmtId="0" fontId="7" fillId="0" borderId="0" xfId="0" applyFont="1"/>
    <xf numFmtId="38" fontId="0" fillId="0" borderId="0" xfId="2" applyFont="1" applyFill="1" applyAlignment="1">
      <alignment vertical="center"/>
    </xf>
    <xf numFmtId="184" fontId="0" fillId="0" borderId="0" xfId="0" applyNumberFormat="1" applyFont="1" applyFill="1" applyAlignment="1">
      <alignment vertical="center"/>
    </xf>
    <xf numFmtId="184" fontId="0" fillId="0" borderId="0" xfId="0" applyNumberFormat="1" applyFont="1" applyFill="1" applyAlignment="1">
      <alignment horizontal="center" vertical="center"/>
    </xf>
    <xf numFmtId="185" fontId="0" fillId="0" borderId="19" xfId="0" applyNumberFormat="1" applyFont="1" applyFill="1" applyBorder="1" applyAlignment="1">
      <alignment horizontal="center" vertical="center"/>
    </xf>
    <xf numFmtId="184" fontId="0" fillId="0" borderId="19" xfId="0" applyNumberFormat="1" applyFont="1" applyFill="1" applyBorder="1" applyAlignment="1">
      <alignment vertical="center"/>
    </xf>
    <xf numFmtId="184" fontId="0" fillId="0" borderId="19" xfId="0" applyNumberFormat="1" applyFont="1" applyFill="1" applyBorder="1" applyAlignment="1">
      <alignment horizontal="center" vertical="center"/>
    </xf>
    <xf numFmtId="184" fontId="0" fillId="0" borderId="0" xfId="0" applyNumberFormat="1" applyFont="1" applyFill="1" applyBorder="1" applyAlignment="1">
      <alignment vertical="center"/>
    </xf>
    <xf numFmtId="184" fontId="0" fillId="0" borderId="1" xfId="0" applyNumberFormat="1" applyFont="1" applyFill="1" applyBorder="1" applyAlignment="1">
      <alignment horizontal="right" vertical="center"/>
    </xf>
    <xf numFmtId="184" fontId="0" fillId="0" borderId="12" xfId="0" applyNumberFormat="1" applyFont="1" applyFill="1" applyBorder="1" applyAlignment="1">
      <alignment horizontal="center" vertical="center"/>
    </xf>
    <xf numFmtId="184" fontId="0" fillId="0" borderId="5" xfId="0" applyNumberFormat="1" applyFont="1" applyFill="1" applyBorder="1" applyAlignment="1">
      <alignment vertical="center"/>
    </xf>
    <xf numFmtId="184" fontId="0" fillId="0" borderId="0" xfId="0" applyNumberFormat="1" applyFont="1" applyFill="1" applyBorder="1" applyAlignment="1">
      <alignment horizontal="center" vertical="center"/>
    </xf>
    <xf numFmtId="184" fontId="0" fillId="0" borderId="5" xfId="0" applyNumberFormat="1" applyFont="1" applyFill="1" applyBorder="1" applyAlignment="1">
      <alignment horizontal="right" vertical="center"/>
    </xf>
    <xf numFmtId="184" fontId="0" fillId="0" borderId="18" xfId="0" applyNumberFormat="1" applyFont="1" applyFill="1" applyBorder="1" applyAlignment="1">
      <alignment horizontal="center" vertical="center"/>
    </xf>
    <xf numFmtId="184" fontId="0" fillId="0" borderId="8" xfId="0" applyNumberFormat="1" applyFont="1" applyFill="1" applyBorder="1" applyAlignment="1">
      <alignment horizontal="right" vertical="center"/>
    </xf>
    <xf numFmtId="184" fontId="0" fillId="0" borderId="8" xfId="0" applyNumberFormat="1" applyFont="1" applyFill="1" applyBorder="1" applyAlignment="1">
      <alignment horizontal="center" vertical="center"/>
    </xf>
    <xf numFmtId="184" fontId="0" fillId="0" borderId="24" xfId="0" applyNumberFormat="1" applyFont="1" applyFill="1" applyBorder="1" applyAlignment="1">
      <alignment horizontal="center" vertical="center"/>
    </xf>
    <xf numFmtId="184" fontId="0" fillId="0" borderId="0" xfId="0" applyNumberFormat="1" applyFont="1" applyFill="1" applyAlignment="1">
      <alignment horizontal="right" vertical="center"/>
    </xf>
    <xf numFmtId="185" fontId="0" fillId="0" borderId="0" xfId="0" applyNumberFormat="1" applyFont="1" applyFill="1" applyAlignment="1">
      <alignment horizontal="center" vertical="center"/>
    </xf>
    <xf numFmtId="0" fontId="0" fillId="0" borderId="0" xfId="0" applyFont="1" applyFill="1" applyAlignment="1">
      <alignment horizontal="right" vertical="center"/>
    </xf>
    <xf numFmtId="184" fontId="0" fillId="0" borderId="4" xfId="0" applyNumberFormat="1" applyFont="1" applyFill="1" applyBorder="1" applyAlignment="1">
      <alignment horizontal="center" vertical="center"/>
    </xf>
    <xf numFmtId="176" fontId="8" fillId="0" borderId="0" xfId="0" applyNumberFormat="1" applyFont="1" applyFill="1" applyBorder="1" applyAlignment="1">
      <alignment vertical="center"/>
    </xf>
    <xf numFmtId="3" fontId="8" fillId="0" borderId="0" xfId="2" applyNumberFormat="1" applyFont="1" applyFill="1" applyAlignment="1">
      <alignment vertical="center"/>
    </xf>
    <xf numFmtId="176" fontId="5" fillId="0" borderId="0" xfId="0" applyNumberFormat="1" applyFont="1" applyFill="1" applyBorder="1" applyAlignment="1">
      <alignment vertical="center"/>
    </xf>
    <xf numFmtId="3" fontId="5" fillId="0" borderId="0" xfId="2" applyNumberFormat="1" applyFont="1" applyFill="1" applyAlignment="1">
      <alignment vertical="center"/>
    </xf>
    <xf numFmtId="193" fontId="5" fillId="0" borderId="0" xfId="2" applyNumberFormat="1" applyFont="1" applyFill="1" applyBorder="1" applyAlignment="1">
      <alignment vertical="center"/>
    </xf>
    <xf numFmtId="38" fontId="5" fillId="0" borderId="9" xfId="2" applyFont="1" applyFill="1" applyBorder="1" applyAlignment="1">
      <alignment vertical="center"/>
    </xf>
    <xf numFmtId="180" fontId="5" fillId="0" borderId="6" xfId="2" applyNumberFormat="1" applyFont="1" applyFill="1" applyBorder="1" applyAlignment="1">
      <alignment vertical="center"/>
    </xf>
    <xf numFmtId="181" fontId="5" fillId="0" borderId="0" xfId="2" applyNumberFormat="1" applyFont="1" applyFill="1" applyAlignment="1">
      <alignment horizontal="center" vertical="center"/>
    </xf>
    <xf numFmtId="184" fontId="5" fillId="0" borderId="1" xfId="2" applyNumberFormat="1" applyFont="1" applyFill="1" applyBorder="1" applyAlignment="1">
      <alignment vertical="center"/>
    </xf>
    <xf numFmtId="180" fontId="5" fillId="0" borderId="1" xfId="2" applyNumberFormat="1" applyFont="1" applyFill="1" applyBorder="1" applyAlignment="1">
      <alignment vertical="center"/>
    </xf>
    <xf numFmtId="184" fontId="5" fillId="0" borderId="31" xfId="2" applyNumberFormat="1" applyFont="1" applyFill="1" applyBorder="1" applyAlignment="1">
      <alignment vertical="center"/>
    </xf>
    <xf numFmtId="180" fontId="5" fillId="0" borderId="8" xfId="2" applyNumberFormat="1" applyFont="1" applyFill="1" applyBorder="1" applyAlignment="1">
      <alignment vertical="center"/>
    </xf>
    <xf numFmtId="0" fontId="5" fillId="0" borderId="2" xfId="0" applyFont="1" applyFill="1" applyBorder="1" applyAlignment="1">
      <alignment vertical="center"/>
    </xf>
    <xf numFmtId="38" fontId="5" fillId="0" borderId="0" xfId="2" applyFont="1" applyFill="1" applyAlignment="1">
      <alignment horizontal="center"/>
    </xf>
    <xf numFmtId="38" fontId="5" fillId="0" borderId="10" xfId="2" applyFont="1" applyFill="1" applyBorder="1" applyAlignment="1">
      <alignment horizontal="center" vertical="center" shrinkToFit="1"/>
    </xf>
    <xf numFmtId="179" fontId="5" fillId="0" borderId="6" xfId="2" applyNumberFormat="1" applyFont="1" applyFill="1" applyBorder="1" applyAlignment="1">
      <alignment vertical="center"/>
    </xf>
    <xf numFmtId="0" fontId="5" fillId="0" borderId="29" xfId="2" applyNumberFormat="1" applyFont="1" applyFill="1" applyBorder="1" applyAlignment="1">
      <alignment horizontal="center" vertical="center"/>
    </xf>
    <xf numFmtId="38" fontId="5" fillId="0" borderId="6" xfId="2" applyFont="1" applyFill="1" applyBorder="1" applyAlignment="1">
      <alignment vertical="center" shrinkToFit="1"/>
    </xf>
    <xf numFmtId="38" fontId="5" fillId="0" borderId="0" xfId="2" applyFont="1" applyFill="1" applyAlignment="1">
      <alignment vertical="center" shrinkToFit="1"/>
    </xf>
    <xf numFmtId="38" fontId="5" fillId="0" borderId="1" xfId="2" applyFont="1" applyFill="1" applyBorder="1" applyAlignment="1">
      <alignment vertical="center" shrinkToFit="1"/>
    </xf>
    <xf numFmtId="38" fontId="5" fillId="0" borderId="5" xfId="2" applyFont="1" applyFill="1" applyBorder="1" applyAlignment="1">
      <alignment vertical="center" shrinkToFit="1"/>
    </xf>
    <xf numFmtId="38" fontId="5" fillId="0" borderId="5" xfId="2" applyFont="1" applyFill="1" applyBorder="1" applyAlignment="1">
      <alignment horizontal="center" vertical="center" shrinkToFit="1"/>
    </xf>
    <xf numFmtId="38" fontId="5" fillId="0" borderId="8" xfId="2" applyFont="1" applyFill="1" applyBorder="1" applyAlignment="1">
      <alignment horizontal="center" vertical="center" shrinkToFit="1"/>
    </xf>
    <xf numFmtId="38" fontId="5" fillId="0" borderId="0" xfId="2" applyFont="1" applyFill="1" applyAlignment="1">
      <alignment shrinkToFit="1"/>
    </xf>
    <xf numFmtId="184" fontId="5" fillId="0" borderId="3" xfId="2" applyNumberFormat="1" applyFont="1" applyFill="1" applyBorder="1" applyAlignment="1">
      <alignment horizontal="center" vertical="center"/>
    </xf>
    <xf numFmtId="179" fontId="5" fillId="0" borderId="3" xfId="2" applyNumberFormat="1" applyFont="1" applyFill="1" applyBorder="1" applyAlignment="1">
      <alignment vertical="center"/>
    </xf>
    <xf numFmtId="179" fontId="9" fillId="0" borderId="6" xfId="0" applyNumberFormat="1" applyFont="1" applyFill="1" applyBorder="1" applyAlignment="1">
      <alignment vertical="center"/>
    </xf>
    <xf numFmtId="179" fontId="9" fillId="0" borderId="8" xfId="2" applyNumberFormat="1" applyFont="1" applyFill="1" applyBorder="1" applyAlignment="1">
      <alignment vertical="center"/>
    </xf>
    <xf numFmtId="179" fontId="9" fillId="0" borderId="8" xfId="0" applyNumberFormat="1" applyFont="1" applyFill="1" applyBorder="1" applyAlignment="1">
      <alignment vertical="center"/>
    </xf>
    <xf numFmtId="195" fontId="9" fillId="0" borderId="8" xfId="2" applyNumberFormat="1" applyFont="1" applyFill="1" applyBorder="1" applyAlignment="1">
      <alignment vertical="center"/>
    </xf>
    <xf numFmtId="181" fontId="9" fillId="0" borderId="11" xfId="0" applyNumberFormat="1" applyFont="1" applyFill="1" applyBorder="1" applyAlignment="1">
      <alignment horizontal="center"/>
    </xf>
    <xf numFmtId="184" fontId="9" fillId="0" borderId="3" xfId="0" applyNumberFormat="1" applyFont="1" applyFill="1" applyBorder="1" applyAlignment="1">
      <alignment horizontal="center" vertical="center"/>
    </xf>
    <xf numFmtId="181" fontId="9" fillId="0" borderId="11" xfId="0" applyNumberFormat="1" applyFont="1" applyFill="1" applyBorder="1" applyAlignment="1">
      <alignment horizontal="center" vertical="center"/>
    </xf>
    <xf numFmtId="181" fontId="9" fillId="0" borderId="4" xfId="0" applyNumberFormat="1" applyFont="1" applyFill="1" applyBorder="1" applyAlignment="1">
      <alignment horizontal="center"/>
    </xf>
    <xf numFmtId="184" fontId="9" fillId="0" borderId="8" xfId="0" applyNumberFormat="1" applyFont="1" applyFill="1" applyBorder="1" applyAlignment="1">
      <alignment horizontal="center" vertical="center"/>
    </xf>
    <xf numFmtId="181" fontId="9" fillId="0" borderId="31" xfId="0" applyNumberFormat="1" applyFont="1" applyFill="1" applyBorder="1" applyAlignment="1">
      <alignment horizontal="center" vertical="center"/>
    </xf>
    <xf numFmtId="184" fontId="9" fillId="0" borderId="29" xfId="0" applyNumberFormat="1" applyFont="1" applyFill="1" applyBorder="1" applyAlignment="1">
      <alignment horizontal="center" vertical="center"/>
    </xf>
    <xf numFmtId="193" fontId="1" fillId="0" borderId="6" xfId="2" applyNumberFormat="1" applyFont="1" applyFill="1" applyBorder="1" applyAlignment="1">
      <alignment horizontal="center" vertical="center"/>
    </xf>
    <xf numFmtId="193" fontId="1" fillId="0" borderId="23" xfId="2" applyNumberFormat="1" applyFont="1" applyFill="1" applyBorder="1" applyAlignment="1">
      <alignment horizontal="center" vertical="center"/>
    </xf>
    <xf numFmtId="193" fontId="1" fillId="0" borderId="1" xfId="2" applyNumberFormat="1" applyFont="1" applyFill="1" applyBorder="1" applyAlignment="1">
      <alignment vertical="center"/>
    </xf>
    <xf numFmtId="193" fontId="1" fillId="0" borderId="7" xfId="2" applyNumberFormat="1" applyFont="1" applyFill="1" applyBorder="1" applyAlignment="1">
      <alignment horizontal="center" vertical="center"/>
    </xf>
    <xf numFmtId="193" fontId="1" fillId="0" borderId="7" xfId="2" applyNumberFormat="1" applyFont="1" applyFill="1" applyBorder="1" applyAlignment="1">
      <alignment vertical="center"/>
    </xf>
    <xf numFmtId="193" fontId="1" fillId="0" borderId="8" xfId="2" applyNumberFormat="1" applyFont="1" applyFill="1" applyBorder="1" applyAlignment="1">
      <alignment vertical="center"/>
    </xf>
    <xf numFmtId="0" fontId="1" fillId="0" borderId="6" xfId="2" applyNumberFormat="1" applyFont="1" applyFill="1" applyBorder="1" applyAlignment="1">
      <alignment horizontal="center" vertical="center"/>
    </xf>
    <xf numFmtId="0" fontId="1" fillId="0" borderId="5" xfId="2" applyNumberFormat="1" applyFont="1" applyFill="1" applyBorder="1" applyAlignment="1">
      <alignment horizontal="center" vertical="center"/>
    </xf>
    <xf numFmtId="0" fontId="1" fillId="0" borderId="25" xfId="2" applyNumberFormat="1" applyFont="1" applyFill="1" applyBorder="1" applyAlignment="1">
      <alignment horizontal="center" vertical="center"/>
    </xf>
    <xf numFmtId="0" fontId="1" fillId="0" borderId="23" xfId="2" applyNumberFormat="1" applyFont="1" applyFill="1" applyBorder="1" applyAlignment="1">
      <alignment horizontal="center" vertical="center"/>
    </xf>
    <xf numFmtId="0" fontId="1" fillId="0" borderId="28" xfId="2" applyNumberFormat="1" applyFont="1" applyFill="1" applyBorder="1" applyAlignment="1">
      <alignment horizontal="center" vertical="center"/>
    </xf>
    <xf numFmtId="0" fontId="1" fillId="0" borderId="0" xfId="2" applyNumberFormat="1" applyFont="1" applyFill="1" applyBorder="1" applyAlignment="1">
      <alignment vertical="center"/>
    </xf>
    <xf numFmtId="0" fontId="1" fillId="0" borderId="13" xfId="2" applyNumberFormat="1" applyFont="1" applyFill="1" applyBorder="1" applyAlignment="1">
      <alignment vertical="center"/>
    </xf>
    <xf numFmtId="0" fontId="0" fillId="0" borderId="10" xfId="0" applyNumberFormat="1" applyFill="1" applyBorder="1"/>
    <xf numFmtId="184" fontId="5" fillId="0" borderId="33" xfId="2" applyNumberFormat="1" applyFont="1" applyFill="1" applyBorder="1" applyAlignment="1" applyProtection="1">
      <alignment horizontal="center" vertical="center" shrinkToFit="1"/>
      <protection locked="0"/>
    </xf>
    <xf numFmtId="184" fontId="5" fillId="0" borderId="36" xfId="2" applyNumberFormat="1" applyFont="1" applyFill="1" applyBorder="1" applyAlignment="1" applyProtection="1">
      <alignment horizontal="center" vertical="center"/>
      <protection locked="0"/>
    </xf>
    <xf numFmtId="184" fontId="5" fillId="0" borderId="33" xfId="3" applyNumberFormat="1" applyFont="1" applyFill="1" applyBorder="1" applyAlignment="1" applyProtection="1">
      <alignment horizontal="center" vertical="center"/>
      <protection locked="0"/>
    </xf>
    <xf numFmtId="38" fontId="5" fillId="0" borderId="0" xfId="2" applyFont="1" applyFill="1" applyBorder="1" applyAlignment="1" applyProtection="1">
      <alignment vertical="center" shrinkToFit="1"/>
      <protection locked="0"/>
    </xf>
    <xf numFmtId="189" fontId="5" fillId="0" borderId="33" xfId="2" applyNumberFormat="1" applyFont="1" applyFill="1" applyBorder="1" applyAlignment="1" applyProtection="1">
      <alignment vertical="center" shrinkToFit="1"/>
      <protection locked="0"/>
    </xf>
    <xf numFmtId="38" fontId="5" fillId="0" borderId="36" xfId="2" applyFont="1" applyFill="1" applyBorder="1" applyAlignment="1" applyProtection="1">
      <alignment vertical="center" shrinkToFit="1"/>
      <protection locked="0"/>
    </xf>
    <xf numFmtId="38" fontId="5" fillId="0" borderId="33" xfId="3" applyFont="1" applyFill="1" applyBorder="1" applyAlignment="1" applyProtection="1">
      <alignment vertical="center" shrinkToFit="1"/>
      <protection locked="0"/>
    </xf>
    <xf numFmtId="38" fontId="5" fillId="0" borderId="22" xfId="2" applyFont="1" applyFill="1" applyBorder="1" applyAlignment="1" applyProtection="1">
      <alignment vertical="center" shrinkToFit="1"/>
      <protection locked="0"/>
    </xf>
    <xf numFmtId="184" fontId="5" fillId="0" borderId="22" xfId="2" applyNumberFormat="1" applyFont="1" applyFill="1" applyBorder="1" applyAlignment="1" applyProtection="1">
      <alignment horizontal="center" vertical="center"/>
      <protection locked="0"/>
    </xf>
    <xf numFmtId="0" fontId="5" fillId="0" borderId="4"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38" fontId="1" fillId="0" borderId="1" xfId="2"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38" fontId="1" fillId="0" borderId="11" xfId="2" applyFont="1" applyFill="1" applyBorder="1" applyAlignment="1">
      <alignment horizontal="center" vertical="center"/>
    </xf>
    <xf numFmtId="0" fontId="1" fillId="0" borderId="17"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applyFont="1" applyFill="1" applyAlignment="1">
      <alignment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19" xfId="0" applyFont="1" applyFill="1" applyBorder="1" applyAlignment="1">
      <alignment vertical="center"/>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38" fontId="5" fillId="0" borderId="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0" xfId="2" applyFont="1" applyFill="1" applyBorder="1" applyAlignment="1">
      <alignment horizontal="center" vertical="center"/>
    </xf>
    <xf numFmtId="38" fontId="5" fillId="0" borderId="19" xfId="2" applyFont="1" applyFill="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38" fontId="1" fillId="0" borderId="7"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38" fontId="1" fillId="0" borderId="10" xfId="2" applyFont="1" applyFill="1" applyBorder="1" applyAlignment="1">
      <alignment horizontal="center" vertical="center"/>
    </xf>
    <xf numFmtId="38" fontId="7" fillId="0" borderId="5" xfId="2" applyFont="1" applyFill="1" applyBorder="1" applyAlignment="1">
      <alignment horizontal="center" vertical="center"/>
    </xf>
    <xf numFmtId="38" fontId="7" fillId="0" borderId="7" xfId="2" applyFont="1" applyFill="1" applyBorder="1" applyAlignment="1">
      <alignment horizontal="center" vertical="center"/>
    </xf>
    <xf numFmtId="38" fontId="5" fillId="0" borderId="21" xfId="2" applyFont="1" applyFill="1" applyBorder="1" applyAlignment="1" applyProtection="1">
      <alignment horizontal="center" vertical="center"/>
      <protection locked="0"/>
    </xf>
    <xf numFmtId="0" fontId="0" fillId="0" borderId="6" xfId="0" applyFont="1" applyFill="1" applyBorder="1" applyAlignment="1">
      <alignment horizontal="center" vertical="center" wrapText="1"/>
    </xf>
    <xf numFmtId="0" fontId="0" fillId="0" borderId="1" xfId="0" applyFont="1" applyFill="1" applyBorder="1" applyAlignment="1">
      <alignment horizontal="center"/>
    </xf>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0" fontId="0" fillId="0" borderId="5" xfId="0" applyFont="1" applyFill="1" applyBorder="1" applyAlignment="1">
      <alignment horizontal="center"/>
    </xf>
    <xf numFmtId="0" fontId="0" fillId="0" borderId="5" xfId="0" applyFont="1" applyFill="1" applyBorder="1" applyAlignment="1">
      <alignment horizontal="center" wrapText="1"/>
    </xf>
    <xf numFmtId="38" fontId="0" fillId="0" borderId="13" xfId="2" applyFont="1" applyFill="1" applyBorder="1" applyAlignment="1">
      <alignment horizontal="center" vertical="center"/>
    </xf>
    <xf numFmtId="0" fontId="0" fillId="0" borderId="5" xfId="0" applyFont="1" applyFill="1" applyBorder="1" applyAlignment="1">
      <alignment wrapText="1"/>
    </xf>
    <xf numFmtId="38" fontId="0" fillId="0" borderId="6" xfId="2" applyFont="1" applyFill="1" applyBorder="1" applyAlignment="1">
      <alignment vertical="center"/>
    </xf>
    <xf numFmtId="182" fontId="0" fillId="0" borderId="0" xfId="0" applyNumberFormat="1" applyFont="1" applyFill="1"/>
    <xf numFmtId="0" fontId="0" fillId="0" borderId="1" xfId="0" applyFont="1" applyFill="1" applyBorder="1" applyAlignment="1">
      <alignment horizontal="center" vertical="center" wrapText="1"/>
    </xf>
    <xf numFmtId="58" fontId="0" fillId="0" borderId="6"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0" xfId="0" applyFont="1" applyFill="1" applyAlignment="1">
      <alignment vertical="center"/>
    </xf>
    <xf numFmtId="185" fontId="0" fillId="0" borderId="4" xfId="0" applyNumberFormat="1" applyFont="1" applyFill="1" applyBorder="1" applyAlignment="1">
      <alignment horizontal="center" vertical="center"/>
    </xf>
    <xf numFmtId="185" fontId="0" fillId="0" borderId="9" xfId="0" applyNumberFormat="1" applyFont="1" applyFill="1" applyBorder="1" applyAlignment="1">
      <alignment horizontal="center" vertical="center"/>
    </xf>
    <xf numFmtId="185" fontId="0" fillId="0" borderId="12" xfId="0" applyNumberFormat="1" applyFont="1" applyFill="1" applyBorder="1" applyAlignment="1">
      <alignment horizontal="center" vertical="center"/>
    </xf>
    <xf numFmtId="185" fontId="0" fillId="0" borderId="10" xfId="0"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0" fillId="0" borderId="13" xfId="0" applyNumberFormat="1" applyFont="1" applyFill="1" applyBorder="1" applyAlignment="1">
      <alignment horizontal="center" vertical="center"/>
    </xf>
    <xf numFmtId="0" fontId="0" fillId="0" borderId="6" xfId="0" applyFont="1" applyFill="1" applyBorder="1" applyAlignment="1">
      <alignment horizontal="center" vertical="center" shrinkToFit="1"/>
    </xf>
    <xf numFmtId="0" fontId="0" fillId="0" borderId="6" xfId="4" applyFont="1" applyFill="1" applyBorder="1" applyAlignment="1">
      <alignment horizontal="center" vertical="center" shrinkToFit="1"/>
    </xf>
    <xf numFmtId="0" fontId="0" fillId="0" borderId="6" xfId="0" applyFont="1" applyFill="1" applyBorder="1" applyAlignment="1" applyProtection="1">
      <alignment vertical="center"/>
      <protection locked="0"/>
    </xf>
    <xf numFmtId="0" fontId="0" fillId="0" borderId="6" xfId="0" applyFont="1" applyFill="1" applyBorder="1" applyAlignment="1" applyProtection="1">
      <alignment vertical="center" shrinkToFit="1"/>
      <protection locked="0"/>
    </xf>
    <xf numFmtId="0" fontId="0" fillId="0" borderId="0" xfId="0" applyFont="1" applyFill="1" applyAlignment="1">
      <alignment vertical="center" shrinkToFit="1"/>
    </xf>
    <xf numFmtId="0" fontId="0" fillId="0" borderId="6" xfId="0" applyFont="1" applyFill="1" applyBorder="1" applyAlignment="1">
      <alignment vertical="center" wrapText="1"/>
    </xf>
    <xf numFmtId="0" fontId="0" fillId="0" borderId="6" xfId="0" applyFont="1" applyFill="1" applyBorder="1" applyAlignment="1" applyProtection="1">
      <alignment horizontal="center" vertical="center"/>
      <protection locked="0"/>
    </xf>
    <xf numFmtId="38" fontId="0" fillId="0" borderId="5" xfId="2" applyFont="1" applyFill="1" applyBorder="1" applyAlignment="1">
      <alignment horizontal="center" vertical="center" shrinkToFit="1"/>
    </xf>
    <xf numFmtId="0" fontId="0" fillId="0" borderId="6" xfId="0" applyFont="1" applyFill="1" applyBorder="1" applyAlignment="1">
      <alignment horizontal="center" vertical="center"/>
    </xf>
    <xf numFmtId="0" fontId="0" fillId="0" borderId="19" xfId="0" applyBorder="1" applyAlignment="1">
      <alignment vertical="center"/>
    </xf>
    <xf numFmtId="183" fontId="9" fillId="0" borderId="7" xfId="0" applyNumberFormat="1" applyFont="1" applyFill="1" applyBorder="1" applyAlignment="1">
      <alignment vertical="center"/>
    </xf>
    <xf numFmtId="183" fontId="9" fillId="0" borderId="50" xfId="0" applyNumberFormat="1" applyFont="1" applyFill="1" applyBorder="1" applyAlignment="1">
      <alignment vertical="center"/>
    </xf>
    <xf numFmtId="0" fontId="0" fillId="0" borderId="0" xfId="0" applyFont="1" applyFill="1" applyAlignment="1">
      <alignment vertical="center"/>
    </xf>
    <xf numFmtId="38" fontId="5" fillId="0" borderId="9" xfId="2"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Alignment="1">
      <alignment horizontal="right" vertical="center"/>
    </xf>
    <xf numFmtId="0" fontId="5" fillId="0" borderId="19" xfId="6" applyNumberFormat="1" applyFont="1" applyFill="1" applyBorder="1" applyAlignment="1" applyProtection="1">
      <alignment horizontal="right"/>
    </xf>
    <xf numFmtId="0" fontId="1" fillId="0" borderId="0" xfId="6" applyFont="1" applyFill="1" applyBorder="1" applyAlignment="1">
      <alignment horizontal="right" vertical="center"/>
    </xf>
    <xf numFmtId="0" fontId="0" fillId="0" borderId="6" xfId="0" applyBorder="1" applyAlignment="1">
      <alignment horizontal="center" vertical="center" wrapText="1"/>
    </xf>
    <xf numFmtId="0" fontId="0" fillId="0" borderId="6" xfId="0" applyBorder="1" applyAlignment="1">
      <alignment vertical="center"/>
    </xf>
    <xf numFmtId="0" fontId="0" fillId="0" borderId="0" xfId="0" applyBorder="1" applyAlignment="1">
      <alignment vertical="center"/>
    </xf>
    <xf numFmtId="0" fontId="0" fillId="0" borderId="6" xfId="0" applyBorder="1" applyAlignment="1">
      <alignment horizontal="center" vertical="center"/>
    </xf>
    <xf numFmtId="179" fontId="0" fillId="0" borderId="6" xfId="0" applyNumberFormat="1" applyBorder="1" applyAlignment="1">
      <alignment vertical="center"/>
    </xf>
    <xf numFmtId="57" fontId="0" fillId="0" borderId="6" xfId="0" applyNumberFormat="1" applyBorder="1" applyAlignment="1">
      <alignment horizontal="right" vertical="center"/>
    </xf>
    <xf numFmtId="0" fontId="0" fillId="2" borderId="6" xfId="0" applyFill="1" applyBorder="1" applyAlignment="1">
      <alignment vertical="center"/>
    </xf>
    <xf numFmtId="179" fontId="0" fillId="2" borderId="6" xfId="0" applyNumberFormat="1" applyFill="1" applyBorder="1" applyAlignment="1">
      <alignment vertical="center"/>
    </xf>
    <xf numFmtId="0" fontId="0" fillId="0" borderId="0" xfId="0" applyAlignment="1">
      <alignment horizontal="center" vertical="center"/>
    </xf>
    <xf numFmtId="0" fontId="1" fillId="0" borderId="0" xfId="6" applyFont="1" applyFill="1" applyBorder="1" applyAlignment="1">
      <alignment vertical="center"/>
    </xf>
    <xf numFmtId="0" fontId="0" fillId="0" borderId="0" xfId="6" applyFont="1" applyFill="1" applyAlignment="1">
      <alignment vertical="center"/>
    </xf>
    <xf numFmtId="0" fontId="0" fillId="0" borderId="0" xfId="6" applyFont="1" applyFill="1" applyBorder="1" applyAlignment="1">
      <alignment vertical="center"/>
    </xf>
    <xf numFmtId="38" fontId="1" fillId="0" borderId="6" xfId="2" applyFont="1" applyFill="1" applyBorder="1" applyAlignment="1">
      <alignment vertical="center" shrinkToFit="1"/>
    </xf>
    <xf numFmtId="49" fontId="1" fillId="0" borderId="6" xfId="2" applyNumberFormat="1" applyFont="1" applyFill="1" applyBorder="1" applyAlignment="1">
      <alignment horizontal="left" vertical="center" shrinkToFit="1"/>
    </xf>
    <xf numFmtId="193" fontId="1" fillId="0" borderId="6" xfId="2" applyNumberFormat="1" applyFont="1" applyFill="1" applyBorder="1" applyAlignment="1">
      <alignment vertical="center" shrinkToFit="1"/>
    </xf>
    <xf numFmtId="193" fontId="1" fillId="0" borderId="2" xfId="2" applyNumberFormat="1" applyFont="1" applyFill="1" applyBorder="1" applyAlignment="1">
      <alignment vertical="center" shrinkToFit="1"/>
    </xf>
    <xf numFmtId="0" fontId="0" fillId="0" borderId="6" xfId="0" applyFont="1" applyFill="1" applyBorder="1" applyAlignment="1" applyProtection="1">
      <alignment vertical="center" wrapText="1"/>
      <protection locked="0"/>
    </xf>
    <xf numFmtId="0" fontId="0" fillId="0" borderId="6" xfId="0" applyFont="1" applyFill="1" applyBorder="1" applyAlignment="1" applyProtection="1">
      <alignment horizontal="left" vertical="center" wrapText="1"/>
      <protection locked="0"/>
    </xf>
    <xf numFmtId="179" fontId="0" fillId="0" borderId="2" xfId="0" applyNumberFormat="1" applyFont="1" applyFill="1" applyBorder="1" applyAlignment="1">
      <alignment vertical="center"/>
    </xf>
    <xf numFmtId="179" fontId="0" fillId="0" borderId="2" xfId="0" applyNumberFormat="1" applyFont="1" applyFill="1" applyBorder="1" applyAlignment="1">
      <alignment vertical="center" shrinkToFit="1"/>
    </xf>
    <xf numFmtId="0" fontId="0" fillId="0" borderId="11"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1" fillId="0" borderId="1" xfId="2" applyNumberFormat="1" applyFont="1" applyFill="1" applyBorder="1" applyAlignment="1">
      <alignment horizontal="center" vertical="center"/>
    </xf>
    <xf numFmtId="0" fontId="1" fillId="0" borderId="7" xfId="2" applyNumberFormat="1" applyFont="1" applyFill="1" applyBorder="1" applyAlignment="1">
      <alignment horizontal="center" vertical="center"/>
    </xf>
    <xf numFmtId="187" fontId="22" fillId="0" borderId="6" xfId="0" applyNumberFormat="1" applyFont="1" applyFill="1" applyBorder="1" applyAlignment="1">
      <alignment vertical="center"/>
    </xf>
    <xf numFmtId="0" fontId="0" fillId="0" borderId="1" xfId="0" applyFont="1" applyFill="1" applyBorder="1" applyAlignment="1">
      <alignment vertical="center"/>
    </xf>
    <xf numFmtId="187" fontId="0" fillId="0" borderId="1" xfId="0" applyNumberFormat="1" applyFont="1" applyFill="1" applyBorder="1" applyAlignment="1">
      <alignment vertical="center"/>
    </xf>
    <xf numFmtId="186" fontId="0" fillId="0" borderId="1" xfId="0" applyNumberFormat="1" applyFont="1" applyFill="1" applyBorder="1" applyAlignment="1">
      <alignment vertical="center"/>
    </xf>
    <xf numFmtId="0" fontId="0" fillId="0" borderId="2" xfId="0" applyFont="1" applyFill="1" applyBorder="1" applyAlignment="1">
      <alignment horizontal="center" vertical="center"/>
    </xf>
    <xf numFmtId="0" fontId="5" fillId="0" borderId="0" xfId="6" applyFont="1" applyFill="1" applyBorder="1" applyAlignment="1" applyProtection="1">
      <alignment horizontal="left" vertical="center"/>
    </xf>
    <xf numFmtId="38" fontId="5" fillId="0" borderId="0" xfId="2" applyFont="1" applyFill="1" applyAlignment="1">
      <alignment horizontal="right" vertical="center"/>
    </xf>
    <xf numFmtId="38" fontId="5" fillId="0" borderId="0" xfId="2" applyFont="1" applyFill="1" applyBorder="1" applyAlignment="1">
      <alignment horizontal="center" vertical="center" shrinkToFit="1"/>
    </xf>
    <xf numFmtId="193" fontId="5" fillId="0" borderId="3" xfId="2" applyNumberFormat="1" applyFont="1" applyFill="1" applyBorder="1" applyAlignment="1">
      <alignment vertical="center"/>
    </xf>
    <xf numFmtId="184" fontId="5" fillId="0" borderId="5" xfId="2" applyNumberFormat="1" applyFont="1" applyFill="1" applyBorder="1" applyAlignment="1">
      <alignment vertical="center"/>
    </xf>
    <xf numFmtId="193" fontId="5" fillId="0" borderId="1" xfId="2" applyNumberFormat="1" applyFont="1" applyFill="1" applyBorder="1" applyAlignment="1">
      <alignment vertical="center"/>
    </xf>
    <xf numFmtId="38" fontId="5" fillId="0" borderId="1"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3" xfId="2" applyFont="1" applyFill="1" applyBorder="1" applyAlignment="1">
      <alignment horizontal="center" vertical="center"/>
    </xf>
    <xf numFmtId="184" fontId="0" fillId="0" borderId="45" xfId="0" applyNumberFormat="1" applyFill="1" applyBorder="1" applyAlignment="1">
      <alignment horizontal="center"/>
    </xf>
    <xf numFmtId="184" fontId="0" fillId="0" borderId="46" xfId="0" applyNumberFormat="1" applyFill="1" applyBorder="1" applyAlignment="1">
      <alignment horizontal="center"/>
    </xf>
    <xf numFmtId="184" fontId="0" fillId="0" borderId="47" xfId="0" applyNumberFormat="1" applyFill="1" applyBorder="1" applyAlignment="1">
      <alignment horizontal="center"/>
    </xf>
    <xf numFmtId="193" fontId="5" fillId="0" borderId="6" xfId="2" applyNumberFormat="1" applyFont="1" applyFill="1" applyBorder="1" applyAlignment="1" applyProtection="1">
      <alignment vertical="center"/>
    </xf>
    <xf numFmtId="184" fontId="5" fillId="0" borderId="33" xfId="0" applyNumberFormat="1" applyFont="1" applyFill="1" applyBorder="1" applyAlignment="1">
      <alignment horizontal="right" vertical="center"/>
    </xf>
    <xf numFmtId="184" fontId="5" fillId="0" borderId="3" xfId="2" applyNumberFormat="1" applyFont="1" applyFill="1" applyBorder="1" applyAlignment="1">
      <alignment vertical="center"/>
    </xf>
    <xf numFmtId="192" fontId="5" fillId="0" borderId="33"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3" fontId="5" fillId="0" borderId="18" xfId="0"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0" fontId="5" fillId="0" borderId="6" xfId="0" applyFont="1" applyFill="1" applyBorder="1" applyAlignment="1">
      <alignment vertical="center"/>
    </xf>
    <xf numFmtId="196" fontId="5" fillId="0" borderId="33" xfId="0" quotePrefix="1" applyNumberFormat="1" applyFont="1" applyFill="1" applyBorder="1" applyAlignment="1">
      <alignment horizontal="right" vertical="center"/>
    </xf>
    <xf numFmtId="184" fontId="5" fillId="0" borderId="33" xfId="0" quotePrefix="1" applyNumberFormat="1" applyFont="1" applyFill="1" applyBorder="1" applyAlignment="1">
      <alignment horizontal="right" vertical="center"/>
    </xf>
    <xf numFmtId="184" fontId="5" fillId="0" borderId="36" xfId="0" applyNumberFormat="1" applyFont="1" applyFill="1" applyBorder="1" applyAlignment="1">
      <alignment horizontal="right" vertical="center"/>
    </xf>
    <xf numFmtId="184" fontId="5" fillId="0" borderId="0" xfId="0" applyNumberFormat="1" applyFont="1" applyFill="1" applyAlignment="1">
      <alignment vertical="center"/>
    </xf>
    <xf numFmtId="192" fontId="5" fillId="0" borderId="36" xfId="0" applyNumberFormat="1" applyFont="1" applyFill="1" applyBorder="1" applyAlignment="1">
      <alignment horizontal="right" vertical="center"/>
    </xf>
    <xf numFmtId="184" fontId="5" fillId="0" borderId="34" xfId="0" applyNumberFormat="1" applyFont="1" applyFill="1" applyBorder="1" applyAlignment="1">
      <alignment horizontal="right" vertical="center"/>
    </xf>
    <xf numFmtId="192" fontId="5" fillId="0" borderId="34"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84" fontId="5" fillId="0" borderId="29" xfId="0" applyNumberFormat="1" applyFont="1" applyFill="1" applyBorder="1" applyAlignment="1">
      <alignment vertical="center"/>
    </xf>
    <xf numFmtId="184" fontId="5" fillId="0" borderId="8" xfId="0" applyNumberFormat="1" applyFont="1" applyFill="1" applyBorder="1" applyAlignment="1">
      <alignment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7" xfId="0" applyFont="1" applyFill="1" applyBorder="1" applyAlignment="1">
      <alignment horizontal="center" vertical="center"/>
    </xf>
    <xf numFmtId="0" fontId="0" fillId="0" borderId="0" xfId="0" applyFont="1" applyFill="1" applyAlignment="1">
      <alignment vertical="center"/>
    </xf>
    <xf numFmtId="184" fontId="0" fillId="0" borderId="17" xfId="0" applyNumberFormat="1" applyFont="1" applyFill="1" applyBorder="1" applyAlignment="1">
      <alignment horizontal="center" vertical="center"/>
    </xf>
    <xf numFmtId="184" fontId="0" fillId="0" borderId="10" xfId="0" applyNumberFormat="1" applyFont="1" applyFill="1" applyBorder="1" applyAlignment="1">
      <alignment horizontal="center" vertical="center"/>
    </xf>
    <xf numFmtId="184" fontId="0" fillId="0" borderId="13" xfId="0" applyNumberFormat="1" applyFont="1" applyFill="1" applyBorder="1" applyAlignment="1">
      <alignment horizontal="center" vertical="center"/>
    </xf>
    <xf numFmtId="184" fontId="1" fillId="0" borderId="6" xfId="2" applyNumberFormat="1" applyFont="1" applyFill="1" applyBorder="1" applyAlignment="1">
      <alignment vertical="center"/>
    </xf>
    <xf numFmtId="184" fontId="1" fillId="0" borderId="3" xfId="2" applyNumberFormat="1" applyFont="1" applyFill="1" applyBorder="1" applyAlignment="1">
      <alignment vertical="center"/>
    </xf>
    <xf numFmtId="184" fontId="1" fillId="0" borderId="7" xfId="2" applyNumberFormat="1" applyFont="1" applyFill="1" applyBorder="1" applyAlignment="1">
      <alignment vertical="center"/>
    </xf>
    <xf numFmtId="184" fontId="1" fillId="0" borderId="23" xfId="2" applyNumberFormat="1" applyFont="1" applyFill="1" applyBorder="1" applyAlignment="1">
      <alignment vertical="center"/>
    </xf>
    <xf numFmtId="184" fontId="1" fillId="0" borderId="27" xfId="2" applyNumberFormat="1" applyFont="1" applyFill="1" applyBorder="1" applyAlignment="1">
      <alignment vertical="center"/>
    </xf>
    <xf numFmtId="184" fontId="1" fillId="0" borderId="18" xfId="2" applyNumberFormat="1" applyFont="1" applyFill="1" applyBorder="1" applyAlignment="1">
      <alignment vertical="center"/>
    </xf>
    <xf numFmtId="192" fontId="1" fillId="0" borderId="6" xfId="2" applyNumberFormat="1" applyFont="1" applyFill="1" applyBorder="1" applyAlignment="1">
      <alignment vertical="center"/>
    </xf>
    <xf numFmtId="192" fontId="1" fillId="0" borderId="23" xfId="2" applyNumberFormat="1" applyFont="1" applyFill="1" applyBorder="1" applyAlignment="1">
      <alignment vertical="center"/>
    </xf>
    <xf numFmtId="192" fontId="1" fillId="0" borderId="7" xfId="2" applyNumberFormat="1" applyFont="1" applyFill="1" applyBorder="1" applyAlignment="1">
      <alignment vertical="center"/>
    </xf>
    <xf numFmtId="184" fontId="9" fillId="0" borderId="6" xfId="0" applyNumberFormat="1" applyFont="1" applyFill="1" applyBorder="1" applyAlignment="1">
      <alignment horizontal="center" vertical="center"/>
    </xf>
    <xf numFmtId="184" fontId="9" fillId="0" borderId="11" xfId="0" applyNumberFormat="1" applyFont="1" applyFill="1" applyBorder="1" applyAlignment="1">
      <alignment horizontal="center" vertical="center"/>
    </xf>
    <xf numFmtId="179" fontId="9" fillId="0" borderId="6" xfId="2" applyNumberFormat="1" applyFont="1" applyFill="1" applyBorder="1" applyAlignment="1">
      <alignment vertical="center"/>
    </xf>
    <xf numFmtId="192" fontId="24" fillId="0" borderId="33" xfId="0" applyNumberFormat="1" applyFont="1" applyFill="1" applyBorder="1" applyAlignment="1">
      <alignment horizontal="right" vertical="center"/>
    </xf>
    <xf numFmtId="192" fontId="25" fillId="0" borderId="33" xfId="0" applyNumberFormat="1" applyFont="1" applyFill="1" applyBorder="1" applyAlignment="1">
      <alignment horizontal="right" vertical="center"/>
    </xf>
    <xf numFmtId="192" fontId="7" fillId="0" borderId="36" xfId="0" applyNumberFormat="1" applyFont="1" applyFill="1" applyBorder="1" applyAlignment="1">
      <alignment horizontal="right" vertical="center"/>
    </xf>
    <xf numFmtId="192" fontId="7" fillId="0" borderId="34" xfId="0" applyNumberFormat="1" applyFont="1" applyFill="1" applyBorder="1" applyAlignment="1">
      <alignment horizontal="right" vertical="center"/>
    </xf>
    <xf numFmtId="184" fontId="9" fillId="0" borderId="1" xfId="0" applyNumberFormat="1" applyFont="1" applyFill="1" applyBorder="1" applyAlignment="1">
      <alignment horizontal="center" vertical="center"/>
    </xf>
    <xf numFmtId="184" fontId="9" fillId="0" borderId="12" xfId="0" applyNumberFormat="1" applyFont="1" applyFill="1" applyBorder="1" applyAlignment="1">
      <alignment horizontal="center" vertical="center"/>
    </xf>
    <xf numFmtId="184" fontId="9" fillId="0" borderId="4" xfId="0" applyNumberFormat="1" applyFont="1" applyFill="1" applyBorder="1" applyAlignment="1">
      <alignment horizontal="center" vertical="center"/>
    </xf>
    <xf numFmtId="181" fontId="5" fillId="0" borderId="0" xfId="2" applyNumberFormat="1" applyFont="1" applyFill="1" applyBorder="1" applyAlignment="1">
      <alignment vertical="center"/>
    </xf>
    <xf numFmtId="181" fontId="5" fillId="0" borderId="10" xfId="2" applyNumberFormat="1" applyFont="1" applyFill="1" applyBorder="1" applyAlignment="1">
      <alignment vertical="center"/>
    </xf>
    <xf numFmtId="193" fontId="5" fillId="0" borderId="5" xfId="2" applyNumberFormat="1" applyFont="1" applyFill="1" applyBorder="1" applyAlignment="1">
      <alignment vertical="center"/>
    </xf>
    <xf numFmtId="181" fontId="5" fillId="0" borderId="2" xfId="2" applyNumberFormat="1" applyFont="1" applyFill="1" applyBorder="1" applyAlignment="1">
      <alignment vertical="center"/>
    </xf>
    <xf numFmtId="181" fontId="5" fillId="0" borderId="2" xfId="0" applyNumberFormat="1" applyFont="1" applyFill="1" applyBorder="1" applyAlignment="1">
      <alignment vertical="center"/>
    </xf>
    <xf numFmtId="193" fontId="5" fillId="0" borderId="2" xfId="2" applyNumberFormat="1" applyFont="1" applyFill="1" applyBorder="1" applyAlignment="1">
      <alignment vertical="center"/>
    </xf>
    <xf numFmtId="181" fontId="5" fillId="0" borderId="11" xfId="2" applyNumberFormat="1" applyFont="1" applyFill="1" applyBorder="1" applyAlignment="1">
      <alignment vertical="center"/>
    </xf>
    <xf numFmtId="184" fontId="5" fillId="0" borderId="6" xfId="0" applyNumberFormat="1" applyFont="1" applyFill="1" applyBorder="1" applyAlignment="1">
      <alignment vertical="center"/>
    </xf>
    <xf numFmtId="193" fontId="5" fillId="0" borderId="12" xfId="2" applyNumberFormat="1" applyFont="1" applyFill="1" applyBorder="1" applyAlignment="1">
      <alignment vertical="center"/>
    </xf>
    <xf numFmtId="0" fontId="0" fillId="0" borderId="6" xfId="0" applyNumberFormat="1" applyFont="1" applyFill="1" applyBorder="1" applyAlignment="1">
      <alignment horizontal="center" vertical="center"/>
    </xf>
    <xf numFmtId="0" fontId="0" fillId="0" borderId="1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79" fontId="0" fillId="0" borderId="6" xfId="0" applyNumberFormat="1" applyFont="1" applyFill="1" applyBorder="1" applyAlignment="1">
      <alignment vertical="center"/>
    </xf>
    <xf numFmtId="0" fontId="0" fillId="0" borderId="26" xfId="0" applyFill="1" applyBorder="1" applyAlignment="1">
      <alignment vertical="center"/>
    </xf>
    <xf numFmtId="0" fontId="0" fillId="0" borderId="49" xfId="0" applyFill="1" applyBorder="1" applyAlignment="1">
      <alignment vertical="center"/>
    </xf>
    <xf numFmtId="0" fontId="0" fillId="0" borderId="27" xfId="0" applyFill="1" applyBorder="1" applyAlignment="1">
      <alignment vertical="center"/>
    </xf>
    <xf numFmtId="0" fontId="0" fillId="0" borderId="0" xfId="0" applyFont="1" applyFill="1" applyAlignment="1">
      <alignment vertical="center"/>
    </xf>
    <xf numFmtId="0" fontId="0" fillId="0" borderId="6" xfId="0" applyFont="1" applyFill="1" applyBorder="1" applyAlignment="1">
      <alignment horizontal="center" vertical="center"/>
    </xf>
    <xf numFmtId="178" fontId="0" fillId="0" borderId="1" xfId="0" applyNumberFormat="1" applyFont="1" applyFill="1" applyBorder="1" applyAlignment="1">
      <alignment horizontal="center" vertical="center"/>
    </xf>
    <xf numFmtId="178" fontId="0" fillId="0" borderId="5" xfId="0" applyNumberFormat="1" applyFont="1" applyFill="1" applyBorder="1" applyAlignment="1">
      <alignment horizontal="center" vertical="center"/>
    </xf>
    <xf numFmtId="6" fontId="0" fillId="0" borderId="6" xfId="8" applyFont="1" applyFill="1" applyBorder="1" applyAlignment="1">
      <alignment vertical="center"/>
    </xf>
    <xf numFmtId="197" fontId="8" fillId="0" borderId="0" xfId="2" applyNumberFormat="1" applyFont="1" applyFill="1" applyAlignment="1" applyProtection="1">
      <alignment vertical="center"/>
      <protection locked="0"/>
    </xf>
    <xf numFmtId="38" fontId="8" fillId="0" borderId="0" xfId="2" applyFont="1" applyFill="1" applyAlignment="1" applyProtection="1">
      <alignment vertical="center"/>
      <protection locked="0"/>
    </xf>
    <xf numFmtId="38" fontId="5" fillId="0" borderId="0" xfId="2" applyFont="1" applyFill="1" applyProtection="1">
      <protection locked="0"/>
    </xf>
    <xf numFmtId="197" fontId="5" fillId="0" borderId="6" xfId="0" applyNumberFormat="1" applyFont="1" applyFill="1" applyBorder="1" applyAlignment="1">
      <alignment vertical="center" wrapText="1"/>
    </xf>
    <xf numFmtId="197" fontId="5" fillId="0" borderId="7" xfId="0" applyNumberFormat="1" applyFont="1" applyFill="1" applyBorder="1" applyAlignment="1">
      <alignment horizontal="right" vertical="center" wrapText="1"/>
    </xf>
    <xf numFmtId="197" fontId="5" fillId="0" borderId="6" xfId="2" applyNumberFormat="1" applyFont="1" applyFill="1" applyBorder="1" applyAlignment="1" applyProtection="1">
      <alignment vertical="center"/>
      <protection locked="0"/>
    </xf>
    <xf numFmtId="38" fontId="5" fillId="0" borderId="7" xfId="2" applyFont="1" applyFill="1" applyBorder="1" applyAlignment="1" applyProtection="1">
      <alignment horizontal="center" vertical="center"/>
      <protection locked="0"/>
    </xf>
    <xf numFmtId="197" fontId="5" fillId="0" borderId="7" xfId="2" applyNumberFormat="1" applyFont="1" applyFill="1" applyBorder="1" applyAlignment="1" applyProtection="1">
      <alignment horizontal="right" vertical="center"/>
      <protection locked="0"/>
    </xf>
    <xf numFmtId="197" fontId="5" fillId="0" borderId="7" xfId="2" applyNumberFormat="1" applyFont="1" applyFill="1" applyBorder="1" applyAlignment="1" applyProtection="1">
      <alignment vertical="center"/>
      <protection locked="0"/>
    </xf>
    <xf numFmtId="38" fontId="5" fillId="0" borderId="6" xfId="2" applyFont="1" applyFill="1" applyBorder="1" applyAlignment="1" applyProtection="1">
      <alignment horizontal="center" vertical="center"/>
      <protection locked="0"/>
    </xf>
    <xf numFmtId="197" fontId="5" fillId="0" borderId="6" xfId="2" applyNumberFormat="1" applyFont="1" applyFill="1" applyBorder="1" applyAlignment="1" applyProtection="1">
      <alignment horizontal="right" vertical="center"/>
      <protection locked="0"/>
    </xf>
    <xf numFmtId="197" fontId="5" fillId="0" borderId="6" xfId="2" quotePrefix="1" applyNumberFormat="1" applyFont="1" applyFill="1" applyBorder="1" applyAlignment="1" applyProtection="1">
      <alignment horizontal="right" vertical="center"/>
      <protection locked="0"/>
    </xf>
    <xf numFmtId="0" fontId="5" fillId="0" borderId="51" xfId="0" applyFont="1" applyFill="1" applyBorder="1" applyAlignment="1">
      <alignment horizontal="center" vertical="center"/>
    </xf>
    <xf numFmtId="197" fontId="5" fillId="0" borderId="51" xfId="2" applyNumberFormat="1" applyFont="1" applyFill="1" applyBorder="1" applyAlignment="1" applyProtection="1">
      <alignment vertical="center"/>
    </xf>
    <xf numFmtId="38" fontId="5" fillId="0" borderId="52" xfId="2" applyFont="1" applyFill="1" applyBorder="1" applyAlignment="1" applyProtection="1">
      <alignment horizontal="center" vertical="center" wrapText="1"/>
      <protection locked="0"/>
    </xf>
    <xf numFmtId="197" fontId="5" fillId="0" borderId="52" xfId="2" applyNumberFormat="1" applyFont="1" applyFill="1" applyBorder="1" applyAlignment="1" applyProtection="1">
      <alignment vertical="center"/>
      <protection locked="0"/>
    </xf>
    <xf numFmtId="197" fontId="5" fillId="0" borderId="52" xfId="2" applyNumberFormat="1" applyFont="1" applyFill="1" applyBorder="1" applyAlignment="1" applyProtection="1">
      <alignment vertical="center"/>
    </xf>
    <xf numFmtId="38" fontId="5" fillId="0" borderId="11" xfId="2" applyFont="1" applyFill="1" applyBorder="1" applyAlignment="1" applyProtection="1">
      <alignment horizontal="center" vertical="center" wrapText="1"/>
      <protection locked="0"/>
    </xf>
    <xf numFmtId="197" fontId="5" fillId="0" borderId="6" xfId="2" applyNumberFormat="1" applyFont="1" applyFill="1" applyBorder="1" applyAlignment="1" applyProtection="1">
      <alignment vertical="center"/>
    </xf>
    <xf numFmtId="38" fontId="5" fillId="0" borderId="30" xfId="2" applyFont="1" applyFill="1" applyBorder="1" applyAlignment="1" applyProtection="1">
      <alignment horizontal="center" vertical="center" wrapText="1"/>
      <protection locked="0"/>
    </xf>
    <xf numFmtId="197" fontId="5" fillId="0" borderId="23" xfId="2" applyNumberFormat="1" applyFont="1" applyFill="1" applyBorder="1" applyAlignment="1" applyProtection="1">
      <alignment vertical="center"/>
      <protection locked="0"/>
    </xf>
    <xf numFmtId="197" fontId="5" fillId="0" borderId="23" xfId="2" applyNumberFormat="1" applyFont="1" applyFill="1" applyBorder="1" applyAlignment="1" applyProtection="1">
      <alignment vertical="center"/>
    </xf>
    <xf numFmtId="0" fontId="5" fillId="0" borderId="7" xfId="0" applyNumberFormat="1" applyFont="1" applyFill="1" applyBorder="1" applyAlignment="1">
      <alignment horizontal="center" vertical="center"/>
    </xf>
    <xf numFmtId="197" fontId="5" fillId="0" borderId="0" xfId="2" applyNumberFormat="1" applyFont="1" applyFill="1" applyProtection="1">
      <protection locked="0"/>
    </xf>
    <xf numFmtId="38" fontId="5" fillId="0" borderId="0" xfId="2" applyFont="1" applyFill="1" applyBorder="1" applyAlignment="1" applyProtection="1">
      <protection locked="0"/>
    </xf>
    <xf numFmtId="0" fontId="5" fillId="0" borderId="0" xfId="0" applyFont="1" applyFill="1" applyBorder="1" applyAlignment="1"/>
    <xf numFmtId="197" fontId="26" fillId="0" borderId="0" xfId="1" applyNumberFormat="1" applyFont="1" applyFill="1" applyAlignment="1" applyProtection="1">
      <protection locked="0"/>
    </xf>
    <xf numFmtId="197" fontId="5" fillId="0" borderId="0" xfId="2" applyNumberFormat="1" applyFont="1" applyFill="1" applyAlignment="1" applyProtection="1">
      <alignment horizontal="right"/>
      <protection locked="0"/>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9" xfId="0" applyFont="1" applyBorder="1" applyAlignment="1">
      <alignment horizontal="right" vertical="center"/>
    </xf>
    <xf numFmtId="0" fontId="5" fillId="0" borderId="9" xfId="0" applyFont="1" applyBorder="1" applyAlignment="1">
      <alignment horizontal="left" vertical="center"/>
    </xf>
    <xf numFmtId="0" fontId="5" fillId="0" borderId="12" xfId="0" applyFont="1" applyBorder="1" applyAlignment="1">
      <alignment vertical="center"/>
    </xf>
    <xf numFmtId="0" fontId="5" fillId="0" borderId="7" xfId="0" applyFont="1" applyBorder="1" applyAlignment="1">
      <alignment horizontal="right" vertical="center"/>
    </xf>
    <xf numFmtId="0" fontId="5" fillId="0" borderId="6" xfId="0" applyFont="1" applyBorder="1" applyAlignment="1">
      <alignment horizontal="center" vertical="center"/>
    </xf>
    <xf numFmtId="0" fontId="5" fillId="0" borderId="10" xfId="0" applyFont="1" applyBorder="1" applyAlignment="1">
      <alignment vertical="center"/>
    </xf>
    <xf numFmtId="0" fontId="5" fillId="0" borderId="0" xfId="0" applyFont="1" applyBorder="1" applyAlignment="1">
      <alignment horizontal="center" vertical="center"/>
    </xf>
    <xf numFmtId="0" fontId="5" fillId="0" borderId="13" xfId="0" applyFont="1" applyBorder="1" applyAlignment="1">
      <alignment vertical="center"/>
    </xf>
    <xf numFmtId="0" fontId="5" fillId="0" borderId="5" xfId="0" applyFont="1" applyBorder="1"/>
    <xf numFmtId="0" fontId="5" fillId="0" borderId="10" xfId="0" applyFont="1" applyBorder="1" applyAlignment="1">
      <alignment horizontal="right" vertical="center"/>
    </xf>
    <xf numFmtId="0" fontId="5" fillId="0" borderId="0" xfId="0" applyFont="1" applyBorder="1" applyAlignment="1">
      <alignment vertical="center"/>
    </xf>
    <xf numFmtId="182" fontId="5" fillId="0" borderId="5" xfId="0" applyNumberFormat="1" applyFont="1" applyBorder="1"/>
    <xf numFmtId="0" fontId="5" fillId="0" borderId="17" xfId="0" applyFont="1" applyBorder="1" applyAlignment="1">
      <alignment vertical="center"/>
    </xf>
    <xf numFmtId="0" fontId="5" fillId="0" borderId="19" xfId="0" applyFont="1" applyBorder="1" applyAlignment="1">
      <alignment horizontal="center" vertical="center"/>
    </xf>
    <xf numFmtId="0" fontId="5" fillId="0" borderId="18" xfId="0" applyFont="1" applyBorder="1" applyAlignment="1">
      <alignment vertical="center"/>
    </xf>
    <xf numFmtId="0" fontId="5" fillId="0" borderId="7" xfId="0" applyFont="1" applyBorder="1"/>
    <xf numFmtId="0" fontId="5" fillId="0" borderId="0" xfId="0" applyFont="1" applyFill="1" applyBorder="1" applyAlignment="1">
      <alignment horizontal="center" vertical="center"/>
    </xf>
    <xf numFmtId="0" fontId="5" fillId="0" borderId="1" xfId="0" applyFont="1" applyBorder="1"/>
    <xf numFmtId="0" fontId="5" fillId="0" borderId="9" xfId="0" applyFont="1" applyBorder="1" applyAlignment="1">
      <alignment horizontal="center" vertical="center"/>
    </xf>
    <xf numFmtId="198" fontId="5" fillId="0" borderId="5" xfId="0" applyNumberFormat="1" applyFont="1" applyBorder="1"/>
    <xf numFmtId="199" fontId="5" fillId="0" borderId="5" xfId="0" applyNumberFormat="1" applyFont="1" applyBorder="1"/>
    <xf numFmtId="38" fontId="5" fillId="3" borderId="34" xfId="2" applyFont="1" applyFill="1" applyBorder="1" applyAlignment="1" applyProtection="1">
      <alignment horizontal="center" vertical="center"/>
      <protection locked="0"/>
    </xf>
    <xf numFmtId="179" fontId="7" fillId="3" borderId="6" xfId="2" applyNumberFormat="1" applyFont="1" applyFill="1" applyBorder="1" applyAlignment="1">
      <alignment horizontal="right" vertical="center"/>
    </xf>
    <xf numFmtId="38" fontId="5" fillId="3" borderId="33" xfId="2" applyFont="1" applyFill="1" applyBorder="1" applyAlignment="1" applyProtection="1">
      <alignment horizontal="center" vertical="center"/>
      <protection locked="0"/>
    </xf>
    <xf numFmtId="38" fontId="5" fillId="3" borderId="33" xfId="2" applyFont="1" applyFill="1" applyBorder="1" applyAlignment="1" applyProtection="1">
      <alignment vertical="center"/>
      <protection locked="0"/>
    </xf>
    <xf numFmtId="185" fontId="5" fillId="3" borderId="33" xfId="2" applyNumberFormat="1" applyFont="1" applyFill="1" applyBorder="1" applyAlignment="1" applyProtection="1">
      <alignment horizontal="center" vertical="center"/>
      <protection locked="0"/>
    </xf>
    <xf numFmtId="38" fontId="5" fillId="3" borderId="33" xfId="2" applyFont="1" applyFill="1" applyBorder="1" applyAlignment="1" applyProtection="1">
      <alignment vertical="center" shrinkToFit="1"/>
      <protection locked="0"/>
    </xf>
    <xf numFmtId="184" fontId="5" fillId="3" borderId="33" xfId="2" applyNumberFormat="1" applyFont="1" applyFill="1" applyBorder="1" applyAlignment="1" applyProtection="1">
      <alignment horizontal="center" vertical="center"/>
      <protection locked="0"/>
    </xf>
    <xf numFmtId="38" fontId="5" fillId="3" borderId="33" xfId="2" applyFont="1" applyFill="1" applyBorder="1" applyAlignment="1" applyProtection="1">
      <alignment horizontal="center" vertical="center" shrinkToFit="1"/>
      <protection locked="0"/>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38" fontId="5" fillId="0" borderId="1" xfId="2" applyFont="1" applyFill="1" applyBorder="1" applyAlignment="1">
      <alignment horizontal="center" vertical="center"/>
    </xf>
    <xf numFmtId="38" fontId="5" fillId="0" borderId="1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13" xfId="2" applyFont="1" applyFill="1" applyBorder="1" applyAlignment="1">
      <alignment horizontal="center" vertical="center"/>
    </xf>
    <xf numFmtId="0" fontId="9" fillId="3" borderId="6" xfId="0" applyFont="1" applyFill="1" applyBorder="1" applyAlignment="1">
      <alignment horizontal="center" vertical="center"/>
    </xf>
    <xf numFmtId="38" fontId="5" fillId="0" borderId="3" xfId="2" applyFont="1" applyFill="1" applyBorder="1" applyAlignment="1">
      <alignment horizontal="center" vertical="center"/>
    </xf>
    <xf numFmtId="193" fontId="5" fillId="0" borderId="13" xfId="2" applyNumberFormat="1" applyFont="1" applyFill="1" applyBorder="1" applyAlignment="1">
      <alignment vertical="center"/>
    </xf>
    <xf numFmtId="188" fontId="5" fillId="0" borderId="6" xfId="2" applyNumberFormat="1" applyFont="1" applyFill="1" applyBorder="1" applyAlignment="1">
      <alignment horizontal="center" vertical="center"/>
    </xf>
    <xf numFmtId="188" fontId="5" fillId="0" borderId="3" xfId="2" applyNumberFormat="1" applyFont="1" applyFill="1" applyBorder="1" applyAlignment="1">
      <alignment horizontal="center" vertical="center"/>
    </xf>
    <xf numFmtId="0" fontId="0" fillId="0" borderId="0" xfId="0" applyFont="1" applyFill="1" applyAlignment="1">
      <alignment vertical="center"/>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38" fontId="1" fillId="0" borderId="6" xfId="2" applyFont="1" applyFill="1" applyBorder="1" applyAlignment="1">
      <alignment horizontal="center" vertical="center" shrinkToFit="1"/>
    </xf>
    <xf numFmtId="0" fontId="0" fillId="0" borderId="11" xfId="0" applyFont="1" applyFill="1" applyBorder="1" applyAlignment="1" applyProtection="1">
      <alignment vertical="center"/>
      <protection locked="0"/>
    </xf>
    <xf numFmtId="194" fontId="0" fillId="0" borderId="6" xfId="0" applyNumberFormat="1" applyFont="1" applyFill="1" applyBorder="1" applyAlignment="1">
      <alignment vertical="center"/>
    </xf>
    <xf numFmtId="193" fontId="0" fillId="0" borderId="6" xfId="2" applyNumberFormat="1" applyFont="1" applyFill="1" applyBorder="1" applyAlignment="1">
      <alignment vertical="center"/>
    </xf>
    <xf numFmtId="0" fontId="0" fillId="0" borderId="11" xfId="0" applyFont="1" applyFill="1" applyBorder="1" applyAlignment="1" applyProtection="1">
      <alignment vertical="center" wrapText="1"/>
      <protection locked="0"/>
    </xf>
    <xf numFmtId="0" fontId="0" fillId="0" borderId="11" xfId="0" applyFont="1" applyFill="1" applyBorder="1" applyAlignment="1" applyProtection="1">
      <alignment vertical="center" shrinkToFit="1"/>
      <protection locked="0"/>
    </xf>
    <xf numFmtId="194" fontId="0" fillId="0" borderId="6" xfId="0" applyNumberFormat="1" applyFont="1" applyFill="1" applyBorder="1" applyAlignment="1">
      <alignment vertical="center" shrinkToFit="1"/>
    </xf>
    <xf numFmtId="193" fontId="0" fillId="0" borderId="6" xfId="2" applyNumberFormat="1" applyFont="1" applyFill="1" applyBorder="1" applyAlignment="1">
      <alignment vertical="center" shrinkToFit="1"/>
    </xf>
    <xf numFmtId="0" fontId="0" fillId="0" borderId="6"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wrapText="1"/>
      <protection locked="0"/>
    </xf>
    <xf numFmtId="0" fontId="0" fillId="0" borderId="11" xfId="0" applyFont="1" applyFill="1" applyBorder="1" applyAlignment="1" applyProtection="1">
      <alignment vertical="center" wrapText="1" shrinkToFit="1"/>
      <protection locked="0"/>
    </xf>
    <xf numFmtId="193" fontId="1" fillId="0" borderId="1" xfId="2" applyNumberFormat="1" applyFont="1" applyFill="1" applyBorder="1" applyAlignment="1">
      <alignment horizontal="center" vertical="center"/>
    </xf>
    <xf numFmtId="193" fontId="1" fillId="0" borderId="11" xfId="2" applyNumberFormat="1" applyFont="1" applyFill="1" applyBorder="1" applyAlignment="1">
      <alignment vertical="center" shrinkToFit="1"/>
    </xf>
    <xf numFmtId="193" fontId="1" fillId="0" borderId="3" xfId="2" applyNumberFormat="1" applyFont="1" applyFill="1" applyBorder="1" applyAlignment="1">
      <alignment vertical="center" shrinkToFit="1"/>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57" fontId="0" fillId="0" borderId="6" xfId="0" applyNumberFormat="1" applyFill="1" applyBorder="1" applyAlignment="1">
      <alignment horizontal="right" vertical="center"/>
    </xf>
    <xf numFmtId="193" fontId="5" fillId="0" borderId="18" xfId="2" applyNumberFormat="1" applyFont="1" applyFill="1" applyBorder="1" applyAlignment="1">
      <alignment vertical="center"/>
    </xf>
    <xf numFmtId="179" fontId="0" fillId="0" borderId="6" xfId="0" applyNumberFormat="1" applyFill="1" applyBorder="1" applyAlignment="1">
      <alignment vertical="center"/>
    </xf>
    <xf numFmtId="38" fontId="1" fillId="0" borderId="1" xfId="2" applyFont="1" applyFill="1" applyBorder="1" applyAlignment="1">
      <alignment horizontal="center" vertical="center"/>
    </xf>
    <xf numFmtId="0" fontId="1" fillId="0" borderId="5" xfId="0" applyFont="1" applyFill="1" applyBorder="1" applyAlignment="1">
      <alignment horizontal="center" vertical="center"/>
    </xf>
    <xf numFmtId="38" fontId="1" fillId="0" borderId="1" xfId="2" applyFont="1" applyFill="1" applyBorder="1" applyAlignment="1">
      <alignment horizontal="center" vertical="center" wrapText="1"/>
    </xf>
    <xf numFmtId="38" fontId="1" fillId="0" borderId="1" xfId="2" applyFont="1" applyFill="1" applyBorder="1" applyAlignment="1">
      <alignment horizontal="center" vertical="center" textRotation="255"/>
    </xf>
    <xf numFmtId="0" fontId="1" fillId="0" borderId="5" xfId="0" applyFont="1" applyFill="1" applyBorder="1" applyAlignment="1">
      <alignment horizontal="center" vertical="center" textRotation="255"/>
    </xf>
    <xf numFmtId="0" fontId="1" fillId="0" borderId="7" xfId="0" applyFont="1" applyFill="1" applyBorder="1" applyAlignment="1">
      <alignment horizontal="center" vertical="center" textRotation="255"/>
    </xf>
    <xf numFmtId="177" fontId="1" fillId="0" borderId="1" xfId="2" applyNumberFormat="1" applyFont="1" applyFill="1" applyBorder="1" applyAlignment="1">
      <alignment horizontal="center" vertical="center" textRotation="255"/>
    </xf>
    <xf numFmtId="0" fontId="1" fillId="0" borderId="7" xfId="0" applyFont="1" applyFill="1" applyBorder="1" applyAlignment="1">
      <alignment horizontal="center" vertical="center"/>
    </xf>
    <xf numFmtId="38" fontId="0" fillId="0" borderId="11" xfId="2"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38" fontId="1" fillId="0" borderId="11" xfId="2" applyFont="1" applyFill="1" applyBorder="1" applyAlignment="1">
      <alignment horizontal="center" vertical="center"/>
    </xf>
    <xf numFmtId="38" fontId="1" fillId="0" borderId="11" xfId="2"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11" xfId="2"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38" fontId="1" fillId="0" borderId="1" xfId="0" applyNumberFormat="1" applyFont="1" applyFill="1" applyBorder="1" applyAlignment="1">
      <alignment horizontal="center" vertical="center" wrapText="1"/>
    </xf>
    <xf numFmtId="38" fontId="1" fillId="0" borderId="1" xfId="0" applyNumberFormat="1" applyFont="1" applyFill="1" applyBorder="1" applyAlignment="1">
      <alignment horizontal="center" vertical="center" textRotation="255"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4" xfId="0" applyFont="1" applyFill="1" applyBorder="1" applyAlignment="1">
      <alignment horizontal="right" vertical="center"/>
    </xf>
    <xf numFmtId="0" fontId="1" fillId="0" borderId="12" xfId="0" applyFont="1" applyFill="1" applyBorder="1" applyAlignment="1">
      <alignmen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 fillId="0" borderId="1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4" xfId="0"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Font="1" applyFill="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19" xfId="0" applyFont="1" applyFill="1" applyBorder="1" applyAlignment="1">
      <alignment vertical="center"/>
    </xf>
    <xf numFmtId="38" fontId="5" fillId="0" borderId="1" xfId="2" applyFont="1" applyFill="1" applyBorder="1" applyAlignment="1">
      <alignment horizontal="center" vertical="center"/>
    </xf>
    <xf numFmtId="38" fontId="5" fillId="0" borderId="1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13" xfId="2" applyFont="1" applyFill="1" applyBorder="1" applyAlignment="1">
      <alignment horizontal="center" vertical="center"/>
    </xf>
    <xf numFmtId="38" fontId="5" fillId="0" borderId="17" xfId="2" applyFont="1" applyFill="1" applyBorder="1" applyAlignment="1">
      <alignment horizontal="center" vertical="center"/>
    </xf>
    <xf numFmtId="38" fontId="5" fillId="0" borderId="18" xfId="2" applyFont="1" applyFill="1" applyBorder="1" applyAlignment="1">
      <alignment horizontal="center"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187" fontId="0" fillId="0" borderId="11"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xf>
    <xf numFmtId="38" fontId="1" fillId="0" borderId="7"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38" fontId="1" fillId="0" borderId="10" xfId="2" applyFont="1" applyFill="1" applyBorder="1" applyAlignment="1">
      <alignment horizontal="center" vertical="center"/>
    </xf>
    <xf numFmtId="38" fontId="1" fillId="0" borderId="13" xfId="2" applyFont="1" applyFill="1" applyBorder="1" applyAlignment="1">
      <alignment horizontal="center"/>
    </xf>
    <xf numFmtId="185" fontId="0" fillId="0" borderId="31" xfId="0" applyNumberFormat="1" applyFont="1" applyFill="1" applyBorder="1" applyAlignment="1">
      <alignment horizontal="center" vertical="center"/>
    </xf>
    <xf numFmtId="185" fontId="0" fillId="0" borderId="32" xfId="0" applyNumberFormat="1" applyFont="1" applyFill="1" applyBorder="1" applyAlignment="1">
      <alignment horizontal="center" vertical="center"/>
    </xf>
    <xf numFmtId="185" fontId="0" fillId="0" borderId="29"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184" fontId="0" fillId="0" borderId="17" xfId="0" applyNumberFormat="1" applyFont="1" applyFill="1" applyBorder="1" applyAlignment="1">
      <alignment horizontal="center" vertical="center"/>
    </xf>
    <xf numFmtId="0" fontId="0" fillId="0" borderId="19" xfId="0" applyFont="1" applyFill="1" applyBorder="1" applyAlignment="1">
      <alignment horizontal="center" vertical="center"/>
    </xf>
    <xf numFmtId="184" fontId="0" fillId="0" borderId="10" xfId="0" applyNumberFormat="1" applyFont="1" applyFill="1" applyBorder="1" applyAlignment="1">
      <alignment horizontal="center" vertical="center"/>
    </xf>
    <xf numFmtId="184" fontId="0" fillId="0" borderId="13" xfId="0" applyNumberFormat="1" applyFont="1" applyFill="1" applyBorder="1" applyAlignment="1">
      <alignment horizontal="center" vertical="center"/>
    </xf>
    <xf numFmtId="185" fontId="0" fillId="0" borderId="10" xfId="0"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0" fillId="0" borderId="13" xfId="0" applyNumberFormat="1" applyFont="1" applyFill="1" applyBorder="1" applyAlignment="1">
      <alignment horizontal="center" vertical="center"/>
    </xf>
    <xf numFmtId="0" fontId="1" fillId="0" borderId="1" xfId="2" applyNumberFormat="1" applyFont="1" applyFill="1" applyBorder="1" applyAlignment="1">
      <alignment horizontal="center" vertical="center" wrapText="1"/>
    </xf>
    <xf numFmtId="0" fontId="1" fillId="0" borderId="5" xfId="0" applyNumberFormat="1" applyFont="1" applyFill="1" applyBorder="1" applyAlignment="1">
      <alignment vertical="center"/>
    </xf>
    <xf numFmtId="0" fontId="1" fillId="0" borderId="7" xfId="0" applyNumberFormat="1" applyFont="1" applyFill="1" applyBorder="1" applyAlignment="1">
      <alignment vertical="center"/>
    </xf>
    <xf numFmtId="0" fontId="1" fillId="0" borderId="1" xfId="2" applyNumberFormat="1" applyFont="1" applyFill="1" applyBorder="1" applyAlignment="1">
      <alignment horizontal="center" vertical="center" textRotation="255" wrapText="1" shrinkToFit="1"/>
    </xf>
    <xf numFmtId="0" fontId="1" fillId="0" borderId="5" xfId="0" applyNumberFormat="1" applyFont="1" applyFill="1" applyBorder="1" applyAlignment="1">
      <alignment horizontal="center" vertical="center" textRotation="255" wrapText="1" shrinkToFit="1"/>
    </xf>
    <xf numFmtId="0" fontId="1" fillId="0" borderId="7" xfId="0" applyNumberFormat="1" applyFont="1" applyFill="1" applyBorder="1" applyAlignment="1">
      <alignment horizontal="center" vertical="center" textRotation="255" wrapText="1" shrinkToFit="1"/>
    </xf>
    <xf numFmtId="0" fontId="1" fillId="0" borderId="1" xfId="2" applyNumberFormat="1" applyFont="1" applyFill="1" applyBorder="1" applyAlignment="1">
      <alignment horizontal="center" vertical="center" textRotation="255" shrinkToFit="1"/>
    </xf>
    <xf numFmtId="0" fontId="1" fillId="0" borderId="5" xfId="0" applyNumberFormat="1" applyFont="1" applyFill="1" applyBorder="1" applyAlignment="1">
      <alignment horizontal="center" vertical="center" textRotation="255" shrinkToFit="1"/>
    </xf>
    <xf numFmtId="0" fontId="1" fillId="0" borderId="7" xfId="0" applyNumberFormat="1" applyFont="1" applyFill="1" applyBorder="1" applyAlignment="1">
      <alignment horizontal="center" vertical="center" textRotation="255" shrinkToFit="1"/>
    </xf>
    <xf numFmtId="0" fontId="10" fillId="0" borderId="1" xfId="2" applyNumberFormat="1" applyFont="1" applyFill="1" applyBorder="1" applyAlignment="1">
      <alignment horizontal="center" vertical="center" textRotation="255" shrinkToFit="1"/>
    </xf>
    <xf numFmtId="0" fontId="10" fillId="0" borderId="5" xfId="0" applyNumberFormat="1" applyFont="1" applyFill="1" applyBorder="1" applyAlignment="1">
      <alignment horizontal="center" vertical="center" textRotation="255" shrinkToFit="1"/>
    </xf>
    <xf numFmtId="0" fontId="10" fillId="0" borderId="7" xfId="0" applyNumberFormat="1" applyFont="1" applyFill="1" applyBorder="1" applyAlignment="1">
      <alignment horizontal="center" vertical="center" textRotation="255" shrinkToFit="1"/>
    </xf>
    <xf numFmtId="0" fontId="1" fillId="0" borderId="1" xfId="2" applyNumberFormat="1" applyFont="1" applyFill="1" applyBorder="1" applyAlignment="1">
      <alignment horizontal="center" vertical="center" wrapText="1" shrinkToFit="1"/>
    </xf>
    <xf numFmtId="0" fontId="1" fillId="0" borderId="5" xfId="0" applyNumberFormat="1" applyFont="1" applyFill="1" applyBorder="1" applyAlignment="1">
      <alignment horizontal="center" vertical="center" wrapText="1" shrinkToFit="1"/>
    </xf>
    <xf numFmtId="0" fontId="1" fillId="0" borderId="7" xfId="0" applyNumberFormat="1" applyFont="1" applyFill="1" applyBorder="1" applyAlignment="1">
      <alignment horizontal="center" vertical="center" wrapText="1" shrinkToFit="1"/>
    </xf>
    <xf numFmtId="0" fontId="1" fillId="0" borderId="2" xfId="2" applyNumberFormat="1" applyFont="1" applyFill="1" applyBorder="1" applyAlignment="1">
      <alignment horizontal="center" vertical="center"/>
    </xf>
    <xf numFmtId="0" fontId="1" fillId="0" borderId="3" xfId="2" applyNumberFormat="1" applyFont="1" applyFill="1" applyBorder="1" applyAlignment="1">
      <alignment horizontal="center" vertical="center"/>
    </xf>
    <xf numFmtId="0" fontId="0" fillId="0" borderId="1" xfId="2" applyNumberFormat="1" applyFont="1" applyFill="1" applyBorder="1" applyAlignment="1">
      <alignment horizontal="center" vertical="center" textRotation="255" wrapText="1" shrinkToFit="1"/>
    </xf>
    <xf numFmtId="0" fontId="1" fillId="0" borderId="1" xfId="2" applyNumberFormat="1" applyFont="1" applyFill="1" applyBorder="1" applyAlignment="1">
      <alignment horizontal="center" vertical="center"/>
    </xf>
    <xf numFmtId="0" fontId="1" fillId="0" borderId="7" xfId="2" applyNumberFormat="1" applyFont="1" applyFill="1" applyBorder="1" applyAlignment="1">
      <alignment horizontal="center" vertical="center"/>
    </xf>
    <xf numFmtId="0" fontId="10" fillId="0" borderId="5" xfId="2" applyNumberFormat="1" applyFont="1" applyFill="1" applyBorder="1" applyAlignment="1">
      <alignment horizontal="center" vertical="center" textRotation="255" shrinkToFit="1"/>
    </xf>
    <xf numFmtId="0" fontId="10" fillId="0" borderId="7" xfId="2" applyNumberFormat="1" applyFont="1" applyFill="1" applyBorder="1" applyAlignment="1">
      <alignment horizontal="center" vertical="center" textRotation="255" shrinkToFit="1"/>
    </xf>
    <xf numFmtId="38" fontId="1" fillId="0" borderId="6" xfId="2" applyFont="1" applyFill="1" applyBorder="1" applyAlignment="1">
      <alignment horizontal="center" vertical="center" shrinkToFit="1"/>
    </xf>
    <xf numFmtId="0" fontId="1" fillId="0" borderId="6" xfId="0" applyFont="1" applyFill="1" applyBorder="1" applyAlignment="1">
      <alignment horizontal="center" vertical="center" shrinkToFit="1"/>
    </xf>
    <xf numFmtId="38" fontId="1" fillId="0" borderId="1" xfId="2"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38" fontId="1" fillId="0" borderId="4" xfId="2" applyFont="1" applyFill="1" applyBorder="1" applyAlignment="1">
      <alignment horizontal="center" vertical="center" wrapText="1" shrinkToFit="1"/>
    </xf>
    <xf numFmtId="0" fontId="1" fillId="0" borderId="9" xfId="0" applyFont="1" applyFill="1" applyBorder="1" applyAlignment="1">
      <alignment vertical="center" wrapText="1" shrinkToFit="1"/>
    </xf>
    <xf numFmtId="0" fontId="1" fillId="0" borderId="12" xfId="0" applyFont="1" applyFill="1" applyBorder="1" applyAlignment="1">
      <alignment vertical="center" wrapText="1" shrinkToFit="1"/>
    </xf>
    <xf numFmtId="0" fontId="1" fillId="0" borderId="10" xfId="0" applyFont="1" applyFill="1" applyBorder="1" applyAlignment="1">
      <alignment vertical="center" wrapText="1" shrinkToFit="1"/>
    </xf>
    <xf numFmtId="0" fontId="1" fillId="0" borderId="0" xfId="0" applyFont="1" applyFill="1" applyAlignment="1">
      <alignment vertical="center" wrapText="1" shrinkToFit="1"/>
    </xf>
    <xf numFmtId="0" fontId="1" fillId="0" borderId="13" xfId="0" applyFont="1" applyFill="1" applyBorder="1" applyAlignment="1">
      <alignment vertical="center" wrapText="1" shrinkToFit="1"/>
    </xf>
    <xf numFmtId="0" fontId="1" fillId="0" borderId="17" xfId="0" applyFont="1" applyFill="1" applyBorder="1" applyAlignment="1">
      <alignment vertical="center" wrapText="1" shrinkToFit="1"/>
    </xf>
    <xf numFmtId="0" fontId="1" fillId="0" borderId="19" xfId="0" applyFont="1" applyFill="1" applyBorder="1" applyAlignment="1">
      <alignment vertical="center" wrapText="1" shrinkToFit="1"/>
    </xf>
    <xf numFmtId="0" fontId="1" fillId="0" borderId="18" xfId="0" applyFont="1" applyFill="1" applyBorder="1" applyAlignment="1">
      <alignment vertical="center" wrapText="1" shrinkToFit="1"/>
    </xf>
    <xf numFmtId="38" fontId="7" fillId="0" borderId="41" xfId="2" applyFont="1" applyFill="1" applyBorder="1" applyAlignment="1" applyProtection="1">
      <alignment horizontal="center" vertical="center" wrapText="1"/>
    </xf>
    <xf numFmtId="38" fontId="7" fillId="0" borderId="42" xfId="2" applyFont="1" applyFill="1" applyBorder="1" applyAlignment="1" applyProtection="1">
      <alignment horizontal="center" vertical="center" wrapText="1"/>
    </xf>
    <xf numFmtId="38" fontId="7" fillId="0" borderId="43" xfId="2" applyFont="1" applyFill="1" applyBorder="1" applyAlignment="1" applyProtection="1">
      <alignment horizontal="center" vertical="center" wrapText="1"/>
    </xf>
    <xf numFmtId="38" fontId="7" fillId="0" borderId="48" xfId="2" applyFont="1" applyFill="1" applyBorder="1" applyAlignment="1" applyProtection="1">
      <alignment horizontal="center" vertical="center" wrapText="1"/>
    </xf>
    <xf numFmtId="38" fontId="7" fillId="0" borderId="38" xfId="2" applyFont="1" applyFill="1" applyBorder="1" applyAlignment="1" applyProtection="1">
      <alignment horizontal="center" vertical="center" wrapText="1"/>
    </xf>
    <xf numFmtId="38" fontId="7" fillId="0" borderId="34" xfId="2" applyFont="1" applyFill="1" applyBorder="1" applyAlignment="1" applyProtection="1">
      <alignment horizontal="center" vertical="center" wrapText="1"/>
    </xf>
    <xf numFmtId="38" fontId="7" fillId="0" borderId="1" xfId="2" applyFont="1" applyFill="1" applyBorder="1" applyAlignment="1">
      <alignment horizontal="center" vertical="center" wrapText="1"/>
    </xf>
    <xf numFmtId="38" fontId="7" fillId="0" borderId="5" xfId="2" applyFont="1" applyFill="1" applyBorder="1" applyAlignment="1">
      <alignment horizontal="center" vertical="center" wrapText="1"/>
    </xf>
    <xf numFmtId="38" fontId="7" fillId="0" borderId="7" xfId="2" applyFont="1" applyFill="1" applyBorder="1" applyAlignment="1">
      <alignment horizontal="center" vertical="center" wrapText="1"/>
    </xf>
    <xf numFmtId="38" fontId="7" fillId="0" borderId="1" xfId="2" applyFont="1" applyFill="1" applyBorder="1" applyAlignment="1">
      <alignment horizontal="center" vertical="center"/>
    </xf>
    <xf numFmtId="38" fontId="7" fillId="0" borderId="5" xfId="2" applyFont="1" applyFill="1" applyBorder="1" applyAlignment="1">
      <alignment horizontal="center" vertical="center"/>
    </xf>
    <xf numFmtId="38" fontId="7" fillId="0" borderId="7" xfId="2" applyFont="1" applyFill="1" applyBorder="1" applyAlignment="1">
      <alignment horizontal="center" vertical="center"/>
    </xf>
    <xf numFmtId="0" fontId="12" fillId="0" borderId="7" xfId="5" applyFont="1" applyFill="1" applyBorder="1" applyAlignment="1">
      <alignment horizontal="center" vertical="center"/>
    </xf>
    <xf numFmtId="38" fontId="7" fillId="0" borderId="1" xfId="2" applyFont="1" applyFill="1" applyBorder="1" applyAlignment="1" applyProtection="1">
      <alignment horizontal="center" vertical="center"/>
    </xf>
    <xf numFmtId="38" fontId="5" fillId="0" borderId="21" xfId="2" applyFont="1" applyFill="1" applyBorder="1" applyAlignment="1" applyProtection="1">
      <alignment horizontal="center" vertical="center"/>
      <protection locked="0"/>
    </xf>
    <xf numFmtId="38" fontId="5" fillId="0" borderId="44" xfId="2" applyFont="1" applyFill="1" applyBorder="1" applyAlignment="1" applyProtection="1">
      <alignment horizontal="center" vertical="center"/>
      <protection locked="0"/>
    </xf>
    <xf numFmtId="0" fontId="5" fillId="0" borderId="36"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6" xfId="0" applyFont="1" applyFill="1" applyBorder="1" applyAlignment="1">
      <alignment horizontal="center" vertical="center" wrapText="1"/>
    </xf>
    <xf numFmtId="0" fontId="5" fillId="0" borderId="36"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5" fillId="0" borderId="38" xfId="0" applyFont="1" applyFill="1" applyBorder="1" applyAlignment="1">
      <alignment horizontal="center" vertical="center" wrapText="1"/>
    </xf>
    <xf numFmtId="0" fontId="5" fillId="0" borderId="34" xfId="0" applyFont="1" applyFill="1" applyBorder="1" applyAlignment="1">
      <alignment horizontal="center" vertical="center" wrapText="1"/>
    </xf>
    <xf numFmtId="197" fontId="5" fillId="0" borderId="1" xfId="2" applyNumberFormat="1" applyFont="1" applyFill="1" applyBorder="1" applyAlignment="1" applyProtection="1">
      <alignment horizontal="center" vertical="center" wrapText="1"/>
      <protection locked="0"/>
    </xf>
    <xf numFmtId="197" fontId="5" fillId="0" borderId="7" xfId="0" applyNumberFormat="1" applyFont="1" applyFill="1" applyBorder="1" applyAlignment="1">
      <alignment horizontal="center" vertical="center" wrapText="1"/>
    </xf>
    <xf numFmtId="197" fontId="5" fillId="0" borderId="4" xfId="2" applyNumberFormat="1" applyFont="1" applyFill="1" applyBorder="1" applyAlignment="1" applyProtection="1">
      <alignment horizontal="center" vertical="center" wrapText="1"/>
      <protection locked="0"/>
    </xf>
    <xf numFmtId="197" fontId="5" fillId="0" borderId="9" xfId="0" applyNumberFormat="1" applyFont="1" applyFill="1" applyBorder="1" applyAlignment="1">
      <alignment horizontal="center" vertical="center" wrapText="1"/>
    </xf>
    <xf numFmtId="197" fontId="5" fillId="0" borderId="12" xfId="0" applyNumberFormat="1" applyFont="1" applyFill="1" applyBorder="1" applyAlignment="1">
      <alignment horizontal="center" vertical="center" wrapText="1"/>
    </xf>
    <xf numFmtId="38" fontId="5" fillId="0" borderId="9" xfId="2" applyFont="1" applyFill="1" applyBorder="1" applyAlignment="1" applyProtection="1">
      <protection locked="0"/>
    </xf>
    <xf numFmtId="0" fontId="5" fillId="0" borderId="9" xfId="0" applyFont="1" applyFill="1" applyBorder="1" applyAlignment="1"/>
    <xf numFmtId="38" fontId="8" fillId="0" borderId="19" xfId="2" applyFont="1" applyFill="1" applyBorder="1" applyAlignment="1" applyProtection="1">
      <alignment vertical="center"/>
      <protection locked="0"/>
    </xf>
    <xf numFmtId="38" fontId="5" fillId="0" borderId="6" xfId="2"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197" fontId="5" fillId="0" borderId="3" xfId="2" applyNumberFormat="1" applyFont="1" applyFill="1" applyBorder="1" applyAlignment="1" applyProtection="1">
      <alignment horizontal="center" vertical="center" wrapText="1"/>
      <protection locked="0"/>
    </xf>
    <xf numFmtId="197" fontId="5" fillId="0" borderId="6" xfId="0" applyNumberFormat="1" applyFont="1" applyFill="1" applyBorder="1" applyAlignment="1">
      <alignment horizontal="center" vertical="center" wrapText="1"/>
    </xf>
    <xf numFmtId="197" fontId="5" fillId="0" borderId="6" xfId="2" applyNumberFormat="1" applyFont="1" applyFill="1" applyBorder="1" applyAlignment="1" applyProtection="1">
      <alignment horizontal="center" vertical="center" wrapText="1"/>
      <protection locked="0"/>
    </xf>
    <xf numFmtId="197" fontId="5" fillId="0" borderId="11" xfId="2" applyNumberFormat="1" applyFont="1" applyFill="1" applyBorder="1" applyAlignment="1" applyProtection="1">
      <alignment horizontal="center" vertical="center"/>
      <protection locked="0"/>
    </xf>
    <xf numFmtId="197" fontId="5" fillId="0" borderId="2" xfId="0" applyNumberFormat="1" applyFont="1" applyFill="1" applyBorder="1"/>
    <xf numFmtId="197" fontId="5" fillId="0" borderId="3" xfId="0" applyNumberFormat="1" applyFont="1" applyFill="1" applyBorder="1"/>
    <xf numFmtId="0" fontId="5" fillId="0" borderId="4" xfId="0" applyFont="1" applyBorder="1" applyAlignment="1">
      <alignment horizontal="center" vertical="center"/>
    </xf>
    <xf numFmtId="0" fontId="0" fillId="0" borderId="9" xfId="0" applyBorder="1" applyAlignment="1">
      <alignment vertical="center"/>
    </xf>
    <xf numFmtId="0" fontId="0" fillId="0" borderId="12"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18" xfId="0" applyBorder="1" applyAlignment="1">
      <alignment vertical="center"/>
    </xf>
  </cellXfs>
  <cellStyles count="9">
    <cellStyle name="ハイパーリンク" xfId="1" builtinId="8"/>
    <cellStyle name="桁区切り" xfId="2" builtinId="6"/>
    <cellStyle name="桁区切り 2" xfId="3"/>
    <cellStyle name="通貨" xfId="8" builtinId="7"/>
    <cellStyle name="標準" xfId="0" builtinId="0"/>
    <cellStyle name="標準_3(4)専用水道の現況" xfId="4"/>
    <cellStyle name="標準_3(5)特設水道の現況" xfId="5"/>
    <cellStyle name="標準_上水道料金表" xfId="6"/>
    <cellStyle name="未定義" xfId="7"/>
  </cellStyles>
  <dxfs count="0"/>
  <tableStyles count="0" defaultTableStyle="TableStyleMedium2" defaultPivotStyle="PivotStyleLight16"/>
  <colors>
    <mruColors>
      <color rgb="FF0000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一人一日最大給水量（ｌ）</a:t>
            </a:r>
          </a:p>
        </c:rich>
      </c:tx>
      <c:layout>
        <c:manualLayout>
          <c:xMode val="edge"/>
          <c:yMode val="edge"/>
          <c:x val="0.38865894875173795"/>
          <c:y val="2.7538726333907058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8520174890018385E-2"/>
          <c:y val="0.13597246127366611"/>
          <c:w val="0.85477293878173999"/>
          <c:h val="0.63166953528399317"/>
        </c:manualLayout>
      </c:layout>
      <c:lineChart>
        <c:grouping val="standard"/>
        <c:varyColors val="0"/>
        <c:ser>
          <c:idx val="0"/>
          <c:order val="0"/>
          <c:tx>
            <c:strRef>
              <c:f>'元データ（印刷不要）'!$E$1</c:f>
              <c:strCache>
                <c:ptCount val="1"/>
                <c:pt idx="0">
                  <c:v>上水道</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'元データ（印刷不要）'!$D$2:$D$53</c:f>
              <c:strCache>
                <c:ptCount val="52"/>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strCache>
            </c:strRef>
          </c:cat>
          <c:val>
            <c:numRef>
              <c:f>'元データ（印刷不要）'!$E$2:$E$53</c:f>
              <c:numCache>
                <c:formatCode>General</c:formatCode>
                <c:ptCount val="52"/>
                <c:pt idx="0">
                  <c:v>378</c:v>
                </c:pt>
                <c:pt idx="1">
                  <c:v>370</c:v>
                </c:pt>
                <c:pt idx="2">
                  <c:v>394</c:v>
                </c:pt>
                <c:pt idx="3">
                  <c:v>396</c:v>
                </c:pt>
                <c:pt idx="4">
                  <c:v>398</c:v>
                </c:pt>
                <c:pt idx="5">
                  <c:v>413</c:v>
                </c:pt>
                <c:pt idx="6">
                  <c:v>448</c:v>
                </c:pt>
                <c:pt idx="7">
                  <c:v>443</c:v>
                </c:pt>
                <c:pt idx="8">
                  <c:v>468</c:v>
                </c:pt>
                <c:pt idx="9">
                  <c:v>473</c:v>
                </c:pt>
                <c:pt idx="10">
                  <c:v>470</c:v>
                </c:pt>
                <c:pt idx="11">
                  <c:v>484</c:v>
                </c:pt>
                <c:pt idx="12">
                  <c:v>469</c:v>
                </c:pt>
                <c:pt idx="13">
                  <c:v>493</c:v>
                </c:pt>
                <c:pt idx="14">
                  <c:v>478</c:v>
                </c:pt>
                <c:pt idx="15">
                  <c:v>478</c:v>
                </c:pt>
                <c:pt idx="16">
                  <c:v>467</c:v>
                </c:pt>
                <c:pt idx="17">
                  <c:v>490</c:v>
                </c:pt>
                <c:pt idx="18">
                  <c:v>465</c:v>
                </c:pt>
                <c:pt idx="19">
                  <c:v>492</c:v>
                </c:pt>
                <c:pt idx="20">
                  <c:v>483</c:v>
                </c:pt>
                <c:pt idx="21">
                  <c:v>481</c:v>
                </c:pt>
                <c:pt idx="22">
                  <c:v>474</c:v>
                </c:pt>
                <c:pt idx="23">
                  <c:v>462</c:v>
                </c:pt>
                <c:pt idx="24">
                  <c:v>461</c:v>
                </c:pt>
                <c:pt idx="25">
                  <c:v>472</c:v>
                </c:pt>
                <c:pt idx="26">
                  <c:v>487</c:v>
                </c:pt>
                <c:pt idx="27">
                  <c:v>479</c:v>
                </c:pt>
                <c:pt idx="28">
                  <c:v>482</c:v>
                </c:pt>
                <c:pt idx="29">
                  <c:v>464</c:v>
                </c:pt>
                <c:pt idx="30">
                  <c:v>495</c:v>
                </c:pt>
                <c:pt idx="31">
                  <c:v>478</c:v>
                </c:pt>
                <c:pt idx="32">
                  <c:v>476</c:v>
                </c:pt>
                <c:pt idx="33">
                  <c:v>467</c:v>
                </c:pt>
                <c:pt idx="34">
                  <c:v>468</c:v>
                </c:pt>
                <c:pt idx="35">
                  <c:v>463</c:v>
                </c:pt>
                <c:pt idx="36">
                  <c:v>450</c:v>
                </c:pt>
                <c:pt idx="37">
                  <c:v>449</c:v>
                </c:pt>
                <c:pt idx="38">
                  <c:v>440</c:v>
                </c:pt>
                <c:pt idx="39">
                  <c:v>425</c:v>
                </c:pt>
                <c:pt idx="40">
                  <c:v>428</c:v>
                </c:pt>
                <c:pt idx="41">
                  <c:v>416</c:v>
                </c:pt>
                <c:pt idx="42">
                  <c:v>414</c:v>
                </c:pt>
                <c:pt idx="43">
                  <c:v>407</c:v>
                </c:pt>
                <c:pt idx="44">
                  <c:v>405</c:v>
                </c:pt>
                <c:pt idx="45">
                  <c:v>393</c:v>
                </c:pt>
                <c:pt idx="46">
                  <c:v>386</c:v>
                </c:pt>
                <c:pt idx="47">
                  <c:v>390</c:v>
                </c:pt>
                <c:pt idx="48">
                  <c:v>385</c:v>
                </c:pt>
                <c:pt idx="49">
                  <c:v>385</c:v>
                </c:pt>
                <c:pt idx="50">
                  <c:v>377</c:v>
                </c:pt>
                <c:pt idx="51">
                  <c:v>384</c:v>
                </c:pt>
              </c:numCache>
            </c:numRef>
          </c:val>
          <c:smooth val="0"/>
        </c:ser>
        <c:ser>
          <c:idx val="1"/>
          <c:order val="1"/>
          <c:tx>
            <c:strRef>
              <c:f>'元データ（印刷不要）'!$F$1</c:f>
              <c:strCache>
                <c:ptCount val="1"/>
                <c:pt idx="0">
                  <c:v>簡易水道</c:v>
                </c:pt>
              </c:strCache>
            </c:strRef>
          </c:tx>
          <c:spPr>
            <a:ln w="12700">
              <a:solidFill>
                <a:srgbClr val="FF0000"/>
              </a:solidFill>
            </a:ln>
          </c:spPr>
          <c:marker>
            <c:symbol val="circle"/>
            <c:size val="5"/>
            <c:spPr>
              <a:solidFill>
                <a:srgbClr val="FF0000"/>
              </a:solidFill>
              <a:ln>
                <a:solidFill>
                  <a:srgbClr val="FF0000"/>
                </a:solidFill>
              </a:ln>
            </c:spPr>
          </c:marker>
          <c:cat>
            <c:strRef>
              <c:f>'元データ（印刷不要）'!$D$2:$D$53</c:f>
              <c:strCache>
                <c:ptCount val="52"/>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strCache>
            </c:strRef>
          </c:cat>
          <c:val>
            <c:numRef>
              <c:f>'元データ（印刷不要）'!$F$2:$F$53</c:f>
              <c:numCache>
                <c:formatCode>General</c:formatCode>
                <c:ptCount val="52"/>
                <c:pt idx="0">
                  <c:v>184</c:v>
                </c:pt>
                <c:pt idx="1">
                  <c:v>158</c:v>
                </c:pt>
                <c:pt idx="2">
                  <c:v>232</c:v>
                </c:pt>
                <c:pt idx="3">
                  <c:v>248</c:v>
                </c:pt>
                <c:pt idx="4">
                  <c:v>229</c:v>
                </c:pt>
                <c:pt idx="5">
                  <c:v>209</c:v>
                </c:pt>
                <c:pt idx="6">
                  <c:v>211</c:v>
                </c:pt>
                <c:pt idx="7">
                  <c:v>228</c:v>
                </c:pt>
                <c:pt idx="8">
                  <c:v>251</c:v>
                </c:pt>
                <c:pt idx="9">
                  <c:v>271</c:v>
                </c:pt>
                <c:pt idx="10">
                  <c:v>263</c:v>
                </c:pt>
                <c:pt idx="11">
                  <c:v>290</c:v>
                </c:pt>
                <c:pt idx="12">
                  <c:v>282</c:v>
                </c:pt>
                <c:pt idx="13">
                  <c:v>276</c:v>
                </c:pt>
                <c:pt idx="14">
                  <c:v>267</c:v>
                </c:pt>
                <c:pt idx="15">
                  <c:v>281</c:v>
                </c:pt>
                <c:pt idx="16">
                  <c:v>275</c:v>
                </c:pt>
                <c:pt idx="17">
                  <c:v>301</c:v>
                </c:pt>
                <c:pt idx="18">
                  <c:v>289</c:v>
                </c:pt>
                <c:pt idx="19">
                  <c:v>309</c:v>
                </c:pt>
                <c:pt idx="20">
                  <c:v>330</c:v>
                </c:pt>
                <c:pt idx="21">
                  <c:v>322</c:v>
                </c:pt>
                <c:pt idx="22">
                  <c:v>345</c:v>
                </c:pt>
                <c:pt idx="23">
                  <c:v>341</c:v>
                </c:pt>
                <c:pt idx="24">
                  <c:v>353</c:v>
                </c:pt>
                <c:pt idx="25">
                  <c:v>391</c:v>
                </c:pt>
                <c:pt idx="26">
                  <c:v>400</c:v>
                </c:pt>
                <c:pt idx="27">
                  <c:v>402</c:v>
                </c:pt>
                <c:pt idx="28">
                  <c:v>409</c:v>
                </c:pt>
                <c:pt idx="29">
                  <c:v>430</c:v>
                </c:pt>
                <c:pt idx="30">
                  <c:v>434</c:v>
                </c:pt>
                <c:pt idx="31">
                  <c:v>459</c:v>
                </c:pt>
                <c:pt idx="32">
                  <c:v>456</c:v>
                </c:pt>
                <c:pt idx="33">
                  <c:v>446</c:v>
                </c:pt>
                <c:pt idx="34">
                  <c:v>466</c:v>
                </c:pt>
                <c:pt idx="35">
                  <c:v>470</c:v>
                </c:pt>
                <c:pt idx="36">
                  <c:v>505</c:v>
                </c:pt>
                <c:pt idx="37">
                  <c:v>498</c:v>
                </c:pt>
                <c:pt idx="38">
                  <c:v>494</c:v>
                </c:pt>
                <c:pt idx="39">
                  <c:v>497</c:v>
                </c:pt>
                <c:pt idx="40">
                  <c:v>504</c:v>
                </c:pt>
                <c:pt idx="41">
                  <c:v>535</c:v>
                </c:pt>
                <c:pt idx="42">
                  <c:v>519</c:v>
                </c:pt>
                <c:pt idx="43">
                  <c:v>509</c:v>
                </c:pt>
                <c:pt idx="44">
                  <c:v>501</c:v>
                </c:pt>
                <c:pt idx="45" formatCode="#,##0_);[Red]\(#,##0\)">
                  <c:v>497</c:v>
                </c:pt>
                <c:pt idx="46">
                  <c:v>538</c:v>
                </c:pt>
                <c:pt idx="47">
                  <c:v>524</c:v>
                </c:pt>
                <c:pt idx="48">
                  <c:v>502</c:v>
                </c:pt>
                <c:pt idx="49">
                  <c:v>541</c:v>
                </c:pt>
                <c:pt idx="50">
                  <c:v>552</c:v>
                </c:pt>
                <c:pt idx="51">
                  <c:v>679</c:v>
                </c:pt>
              </c:numCache>
            </c:numRef>
          </c:val>
          <c:smooth val="0"/>
        </c:ser>
        <c:dLbls>
          <c:showLegendKey val="0"/>
          <c:showVal val="0"/>
          <c:showCatName val="0"/>
          <c:showSerName val="0"/>
          <c:showPercent val="0"/>
          <c:showBubbleSize val="0"/>
        </c:dLbls>
        <c:marker val="1"/>
        <c:smooth val="0"/>
        <c:axId val="142485376"/>
        <c:axId val="142807424"/>
      </c:lineChart>
      <c:catAx>
        <c:axId val="142485376"/>
        <c:scaling>
          <c:orientation val="minMax"/>
        </c:scaling>
        <c:delete val="0"/>
        <c:axPos val="b"/>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590667349153974"/>
              <c:y val="0.8003442340791738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25" b="0" i="0" u="none" strike="noStrike" baseline="0">
                <a:solidFill>
                  <a:srgbClr val="000000"/>
                </a:solidFill>
                <a:latin typeface="ＭＳ Ｐゴシック"/>
                <a:ea typeface="ＭＳ Ｐゴシック"/>
                <a:cs typeface="ＭＳ Ｐゴシック"/>
              </a:defRPr>
            </a:pPr>
            <a:endParaRPr lang="ja-JP"/>
          </a:p>
        </c:txPr>
        <c:crossAx val="142807424"/>
        <c:crosses val="autoZero"/>
        <c:auto val="1"/>
        <c:lblAlgn val="ctr"/>
        <c:lblOffset val="100"/>
        <c:tickLblSkip val="1"/>
        <c:tickMarkSkip val="1"/>
        <c:noMultiLvlLbl val="0"/>
      </c:catAx>
      <c:valAx>
        <c:axId val="142807424"/>
        <c:scaling>
          <c:orientation val="minMax"/>
          <c:max val="700"/>
        </c:scaling>
        <c:delete val="0"/>
        <c:axPos val="l"/>
        <c:majorGridlines>
          <c:spPr>
            <a:ln w="3175">
              <a:solidFill>
                <a:srgbClr val="000000"/>
              </a:solidFill>
              <a:prstDash val="solid"/>
            </a:ln>
          </c:spPr>
        </c:majorGridlines>
        <c:title>
          <c:tx>
            <c:rich>
              <a:bodyPr rot="0" vert="wordArtVertRtl"/>
              <a:lstStyle/>
              <a:p>
                <a:pPr algn="ctr">
                  <a:defRPr sz="875" b="0" i="0" u="none" strike="noStrike" baseline="0">
                    <a:solidFill>
                      <a:srgbClr val="000000"/>
                    </a:solidFill>
                    <a:latin typeface="ＭＳ Ｐゴシック"/>
                    <a:ea typeface="ＭＳ Ｐゴシック"/>
                    <a:cs typeface="ＭＳ Ｐゴシック"/>
                  </a:defRPr>
                </a:pPr>
                <a:r>
                  <a:rPr lang="en-US" altLang="en-US"/>
                  <a:t>ｌ</a:t>
                </a:r>
              </a:p>
            </c:rich>
          </c:tx>
          <c:layout>
            <c:manualLayout>
              <c:xMode val="edge"/>
              <c:yMode val="edge"/>
              <c:x val="2.351313969571231E-2"/>
              <c:y val="0.4354561101549053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42485376"/>
        <c:crosses val="autoZero"/>
        <c:crossBetween val="midCat"/>
      </c:valAx>
      <c:spPr>
        <a:solidFill>
          <a:srgbClr val="FFFFFF"/>
        </a:solidFill>
        <a:ln w="12700">
          <a:solidFill>
            <a:srgbClr val="000000"/>
          </a:solidFill>
          <a:prstDash val="solid"/>
        </a:ln>
      </c:spPr>
    </c:plotArea>
    <c:legend>
      <c:legendPos val="r"/>
      <c:layout>
        <c:manualLayout>
          <c:xMode val="edge"/>
          <c:yMode val="edge"/>
          <c:x val="0.5878292184431303"/>
          <c:y val="0.54216867469879515"/>
          <c:w val="0.11052752482908162"/>
          <c:h val="6.2350590859521798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水道普及率（％）</a:t>
            </a:r>
          </a:p>
        </c:rich>
      </c:tx>
      <c:layout>
        <c:manualLayout>
          <c:xMode val="edge"/>
          <c:yMode val="edge"/>
          <c:x val="0.41536302983464191"/>
          <c:y val="3.0905077262693158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6771041776205898E-2"/>
          <c:y val="0.14569567832436173"/>
          <c:w val="0.88762508308774557"/>
          <c:h val="0.76159104578643633"/>
        </c:manualLayout>
      </c:layout>
      <c:lineChart>
        <c:grouping val="standard"/>
        <c:varyColors val="0"/>
        <c:ser>
          <c:idx val="0"/>
          <c:order val="0"/>
          <c:tx>
            <c:strRef>
              <c:f>'元データ（印刷不要）'!$B$1</c:f>
              <c:strCache>
                <c:ptCount val="1"/>
                <c:pt idx="0">
                  <c:v>兵庫県</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'元データ（印刷不要）'!$A$2:$A$53</c:f>
              <c:strCache>
                <c:ptCount val="52"/>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strCache>
            </c:strRef>
          </c:cat>
          <c:val>
            <c:numRef>
              <c:f>'元データ（印刷不要）'!$B$2:$B$53</c:f>
              <c:numCache>
                <c:formatCode>General</c:formatCode>
                <c:ptCount val="52"/>
                <c:pt idx="0">
                  <c:v>79.73</c:v>
                </c:pt>
                <c:pt idx="1">
                  <c:v>82.08</c:v>
                </c:pt>
                <c:pt idx="2">
                  <c:v>84.29</c:v>
                </c:pt>
                <c:pt idx="3">
                  <c:v>86.7</c:v>
                </c:pt>
                <c:pt idx="4">
                  <c:v>88.48</c:v>
                </c:pt>
                <c:pt idx="5">
                  <c:v>90.62</c:v>
                </c:pt>
                <c:pt idx="6">
                  <c:v>91.41</c:v>
                </c:pt>
                <c:pt idx="7">
                  <c:v>93.48</c:v>
                </c:pt>
                <c:pt idx="8">
                  <c:v>94.12</c:v>
                </c:pt>
                <c:pt idx="9">
                  <c:v>94.54</c:v>
                </c:pt>
                <c:pt idx="10">
                  <c:v>95.34</c:v>
                </c:pt>
                <c:pt idx="11">
                  <c:v>96.15</c:v>
                </c:pt>
                <c:pt idx="12">
                  <c:v>96.61</c:v>
                </c:pt>
                <c:pt idx="13">
                  <c:v>97.03</c:v>
                </c:pt>
                <c:pt idx="14">
                  <c:v>97.48</c:v>
                </c:pt>
                <c:pt idx="15">
                  <c:v>97.74</c:v>
                </c:pt>
                <c:pt idx="16">
                  <c:v>98.15</c:v>
                </c:pt>
                <c:pt idx="17">
                  <c:v>98.33</c:v>
                </c:pt>
                <c:pt idx="18">
                  <c:v>98.55</c:v>
                </c:pt>
                <c:pt idx="19">
                  <c:v>98.69</c:v>
                </c:pt>
                <c:pt idx="20">
                  <c:v>98.81</c:v>
                </c:pt>
                <c:pt idx="21">
                  <c:v>98.82</c:v>
                </c:pt>
                <c:pt idx="22">
                  <c:v>98.83</c:v>
                </c:pt>
                <c:pt idx="23">
                  <c:v>98.91</c:v>
                </c:pt>
                <c:pt idx="24">
                  <c:v>99.03</c:v>
                </c:pt>
                <c:pt idx="25">
                  <c:v>99.05</c:v>
                </c:pt>
                <c:pt idx="26">
                  <c:v>99.19</c:v>
                </c:pt>
                <c:pt idx="27">
                  <c:v>99.26</c:v>
                </c:pt>
                <c:pt idx="28">
                  <c:v>99.31</c:v>
                </c:pt>
                <c:pt idx="29">
                  <c:v>99.31</c:v>
                </c:pt>
                <c:pt idx="30">
                  <c:v>99.38</c:v>
                </c:pt>
                <c:pt idx="31">
                  <c:v>99.36</c:v>
                </c:pt>
                <c:pt idx="32">
                  <c:v>99.42</c:v>
                </c:pt>
                <c:pt idx="33">
                  <c:v>99.47</c:v>
                </c:pt>
                <c:pt idx="34">
                  <c:v>99.52</c:v>
                </c:pt>
                <c:pt idx="35">
                  <c:v>99.59</c:v>
                </c:pt>
                <c:pt idx="36">
                  <c:v>99.64</c:v>
                </c:pt>
                <c:pt idx="37">
                  <c:v>99.69</c:v>
                </c:pt>
                <c:pt idx="38">
                  <c:v>99.72</c:v>
                </c:pt>
                <c:pt idx="39">
                  <c:v>99.71</c:v>
                </c:pt>
                <c:pt idx="40">
                  <c:v>99.74</c:v>
                </c:pt>
                <c:pt idx="41">
                  <c:v>99.74</c:v>
                </c:pt>
                <c:pt idx="42">
                  <c:v>99.74</c:v>
                </c:pt>
                <c:pt idx="43">
                  <c:v>99.78</c:v>
                </c:pt>
                <c:pt idx="44">
                  <c:v>99.8</c:v>
                </c:pt>
                <c:pt idx="45">
                  <c:v>99.8</c:v>
                </c:pt>
                <c:pt idx="46">
                  <c:v>99.81</c:v>
                </c:pt>
                <c:pt idx="47">
                  <c:v>99.83</c:v>
                </c:pt>
                <c:pt idx="48">
                  <c:v>99.83</c:v>
                </c:pt>
                <c:pt idx="49">
                  <c:v>99.83</c:v>
                </c:pt>
                <c:pt idx="50">
                  <c:v>99.84</c:v>
                </c:pt>
                <c:pt idx="51">
                  <c:v>99.84</c:v>
                </c:pt>
              </c:numCache>
            </c:numRef>
          </c:val>
          <c:smooth val="0"/>
        </c:ser>
        <c:ser>
          <c:idx val="1"/>
          <c:order val="1"/>
          <c:tx>
            <c:strRef>
              <c:f>'元データ（印刷不要）'!$C$1</c:f>
              <c:strCache>
                <c:ptCount val="1"/>
                <c:pt idx="0">
                  <c:v>全国</c:v>
                </c:pt>
              </c:strCache>
            </c:strRef>
          </c:tx>
          <c:spPr>
            <a:ln w="12700">
              <a:solidFill>
                <a:srgbClr val="FF0000"/>
              </a:solidFill>
            </a:ln>
          </c:spPr>
          <c:marker>
            <c:symbol val="circle"/>
            <c:size val="5"/>
            <c:spPr>
              <a:solidFill>
                <a:srgbClr val="FF0000"/>
              </a:solidFill>
              <a:ln>
                <a:solidFill>
                  <a:srgbClr val="FF0000"/>
                </a:solidFill>
              </a:ln>
            </c:spPr>
          </c:marker>
          <c:cat>
            <c:strRef>
              <c:f>'元データ（印刷不要）'!$A$2:$A$53</c:f>
              <c:strCache>
                <c:ptCount val="52"/>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strCache>
            </c:strRef>
          </c:cat>
          <c:val>
            <c:numRef>
              <c:f>'元データ（印刷不要）'!$C$2:$C$53</c:f>
              <c:numCache>
                <c:formatCode>General</c:formatCode>
                <c:ptCount val="52"/>
                <c:pt idx="0">
                  <c:v>66.7</c:v>
                </c:pt>
                <c:pt idx="1">
                  <c:v>69.400000000000006</c:v>
                </c:pt>
                <c:pt idx="2">
                  <c:v>72.2</c:v>
                </c:pt>
                <c:pt idx="3">
                  <c:v>74.7</c:v>
                </c:pt>
                <c:pt idx="4">
                  <c:v>76.900000000000006</c:v>
                </c:pt>
                <c:pt idx="5">
                  <c:v>79</c:v>
                </c:pt>
                <c:pt idx="6">
                  <c:v>80.8</c:v>
                </c:pt>
                <c:pt idx="7">
                  <c:v>82.7</c:v>
                </c:pt>
                <c:pt idx="8">
                  <c:v>84.3</c:v>
                </c:pt>
                <c:pt idx="9">
                  <c:v>85.4</c:v>
                </c:pt>
                <c:pt idx="10">
                  <c:v>86.7</c:v>
                </c:pt>
                <c:pt idx="11">
                  <c:v>87.6</c:v>
                </c:pt>
                <c:pt idx="12">
                  <c:v>88.6</c:v>
                </c:pt>
                <c:pt idx="13">
                  <c:v>89.4</c:v>
                </c:pt>
                <c:pt idx="14">
                  <c:v>90.3</c:v>
                </c:pt>
                <c:pt idx="15">
                  <c:v>91</c:v>
                </c:pt>
                <c:pt idx="16">
                  <c:v>91.5</c:v>
                </c:pt>
                <c:pt idx="17">
                  <c:v>91.9</c:v>
                </c:pt>
                <c:pt idx="18">
                  <c:v>92.2</c:v>
                </c:pt>
                <c:pt idx="19">
                  <c:v>92.6</c:v>
                </c:pt>
                <c:pt idx="20">
                  <c:v>93.1</c:v>
                </c:pt>
                <c:pt idx="21">
                  <c:v>93.3</c:v>
                </c:pt>
                <c:pt idx="22">
                  <c:v>93.6</c:v>
                </c:pt>
                <c:pt idx="23">
                  <c:v>93.9</c:v>
                </c:pt>
                <c:pt idx="24">
                  <c:v>94.2</c:v>
                </c:pt>
                <c:pt idx="25">
                  <c:v>94.4</c:v>
                </c:pt>
                <c:pt idx="26">
                  <c:v>94.7</c:v>
                </c:pt>
                <c:pt idx="27">
                  <c:v>94.9</c:v>
                </c:pt>
                <c:pt idx="28">
                  <c:v>95.1</c:v>
                </c:pt>
                <c:pt idx="29">
                  <c:v>95.3</c:v>
                </c:pt>
                <c:pt idx="30">
                  <c:v>95.5</c:v>
                </c:pt>
                <c:pt idx="31">
                  <c:v>95.8</c:v>
                </c:pt>
                <c:pt idx="32">
                  <c:v>96</c:v>
                </c:pt>
                <c:pt idx="33">
                  <c:v>96.1</c:v>
                </c:pt>
                <c:pt idx="34">
                  <c:v>96.3</c:v>
                </c:pt>
                <c:pt idx="35">
                  <c:v>96.4</c:v>
                </c:pt>
                <c:pt idx="36">
                  <c:v>96.6</c:v>
                </c:pt>
                <c:pt idx="37">
                  <c:v>96.7</c:v>
                </c:pt>
                <c:pt idx="38">
                  <c:v>96.8</c:v>
                </c:pt>
                <c:pt idx="39">
                  <c:v>96.9</c:v>
                </c:pt>
                <c:pt idx="40">
                  <c:v>97.1</c:v>
                </c:pt>
                <c:pt idx="41">
                  <c:v>97.2</c:v>
                </c:pt>
                <c:pt idx="42">
                  <c:v>97.3</c:v>
                </c:pt>
                <c:pt idx="43">
                  <c:v>97.4</c:v>
                </c:pt>
                <c:pt idx="44">
                  <c:v>97.5</c:v>
                </c:pt>
                <c:pt idx="45">
                  <c:v>97.5</c:v>
                </c:pt>
                <c:pt idx="46">
                  <c:v>97.5</c:v>
                </c:pt>
                <c:pt idx="47">
                  <c:v>97.6</c:v>
                </c:pt>
                <c:pt idx="48">
                  <c:v>97.7</c:v>
                </c:pt>
                <c:pt idx="49">
                  <c:v>97.7</c:v>
                </c:pt>
                <c:pt idx="50">
                  <c:v>97.8</c:v>
                </c:pt>
                <c:pt idx="51">
                  <c:v>97.9</c:v>
                </c:pt>
              </c:numCache>
            </c:numRef>
          </c:val>
          <c:smooth val="0"/>
        </c:ser>
        <c:dLbls>
          <c:showLegendKey val="0"/>
          <c:showVal val="0"/>
          <c:showCatName val="0"/>
          <c:showSerName val="0"/>
          <c:showPercent val="0"/>
          <c:showBubbleSize val="0"/>
        </c:dLbls>
        <c:marker val="1"/>
        <c:smooth val="0"/>
        <c:axId val="142849152"/>
        <c:axId val="142851456"/>
      </c:lineChart>
      <c:catAx>
        <c:axId val="142849152"/>
        <c:scaling>
          <c:orientation val="minMax"/>
        </c:scaling>
        <c:delete val="0"/>
        <c:axPos val="b"/>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209133708926502"/>
              <c:y val="0.9514369644191826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42851456"/>
        <c:crosses val="autoZero"/>
        <c:auto val="1"/>
        <c:lblAlgn val="ctr"/>
        <c:lblOffset val="100"/>
        <c:tickLblSkip val="1"/>
        <c:tickMarkSkip val="1"/>
        <c:noMultiLvlLbl val="0"/>
      </c:catAx>
      <c:valAx>
        <c:axId val="142851456"/>
        <c:scaling>
          <c:orientation val="minMax"/>
          <c:max val="105"/>
          <c:min val="60"/>
        </c:scaling>
        <c:delete val="0"/>
        <c:axPos val="l"/>
        <c:majorGridlines>
          <c:spPr>
            <a:ln w="3175">
              <a:solidFill>
                <a:srgbClr val="000000"/>
              </a:solidFill>
              <a:prstDash val="solid"/>
            </a:ln>
          </c:spPr>
        </c:majorGridlines>
        <c:title>
          <c:tx>
            <c:rich>
              <a:bodyPr rot="0" vert="wordArtVertRtl"/>
              <a:lstStyle/>
              <a:p>
                <a:pPr algn="ctr">
                  <a:defRPr sz="85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182076813655761E-2"/>
              <c:y val="0.5055199225924574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42849152"/>
        <c:crosses val="autoZero"/>
        <c:crossBetween val="midCat"/>
      </c:valAx>
      <c:spPr>
        <a:solidFill>
          <a:srgbClr val="FFFFFF"/>
        </a:solidFill>
        <a:ln w="12700">
          <a:solidFill>
            <a:srgbClr val="000000"/>
          </a:solidFill>
          <a:prstDash val="solid"/>
        </a:ln>
      </c:spPr>
    </c:plotArea>
    <c:legend>
      <c:legendPos val="r"/>
      <c:layout>
        <c:manualLayout>
          <c:xMode val="edge"/>
          <c:yMode val="edge"/>
          <c:x val="0.60881979368510664"/>
          <c:y val="0.58499012126795413"/>
          <c:w val="9.9448526978511156E-2"/>
          <c:h val="7.994987860933697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Ｐゴシック"/>
                <a:ea typeface="ＭＳ Ｐゴシック"/>
              </a:rPr>
              <a:t>年間給水量（百万ｍ3）</a:t>
            </a:r>
          </a:p>
        </c:rich>
      </c:tx>
      <c:layout>
        <c:manualLayout>
          <c:xMode val="edge"/>
          <c:yMode val="edge"/>
          <c:x val="0.37176938369781309"/>
          <c:y val="2.1943573667711599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7.8197481776010602E-2"/>
          <c:y val="0.17136919013649937"/>
          <c:w val="0.84029158383035119"/>
          <c:h val="0.67293724648055353"/>
        </c:manualLayout>
      </c:layout>
      <c:lineChart>
        <c:grouping val="standard"/>
        <c:varyColors val="0"/>
        <c:ser>
          <c:idx val="0"/>
          <c:order val="0"/>
          <c:tx>
            <c:strRef>
              <c:f>'元データ（印刷不要）'!$I$1</c:f>
              <c:strCache>
                <c:ptCount val="1"/>
                <c:pt idx="0">
                  <c:v>簡易水道</c:v>
                </c:pt>
              </c:strCache>
            </c:strRef>
          </c:tx>
          <c:spPr>
            <a:ln w="12700">
              <a:solidFill>
                <a:srgbClr val="FF0000"/>
              </a:solidFill>
            </a:ln>
          </c:spPr>
          <c:marker>
            <c:symbol val="triangle"/>
            <c:size val="5"/>
            <c:spPr>
              <a:solidFill>
                <a:srgbClr val="FF0000"/>
              </a:solidFill>
              <a:ln>
                <a:solidFill>
                  <a:srgbClr val="FF0000"/>
                </a:solidFill>
              </a:ln>
            </c:spPr>
          </c:marker>
          <c:cat>
            <c:strRef>
              <c:f>'元データ（印刷不要）'!$G$2:$G$53</c:f>
              <c:strCache>
                <c:ptCount val="52"/>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strCache>
            </c:strRef>
          </c:cat>
          <c:val>
            <c:numRef>
              <c:f>'元データ（印刷不要）'!$I$2:$I$53</c:f>
              <c:numCache>
                <c:formatCode>General</c:formatCode>
                <c:ptCount val="52"/>
                <c:pt idx="0">
                  <c:v>13333</c:v>
                </c:pt>
                <c:pt idx="1">
                  <c:v>11899</c:v>
                </c:pt>
                <c:pt idx="2">
                  <c:v>17353</c:v>
                </c:pt>
                <c:pt idx="3">
                  <c:v>18687</c:v>
                </c:pt>
                <c:pt idx="4">
                  <c:v>15560</c:v>
                </c:pt>
                <c:pt idx="5">
                  <c:v>16684</c:v>
                </c:pt>
                <c:pt idx="6">
                  <c:v>17072</c:v>
                </c:pt>
                <c:pt idx="7">
                  <c:v>17340</c:v>
                </c:pt>
                <c:pt idx="8">
                  <c:v>18698</c:v>
                </c:pt>
                <c:pt idx="9">
                  <c:v>22749</c:v>
                </c:pt>
                <c:pt idx="10">
                  <c:v>22057</c:v>
                </c:pt>
                <c:pt idx="11">
                  <c:v>24501</c:v>
                </c:pt>
                <c:pt idx="12">
                  <c:v>25507</c:v>
                </c:pt>
                <c:pt idx="13">
                  <c:v>24182</c:v>
                </c:pt>
                <c:pt idx="14">
                  <c:v>22469</c:v>
                </c:pt>
                <c:pt idx="15">
                  <c:v>23687</c:v>
                </c:pt>
                <c:pt idx="16">
                  <c:v>23025</c:v>
                </c:pt>
                <c:pt idx="17">
                  <c:v>22539</c:v>
                </c:pt>
                <c:pt idx="18">
                  <c:v>22656</c:v>
                </c:pt>
                <c:pt idx="19">
                  <c:v>23662</c:v>
                </c:pt>
                <c:pt idx="20">
                  <c:v>24315</c:v>
                </c:pt>
                <c:pt idx="21">
                  <c:v>22318</c:v>
                </c:pt>
                <c:pt idx="22">
                  <c:v>22883</c:v>
                </c:pt>
                <c:pt idx="23">
                  <c:v>23819</c:v>
                </c:pt>
                <c:pt idx="24">
                  <c:v>23984</c:v>
                </c:pt>
                <c:pt idx="25">
                  <c:v>25659</c:v>
                </c:pt>
                <c:pt idx="26">
                  <c:v>25851</c:v>
                </c:pt>
                <c:pt idx="27">
                  <c:v>26393</c:v>
                </c:pt>
                <c:pt idx="28">
                  <c:v>26500</c:v>
                </c:pt>
                <c:pt idx="29">
                  <c:v>26617</c:v>
                </c:pt>
                <c:pt idx="30">
                  <c:v>27585</c:v>
                </c:pt>
                <c:pt idx="31">
                  <c:v>28396</c:v>
                </c:pt>
                <c:pt idx="32">
                  <c:v>27974</c:v>
                </c:pt>
                <c:pt idx="33">
                  <c:v>27122</c:v>
                </c:pt>
                <c:pt idx="34">
                  <c:v>27667</c:v>
                </c:pt>
                <c:pt idx="35">
                  <c:v>26730</c:v>
                </c:pt>
                <c:pt idx="36">
                  <c:v>25928</c:v>
                </c:pt>
                <c:pt idx="37">
                  <c:v>26488</c:v>
                </c:pt>
                <c:pt idx="38">
                  <c:v>25517</c:v>
                </c:pt>
                <c:pt idx="39">
                  <c:v>24523</c:v>
                </c:pt>
                <c:pt idx="40">
                  <c:v>23560</c:v>
                </c:pt>
                <c:pt idx="41">
                  <c:v>22031</c:v>
                </c:pt>
                <c:pt idx="42">
                  <c:v>21671</c:v>
                </c:pt>
                <c:pt idx="43">
                  <c:v>19654</c:v>
                </c:pt>
                <c:pt idx="44">
                  <c:v>19077</c:v>
                </c:pt>
                <c:pt idx="45">
                  <c:v>17877</c:v>
                </c:pt>
                <c:pt idx="46">
                  <c:v>17129</c:v>
                </c:pt>
                <c:pt idx="47">
                  <c:v>16934</c:v>
                </c:pt>
                <c:pt idx="48">
                  <c:v>16780</c:v>
                </c:pt>
                <c:pt idx="49">
                  <c:v>16284</c:v>
                </c:pt>
                <c:pt idx="50">
                  <c:v>13335</c:v>
                </c:pt>
                <c:pt idx="51">
                  <c:v>11105</c:v>
                </c:pt>
              </c:numCache>
            </c:numRef>
          </c:val>
          <c:smooth val="0"/>
        </c:ser>
        <c:dLbls>
          <c:showLegendKey val="0"/>
          <c:showVal val="0"/>
          <c:showCatName val="0"/>
          <c:showSerName val="0"/>
          <c:showPercent val="0"/>
          <c:showBubbleSize val="0"/>
        </c:dLbls>
        <c:marker val="1"/>
        <c:smooth val="0"/>
        <c:axId val="156049792"/>
        <c:axId val="156052096"/>
      </c:lineChart>
      <c:catAx>
        <c:axId val="156049792"/>
        <c:scaling>
          <c:orientation val="minMax"/>
        </c:scaling>
        <c:delete val="0"/>
        <c:axPos val="b"/>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8310139165009941"/>
              <c:y val="0.9059574293025283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Ｐゴシック"/>
                <a:ea typeface="ＭＳ Ｐゴシック"/>
                <a:cs typeface="ＭＳ Ｐゴシック"/>
              </a:defRPr>
            </a:pPr>
            <a:endParaRPr lang="ja-JP"/>
          </a:p>
        </c:txPr>
        <c:crossAx val="156052096"/>
        <c:crosses val="autoZero"/>
        <c:auto val="1"/>
        <c:lblAlgn val="ctr"/>
        <c:lblOffset val="100"/>
        <c:tickLblSkip val="1"/>
        <c:tickMarkSkip val="1"/>
        <c:noMultiLvlLbl val="0"/>
      </c:catAx>
      <c:valAx>
        <c:axId val="156052096"/>
        <c:scaling>
          <c:orientation val="minMax"/>
          <c:max val="30000"/>
          <c:min val="1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049792"/>
        <c:crosses val="autoZero"/>
        <c:crossBetween val="midCat"/>
        <c:dispUnits>
          <c:builtInUnit val="thousands"/>
        </c:dispUnits>
      </c:valAx>
      <c:spPr>
        <a:solidFill>
          <a:srgbClr val="FFFFFF"/>
        </a:solidFill>
        <a:ln w="12700">
          <a:solidFill>
            <a:srgbClr val="000000"/>
          </a:solidFill>
          <a:prstDash val="solid"/>
        </a:ln>
      </c:spPr>
    </c:plotArea>
    <c:legend>
      <c:legendPos val="r"/>
      <c:layout>
        <c:manualLayout>
          <c:xMode val="edge"/>
          <c:yMode val="edge"/>
          <c:x val="0.56461232604373757"/>
          <c:y val="0.66457778984523486"/>
          <c:w val="0.18661365142478464"/>
          <c:h val="6.687137462049218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年間給水量（千ｍ3）</a:t>
            </a:r>
          </a:p>
        </c:rich>
      </c:tx>
      <c:overlay val="0"/>
      <c:spPr>
        <a:noFill/>
        <a:ln w="25400">
          <a:noFill/>
        </a:ln>
      </c:spPr>
    </c:title>
    <c:autoTitleDeleted val="0"/>
    <c:plotArea>
      <c:layout/>
      <c:lineChart>
        <c:grouping val="standard"/>
        <c:varyColors val="0"/>
        <c:ser>
          <c:idx val="1"/>
          <c:order val="0"/>
          <c:tx>
            <c:strRef>
              <c:f>'元データ（印刷不要）'!$I$1</c:f>
              <c:strCache>
                <c:ptCount val="1"/>
                <c:pt idx="0">
                  <c:v>簡易水道</c:v>
                </c:pt>
              </c:strCache>
            </c:strRef>
          </c:tx>
          <c:spPr>
            <a:ln w="12700">
              <a:solidFill>
                <a:srgbClr val="FF0000"/>
              </a:solidFill>
              <a:prstDash val="solid"/>
            </a:ln>
          </c:spPr>
          <c:marker>
            <c:symbol val="triangle"/>
            <c:size val="5"/>
            <c:spPr>
              <a:solidFill>
                <a:srgbClr val="FF0000"/>
              </a:solidFill>
              <a:ln>
                <a:solidFill>
                  <a:srgbClr val="FF0000"/>
                </a:solidFill>
                <a:prstDash val="solid"/>
              </a:ln>
            </c:spPr>
          </c:marker>
          <c:val>
            <c:numRef>
              <c:f>'元データ（印刷不要）'!$I$2:$I$38</c:f>
              <c:numCache>
                <c:formatCode>General</c:formatCode>
                <c:ptCount val="37"/>
                <c:pt idx="0">
                  <c:v>13333</c:v>
                </c:pt>
                <c:pt idx="1">
                  <c:v>11899</c:v>
                </c:pt>
                <c:pt idx="2">
                  <c:v>17353</c:v>
                </c:pt>
                <c:pt idx="3">
                  <c:v>18687</c:v>
                </c:pt>
                <c:pt idx="4">
                  <c:v>15560</c:v>
                </c:pt>
                <c:pt idx="5">
                  <c:v>16684</c:v>
                </c:pt>
                <c:pt idx="6">
                  <c:v>17072</c:v>
                </c:pt>
                <c:pt idx="7">
                  <c:v>17340</c:v>
                </c:pt>
                <c:pt idx="8">
                  <c:v>18698</c:v>
                </c:pt>
                <c:pt idx="9">
                  <c:v>22749</c:v>
                </c:pt>
                <c:pt idx="10">
                  <c:v>22057</c:v>
                </c:pt>
                <c:pt idx="11">
                  <c:v>24501</c:v>
                </c:pt>
                <c:pt idx="12">
                  <c:v>25507</c:v>
                </c:pt>
                <c:pt idx="13">
                  <c:v>24182</c:v>
                </c:pt>
                <c:pt idx="14">
                  <c:v>22469</c:v>
                </c:pt>
                <c:pt idx="15">
                  <c:v>23687</c:v>
                </c:pt>
                <c:pt idx="16">
                  <c:v>23025</c:v>
                </c:pt>
                <c:pt idx="17">
                  <c:v>22539</c:v>
                </c:pt>
                <c:pt idx="18">
                  <c:v>22656</c:v>
                </c:pt>
                <c:pt idx="19">
                  <c:v>23662</c:v>
                </c:pt>
                <c:pt idx="20">
                  <c:v>24315</c:v>
                </c:pt>
                <c:pt idx="21">
                  <c:v>22318</c:v>
                </c:pt>
                <c:pt idx="22">
                  <c:v>22883</c:v>
                </c:pt>
                <c:pt idx="23">
                  <c:v>23819</c:v>
                </c:pt>
                <c:pt idx="24">
                  <c:v>23984</c:v>
                </c:pt>
                <c:pt idx="25">
                  <c:v>25659</c:v>
                </c:pt>
                <c:pt idx="26">
                  <c:v>25851</c:v>
                </c:pt>
                <c:pt idx="27">
                  <c:v>26393</c:v>
                </c:pt>
                <c:pt idx="28">
                  <c:v>26500</c:v>
                </c:pt>
                <c:pt idx="29">
                  <c:v>26617</c:v>
                </c:pt>
                <c:pt idx="30">
                  <c:v>27585</c:v>
                </c:pt>
                <c:pt idx="31">
                  <c:v>28396</c:v>
                </c:pt>
                <c:pt idx="32">
                  <c:v>27974</c:v>
                </c:pt>
                <c:pt idx="33">
                  <c:v>27122</c:v>
                </c:pt>
                <c:pt idx="34">
                  <c:v>27667</c:v>
                </c:pt>
                <c:pt idx="35">
                  <c:v>26730</c:v>
                </c:pt>
                <c:pt idx="36">
                  <c:v>25928</c:v>
                </c:pt>
              </c:numCache>
            </c:numRef>
          </c:val>
          <c:smooth val="0"/>
          <c:extLst>
            <c:ext xmlns:c15="http://schemas.microsoft.com/office/drawing/2012/chart" uri="{02D57815-91ED-43cb-92C2-25804820EDAC}">
              <c15:filteredCategoryTitle>
                <c15:cat>
                  <c:numRef>
                    <c:extLst>
                      <c:ext uri="{02D57815-91ED-43cb-92C2-25804820EDAC}">
                        <c15:formulaRef>
                          <c15:sqref>'元データ（印刷不要）'!#REF!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56076672"/>
        <c:axId val="156099712"/>
      </c:lineChart>
      <c:catAx>
        <c:axId val="156076672"/>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56099712"/>
        <c:crosses val="autoZero"/>
        <c:auto val="1"/>
        <c:lblAlgn val="ctr"/>
        <c:lblOffset val="100"/>
        <c:tickLblSkip val="1"/>
        <c:tickMarkSkip val="1"/>
        <c:noMultiLvlLbl val="0"/>
      </c:catAx>
      <c:valAx>
        <c:axId val="156099712"/>
        <c:scaling>
          <c:orientation val="minMax"/>
          <c:max val="30000"/>
          <c:min val="10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Ｐゴシック"/>
                    <a:ea typeface="ＭＳ Ｐゴシック"/>
                  </a:rPr>
                  <a:t>ｍ3</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56076672"/>
        <c:crosses val="autoZero"/>
        <c:crossBetween val="midCat"/>
        <c:dispUnits>
          <c:builtInUnit val="thousands"/>
          <c:dispUnitsLbl>
            <c:spPr>
              <a:noFill/>
              <a:ln w="25400">
                <a:noFill/>
              </a:ln>
            </c:spPr>
            <c:txPr>
              <a:bodyPr rot="0" vert="wordArtVertRtl"/>
              <a:lstStyle/>
              <a:p>
                <a:pPr algn="ctr">
                  <a:defRPr sz="125" b="1" i="0" u="none" strike="noStrike" baseline="0">
                    <a:solidFill>
                      <a:srgbClr val="000000"/>
                    </a:solidFill>
                    <a:latin typeface="ＭＳ Ｐゴシック"/>
                    <a:ea typeface="ＭＳ Ｐゴシック"/>
                    <a:cs typeface="ＭＳ Ｐゴシック"/>
                  </a:defRPr>
                </a:pPr>
                <a:endParaRPr lang="ja-JP"/>
              </a:p>
            </c:txPr>
          </c:dispUnitsLbl>
        </c:dispUnits>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Ｐゴシック"/>
                <a:ea typeface="ＭＳ Ｐゴシック"/>
              </a:rPr>
              <a:t>年間給水量（百万ｍ3）</a:t>
            </a:r>
          </a:p>
        </c:rich>
      </c:tx>
      <c:layout>
        <c:manualLayout>
          <c:xMode val="edge"/>
          <c:yMode val="edge"/>
          <c:x val="0.38398400405288147"/>
          <c:y val="1.6181229773462782E-2"/>
        </c:manualLayout>
      </c:layout>
      <c:overlay val="0"/>
      <c:spPr>
        <a:solidFill>
          <a:srgbClr val="FFFFFF"/>
        </a:solidFill>
        <a:ln w="12700">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0082215816518365E-2"/>
          <c:y val="0.17799409003997915"/>
          <c:w val="0.85831708234114545"/>
          <c:h val="0.69255882306464611"/>
        </c:manualLayout>
      </c:layout>
      <c:lineChart>
        <c:grouping val="standard"/>
        <c:varyColors val="0"/>
        <c:ser>
          <c:idx val="1"/>
          <c:order val="0"/>
          <c:tx>
            <c:strRef>
              <c:f>'元データ（印刷不要）'!$H$1</c:f>
              <c:strCache>
                <c:ptCount val="1"/>
                <c:pt idx="0">
                  <c:v>上水道</c:v>
                </c:pt>
              </c:strCache>
            </c:strRef>
          </c:tx>
          <c:spPr>
            <a:ln w="12700">
              <a:solidFill>
                <a:schemeClr val="tx2"/>
              </a:solidFill>
            </a:ln>
          </c:spPr>
          <c:marker>
            <c:symbol val="diamond"/>
            <c:size val="5"/>
            <c:spPr>
              <a:solidFill>
                <a:schemeClr val="tx2"/>
              </a:solidFill>
              <a:ln>
                <a:solidFill>
                  <a:schemeClr val="tx2"/>
                </a:solidFill>
              </a:ln>
            </c:spPr>
          </c:marker>
          <c:cat>
            <c:strRef>
              <c:f>'元データ（印刷不要）'!$G$2:$G$53</c:f>
              <c:strCache>
                <c:ptCount val="52"/>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strCache>
            </c:strRef>
          </c:cat>
          <c:val>
            <c:numRef>
              <c:f>'元データ（印刷不要）'!$H$2:$H$53</c:f>
              <c:numCache>
                <c:formatCode>General</c:formatCode>
                <c:ptCount val="52"/>
                <c:pt idx="0">
                  <c:v>326806</c:v>
                </c:pt>
                <c:pt idx="1">
                  <c:v>335299</c:v>
                </c:pt>
                <c:pt idx="2">
                  <c:v>367374</c:v>
                </c:pt>
                <c:pt idx="3">
                  <c:v>393634</c:v>
                </c:pt>
                <c:pt idx="4">
                  <c:v>407977</c:v>
                </c:pt>
                <c:pt idx="5">
                  <c:v>453655</c:v>
                </c:pt>
                <c:pt idx="6">
                  <c:v>489689</c:v>
                </c:pt>
                <c:pt idx="7">
                  <c:v>516983</c:v>
                </c:pt>
                <c:pt idx="8">
                  <c:v>552264</c:v>
                </c:pt>
                <c:pt idx="9">
                  <c:v>571268</c:v>
                </c:pt>
                <c:pt idx="10">
                  <c:v>574576</c:v>
                </c:pt>
                <c:pt idx="11">
                  <c:v>606908</c:v>
                </c:pt>
                <c:pt idx="12">
                  <c:v>613937</c:v>
                </c:pt>
                <c:pt idx="13">
                  <c:v>628436</c:v>
                </c:pt>
                <c:pt idx="14">
                  <c:v>649479</c:v>
                </c:pt>
                <c:pt idx="15">
                  <c:v>652165</c:v>
                </c:pt>
                <c:pt idx="16">
                  <c:v>640724</c:v>
                </c:pt>
                <c:pt idx="17">
                  <c:v>661425</c:v>
                </c:pt>
                <c:pt idx="18">
                  <c:v>657540</c:v>
                </c:pt>
                <c:pt idx="19">
                  <c:v>684687</c:v>
                </c:pt>
                <c:pt idx="20">
                  <c:v>688187</c:v>
                </c:pt>
                <c:pt idx="21">
                  <c:v>684501</c:v>
                </c:pt>
                <c:pt idx="22">
                  <c:v>681973</c:v>
                </c:pt>
                <c:pt idx="23">
                  <c:v>690412</c:v>
                </c:pt>
                <c:pt idx="24">
                  <c:v>699123</c:v>
                </c:pt>
                <c:pt idx="25">
                  <c:v>718791</c:v>
                </c:pt>
                <c:pt idx="26">
                  <c:v>738123</c:v>
                </c:pt>
                <c:pt idx="27">
                  <c:v>740343</c:v>
                </c:pt>
                <c:pt idx="28">
                  <c:v>746291</c:v>
                </c:pt>
                <c:pt idx="29">
                  <c:v>743987</c:v>
                </c:pt>
                <c:pt idx="30">
                  <c:v>754009</c:v>
                </c:pt>
                <c:pt idx="31">
                  <c:v>737127</c:v>
                </c:pt>
                <c:pt idx="32">
                  <c:v>745001</c:v>
                </c:pt>
                <c:pt idx="33">
                  <c:v>747056</c:v>
                </c:pt>
                <c:pt idx="34">
                  <c:v>747747</c:v>
                </c:pt>
                <c:pt idx="35">
                  <c:v>741330</c:v>
                </c:pt>
                <c:pt idx="36">
                  <c:v>738179</c:v>
                </c:pt>
                <c:pt idx="37">
                  <c:v>729926</c:v>
                </c:pt>
                <c:pt idx="38">
                  <c:v>723852</c:v>
                </c:pt>
                <c:pt idx="39">
                  <c:v>711214</c:v>
                </c:pt>
                <c:pt idx="40">
                  <c:v>711260</c:v>
                </c:pt>
                <c:pt idx="41">
                  <c:v>707826</c:v>
                </c:pt>
                <c:pt idx="42">
                  <c:v>703694</c:v>
                </c:pt>
                <c:pt idx="43">
                  <c:v>703990</c:v>
                </c:pt>
                <c:pt idx="44">
                  <c:v>691350</c:v>
                </c:pt>
                <c:pt idx="45">
                  <c:v>684914</c:v>
                </c:pt>
                <c:pt idx="46">
                  <c:v>688473</c:v>
                </c:pt>
                <c:pt idx="47">
                  <c:v>679033</c:v>
                </c:pt>
                <c:pt idx="48">
                  <c:v>673704</c:v>
                </c:pt>
                <c:pt idx="49">
                  <c:v>669198</c:v>
                </c:pt>
                <c:pt idx="50">
                  <c:v>661652</c:v>
                </c:pt>
                <c:pt idx="51">
                  <c:v>654804</c:v>
                </c:pt>
              </c:numCache>
            </c:numRef>
          </c:val>
          <c:smooth val="0"/>
        </c:ser>
        <c:dLbls>
          <c:showLegendKey val="0"/>
          <c:showVal val="0"/>
          <c:showCatName val="0"/>
          <c:showSerName val="0"/>
          <c:showPercent val="0"/>
          <c:showBubbleSize val="0"/>
        </c:dLbls>
        <c:marker val="1"/>
        <c:smooth val="0"/>
        <c:axId val="156781952"/>
        <c:axId val="156804992"/>
      </c:lineChart>
      <c:catAx>
        <c:axId val="156781952"/>
        <c:scaling>
          <c:orientation val="minMax"/>
        </c:scaling>
        <c:delete val="0"/>
        <c:axPos val="b"/>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928135728413825"/>
              <c:y val="0.9255694009122645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Ｐゴシック"/>
                <a:ea typeface="ＭＳ Ｐゴシック"/>
                <a:cs typeface="ＭＳ Ｐゴシック"/>
              </a:defRPr>
            </a:pPr>
            <a:endParaRPr lang="ja-JP"/>
          </a:p>
        </c:txPr>
        <c:crossAx val="156804992"/>
        <c:crosses val="autoZero"/>
        <c:auto val="1"/>
        <c:lblAlgn val="ctr"/>
        <c:lblOffset val="100"/>
        <c:tickLblSkip val="1"/>
        <c:tickMarkSkip val="1"/>
        <c:noMultiLvlLbl val="0"/>
      </c:catAx>
      <c:valAx>
        <c:axId val="156804992"/>
        <c:scaling>
          <c:orientation val="minMax"/>
          <c:max val="800000"/>
          <c:min val="30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156781952"/>
        <c:crosses val="autoZero"/>
        <c:crossBetween val="midCat"/>
        <c:majorUnit val="50000"/>
        <c:dispUnits>
          <c:builtInUnit val="thousands"/>
        </c:dispUnits>
      </c:valAx>
      <c:spPr>
        <a:solidFill>
          <a:srgbClr val="FFFFFF"/>
        </a:solidFill>
        <a:ln w="12700">
          <a:solidFill>
            <a:srgbClr val="000000"/>
          </a:solidFill>
          <a:prstDash val="solid"/>
        </a:ln>
      </c:spPr>
    </c:plotArea>
    <c:legend>
      <c:legendPos val="r"/>
      <c:layout>
        <c:manualLayout>
          <c:xMode val="edge"/>
          <c:yMode val="edge"/>
          <c:x val="0.65913822373845976"/>
          <c:y val="0.59547129424355938"/>
          <c:w val="0.1650924024640657"/>
          <c:h val="6.9035496776495175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一日最大給水量（千ｍ3/日）</a:t>
            </a:r>
          </a:p>
        </c:rich>
      </c:tx>
      <c:layout>
        <c:manualLayout>
          <c:xMode val="edge"/>
          <c:yMode val="edge"/>
          <c:x val="0.34018730836215566"/>
          <c:y val="1.6556291390728478E-2"/>
        </c:manualLayout>
      </c:layout>
      <c:overlay val="0"/>
      <c:spPr>
        <a:solidFill>
          <a:srgbClr val="FFFFFF"/>
        </a:solidFill>
        <a:ln w="12700">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2336468221846102"/>
          <c:y val="0.17439293598233996"/>
          <c:w val="0.82679206220717738"/>
          <c:h val="0.71633554083885209"/>
        </c:manualLayout>
      </c:layout>
      <c:lineChart>
        <c:grouping val="standard"/>
        <c:varyColors val="0"/>
        <c:ser>
          <c:idx val="1"/>
          <c:order val="0"/>
          <c:tx>
            <c:strRef>
              <c:f>'元データ（印刷不要）'!$K$1</c:f>
              <c:strCache>
                <c:ptCount val="1"/>
                <c:pt idx="0">
                  <c:v>上水道</c:v>
                </c:pt>
              </c:strCache>
            </c:strRef>
          </c:tx>
          <c:spPr>
            <a:ln w="12700">
              <a:solidFill>
                <a:schemeClr val="tx2"/>
              </a:solidFill>
            </a:ln>
          </c:spPr>
          <c:marker>
            <c:symbol val="diamond"/>
            <c:size val="5"/>
            <c:spPr>
              <a:solidFill>
                <a:schemeClr val="tx2"/>
              </a:solidFill>
              <a:ln>
                <a:solidFill>
                  <a:schemeClr val="tx2"/>
                </a:solidFill>
              </a:ln>
            </c:spPr>
          </c:marker>
          <c:cat>
            <c:strRef>
              <c:f>'元データ（印刷不要）'!$J$2:$J$53</c:f>
              <c:strCache>
                <c:ptCount val="52"/>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strCache>
            </c:strRef>
          </c:cat>
          <c:val>
            <c:numRef>
              <c:f>'元データ（印刷不要）'!$K$2:$K$53</c:f>
              <c:numCache>
                <c:formatCode>General</c:formatCode>
                <c:ptCount val="52"/>
                <c:pt idx="0">
                  <c:v>1135280</c:v>
                </c:pt>
                <c:pt idx="1">
                  <c:v>1176575</c:v>
                </c:pt>
                <c:pt idx="2">
                  <c:v>1314306</c:v>
                </c:pt>
                <c:pt idx="3">
                  <c:v>1383237</c:v>
                </c:pt>
                <c:pt idx="4">
                  <c:v>1443233</c:v>
                </c:pt>
                <c:pt idx="5">
                  <c:v>1570690</c:v>
                </c:pt>
                <c:pt idx="6">
                  <c:v>1758778</c:v>
                </c:pt>
                <c:pt idx="7">
                  <c:v>1817173</c:v>
                </c:pt>
                <c:pt idx="8">
                  <c:v>1957262</c:v>
                </c:pt>
                <c:pt idx="9">
                  <c:v>2019497</c:v>
                </c:pt>
                <c:pt idx="10">
                  <c:v>2055950</c:v>
                </c:pt>
                <c:pt idx="11">
                  <c:v>2149801</c:v>
                </c:pt>
                <c:pt idx="12">
                  <c:v>2114397</c:v>
                </c:pt>
                <c:pt idx="13">
                  <c:v>2260913</c:v>
                </c:pt>
                <c:pt idx="14">
                  <c:v>2226041</c:v>
                </c:pt>
                <c:pt idx="15">
                  <c:v>2245384</c:v>
                </c:pt>
                <c:pt idx="16">
                  <c:v>2212645</c:v>
                </c:pt>
                <c:pt idx="17">
                  <c:v>2341083</c:v>
                </c:pt>
                <c:pt idx="18">
                  <c:v>2241393</c:v>
                </c:pt>
                <c:pt idx="19">
                  <c:v>2391909</c:v>
                </c:pt>
                <c:pt idx="20">
                  <c:v>2368682</c:v>
                </c:pt>
                <c:pt idx="21">
                  <c:v>2375479</c:v>
                </c:pt>
                <c:pt idx="22">
                  <c:v>2353351</c:v>
                </c:pt>
                <c:pt idx="23">
                  <c:v>2306278</c:v>
                </c:pt>
                <c:pt idx="24">
                  <c:v>2316924</c:v>
                </c:pt>
                <c:pt idx="25">
                  <c:v>2388771</c:v>
                </c:pt>
                <c:pt idx="26">
                  <c:v>2481058</c:v>
                </c:pt>
                <c:pt idx="27">
                  <c:v>2480327</c:v>
                </c:pt>
                <c:pt idx="28">
                  <c:v>2512300</c:v>
                </c:pt>
                <c:pt idx="29">
                  <c:v>2416696</c:v>
                </c:pt>
                <c:pt idx="30">
                  <c:v>2589947</c:v>
                </c:pt>
                <c:pt idx="31">
                  <c:v>2457173</c:v>
                </c:pt>
                <c:pt idx="32">
                  <c:v>2466237</c:v>
                </c:pt>
                <c:pt idx="33">
                  <c:v>2438296</c:v>
                </c:pt>
                <c:pt idx="34">
                  <c:v>2459317</c:v>
                </c:pt>
                <c:pt idx="35">
                  <c:v>2455467</c:v>
                </c:pt>
                <c:pt idx="36">
                  <c:v>2394070</c:v>
                </c:pt>
                <c:pt idx="37">
                  <c:v>2394738</c:v>
                </c:pt>
                <c:pt idx="38">
                  <c:v>2357506</c:v>
                </c:pt>
                <c:pt idx="39">
                  <c:v>2279132</c:v>
                </c:pt>
                <c:pt idx="40">
                  <c:v>2300175</c:v>
                </c:pt>
                <c:pt idx="41">
                  <c:v>2245178</c:v>
                </c:pt>
                <c:pt idx="42">
                  <c:v>2236638</c:v>
                </c:pt>
                <c:pt idx="43">
                  <c:v>2204488</c:v>
                </c:pt>
                <c:pt idx="44">
                  <c:v>2194782</c:v>
                </c:pt>
                <c:pt idx="45">
                  <c:v>2137907</c:v>
                </c:pt>
                <c:pt idx="46">
                  <c:v>2100586</c:v>
                </c:pt>
                <c:pt idx="47">
                  <c:v>2119737</c:v>
                </c:pt>
                <c:pt idx="48">
                  <c:v>2087756</c:v>
                </c:pt>
                <c:pt idx="49">
                  <c:v>2082024</c:v>
                </c:pt>
                <c:pt idx="50">
                  <c:v>2039062</c:v>
                </c:pt>
                <c:pt idx="51">
                  <c:v>2085205</c:v>
                </c:pt>
              </c:numCache>
            </c:numRef>
          </c:val>
          <c:smooth val="0"/>
        </c:ser>
        <c:dLbls>
          <c:showLegendKey val="0"/>
          <c:showVal val="0"/>
          <c:showCatName val="0"/>
          <c:showSerName val="0"/>
          <c:showPercent val="0"/>
          <c:showBubbleSize val="0"/>
        </c:dLbls>
        <c:marker val="1"/>
        <c:smooth val="0"/>
        <c:axId val="156909952"/>
        <c:axId val="156912256"/>
      </c:lineChart>
      <c:catAx>
        <c:axId val="156909952"/>
        <c:scaling>
          <c:orientation val="minMax"/>
        </c:scaling>
        <c:delete val="0"/>
        <c:axPos val="b"/>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214992518458557"/>
              <c:y val="0.9238410596026490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ＭＳ Ｐゴシック"/>
                <a:ea typeface="ＭＳ Ｐゴシック"/>
                <a:cs typeface="ＭＳ Ｐゴシック"/>
              </a:defRPr>
            </a:pPr>
            <a:endParaRPr lang="ja-JP"/>
          </a:p>
        </c:txPr>
        <c:crossAx val="156912256"/>
        <c:crosses val="autoZero"/>
        <c:auto val="1"/>
        <c:lblAlgn val="ctr"/>
        <c:lblOffset val="100"/>
        <c:tickLblSkip val="1"/>
        <c:tickMarkSkip val="1"/>
        <c:noMultiLvlLbl val="0"/>
      </c:catAx>
      <c:valAx>
        <c:axId val="156912256"/>
        <c:scaling>
          <c:orientation val="minMax"/>
          <c:max val="3000000"/>
          <c:min val="100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156909952"/>
        <c:crosses val="autoZero"/>
        <c:crossBetween val="midCat"/>
        <c:majorUnit val="200000"/>
        <c:dispUnits>
          <c:builtInUnit val="thousands"/>
        </c:dispUnits>
      </c:valAx>
      <c:spPr>
        <a:solidFill>
          <a:srgbClr val="FFFFFF"/>
        </a:solidFill>
        <a:ln w="12700">
          <a:solidFill>
            <a:srgbClr val="000000"/>
          </a:solidFill>
          <a:prstDash val="solid"/>
        </a:ln>
      </c:spPr>
    </c:plotArea>
    <c:legend>
      <c:legendPos val="r"/>
      <c:layout>
        <c:manualLayout>
          <c:xMode val="edge"/>
          <c:yMode val="edge"/>
          <c:x val="0.67289778497314012"/>
          <c:y val="0.58940397350993379"/>
          <c:w val="0.1502803738317757"/>
          <c:h val="7.06356572978046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一日最大給水量（千m3/日）</a:t>
            </a:r>
          </a:p>
        </c:rich>
      </c:tx>
      <c:layout>
        <c:manualLayout>
          <c:xMode val="edge"/>
          <c:yMode val="edge"/>
          <c:x val="0.32447817836812143"/>
          <c:y val="3.1545741324921134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9.1081593927893736E-2"/>
          <c:y val="0.16298633017875921"/>
          <c:w val="0.82732447817836807"/>
          <c:h val="0.68874868559411151"/>
        </c:manualLayout>
      </c:layout>
      <c:lineChart>
        <c:grouping val="standard"/>
        <c:varyColors val="0"/>
        <c:ser>
          <c:idx val="1"/>
          <c:order val="0"/>
          <c:tx>
            <c:strRef>
              <c:f>'元データ（印刷不要）'!$L$1</c:f>
              <c:strCache>
                <c:ptCount val="1"/>
                <c:pt idx="0">
                  <c:v>簡易水道</c:v>
                </c:pt>
              </c:strCache>
            </c:strRef>
          </c:tx>
          <c:spPr>
            <a:ln w="12700">
              <a:solidFill>
                <a:srgbClr val="FF0000"/>
              </a:solidFill>
            </a:ln>
          </c:spPr>
          <c:marker>
            <c:symbol val="triangle"/>
            <c:size val="5"/>
            <c:spPr>
              <a:solidFill>
                <a:srgbClr val="FF0000"/>
              </a:solidFill>
              <a:ln>
                <a:solidFill>
                  <a:srgbClr val="FF0000"/>
                </a:solidFill>
              </a:ln>
            </c:spPr>
          </c:marker>
          <c:cat>
            <c:strRef>
              <c:f>'元データ（印刷不要）'!$J$2:$J$53</c:f>
              <c:strCache>
                <c:ptCount val="52"/>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strCache>
            </c:strRef>
          </c:cat>
          <c:val>
            <c:numRef>
              <c:f>'元データ（印刷不要）'!$L$2:$L$53</c:f>
              <c:numCache>
                <c:formatCode>General</c:formatCode>
                <c:ptCount val="52"/>
                <c:pt idx="0">
                  <c:v>52184</c:v>
                </c:pt>
                <c:pt idx="1">
                  <c:v>46571</c:v>
                </c:pt>
                <c:pt idx="2">
                  <c:v>67921</c:v>
                </c:pt>
                <c:pt idx="3">
                  <c:v>73142</c:v>
                </c:pt>
                <c:pt idx="4">
                  <c:v>71084</c:v>
                </c:pt>
                <c:pt idx="5">
                  <c:v>63317</c:v>
                </c:pt>
                <c:pt idx="6">
                  <c:v>59374</c:v>
                </c:pt>
                <c:pt idx="7">
                  <c:v>64112</c:v>
                </c:pt>
                <c:pt idx="8">
                  <c:v>74820</c:v>
                </c:pt>
                <c:pt idx="9">
                  <c:v>85211</c:v>
                </c:pt>
                <c:pt idx="10">
                  <c:v>81272</c:v>
                </c:pt>
                <c:pt idx="11">
                  <c:v>95331</c:v>
                </c:pt>
                <c:pt idx="12">
                  <c:v>95423</c:v>
                </c:pt>
                <c:pt idx="13">
                  <c:v>87025</c:v>
                </c:pt>
                <c:pt idx="14">
                  <c:v>80309</c:v>
                </c:pt>
                <c:pt idx="15">
                  <c:v>84117</c:v>
                </c:pt>
                <c:pt idx="16">
                  <c:v>82268</c:v>
                </c:pt>
                <c:pt idx="17">
                  <c:v>85624</c:v>
                </c:pt>
                <c:pt idx="18">
                  <c:v>81910</c:v>
                </c:pt>
                <c:pt idx="19">
                  <c:v>86584</c:v>
                </c:pt>
                <c:pt idx="20">
                  <c:v>91844</c:v>
                </c:pt>
                <c:pt idx="21">
                  <c:v>86260</c:v>
                </c:pt>
                <c:pt idx="22">
                  <c:v>90762</c:v>
                </c:pt>
                <c:pt idx="23">
                  <c:v>88348</c:v>
                </c:pt>
                <c:pt idx="24">
                  <c:v>92495</c:v>
                </c:pt>
                <c:pt idx="25">
                  <c:v>101446</c:v>
                </c:pt>
                <c:pt idx="26">
                  <c:v>102857</c:v>
                </c:pt>
                <c:pt idx="27">
                  <c:v>103146</c:v>
                </c:pt>
                <c:pt idx="28">
                  <c:v>103731</c:v>
                </c:pt>
                <c:pt idx="29">
                  <c:v>107110</c:v>
                </c:pt>
                <c:pt idx="30">
                  <c:v>108454</c:v>
                </c:pt>
                <c:pt idx="31">
                  <c:v>114674</c:v>
                </c:pt>
                <c:pt idx="32">
                  <c:v>110390</c:v>
                </c:pt>
                <c:pt idx="33">
                  <c:v>102846</c:v>
                </c:pt>
                <c:pt idx="34">
                  <c:v>106380</c:v>
                </c:pt>
                <c:pt idx="35">
                  <c:v>103047</c:v>
                </c:pt>
                <c:pt idx="36">
                  <c:v>105264</c:v>
                </c:pt>
                <c:pt idx="37">
                  <c:v>103512</c:v>
                </c:pt>
                <c:pt idx="38">
                  <c:v>100207</c:v>
                </c:pt>
                <c:pt idx="39">
                  <c:v>96302</c:v>
                </c:pt>
                <c:pt idx="40">
                  <c:v>95017</c:v>
                </c:pt>
                <c:pt idx="41">
                  <c:v>92072</c:v>
                </c:pt>
                <c:pt idx="42">
                  <c:v>87251</c:v>
                </c:pt>
                <c:pt idx="43">
                  <c:v>76753</c:v>
                </c:pt>
                <c:pt idx="44">
                  <c:v>73385</c:v>
                </c:pt>
                <c:pt idx="45">
                  <c:v>69960</c:v>
                </c:pt>
                <c:pt idx="46">
                  <c:v>69077</c:v>
                </c:pt>
                <c:pt idx="47">
                  <c:v>65787</c:v>
                </c:pt>
                <c:pt idx="48">
                  <c:v>61944</c:v>
                </c:pt>
                <c:pt idx="49">
                  <c:v>65294</c:v>
                </c:pt>
                <c:pt idx="50">
                  <c:v>54192</c:v>
                </c:pt>
                <c:pt idx="51">
                  <c:v>50623</c:v>
                </c:pt>
              </c:numCache>
            </c:numRef>
          </c:val>
          <c:smooth val="0"/>
        </c:ser>
        <c:dLbls>
          <c:showLegendKey val="0"/>
          <c:showVal val="0"/>
          <c:showCatName val="0"/>
          <c:showSerName val="0"/>
          <c:showPercent val="0"/>
          <c:showBubbleSize val="0"/>
        </c:dLbls>
        <c:marker val="1"/>
        <c:smooth val="0"/>
        <c:axId val="156932736"/>
        <c:axId val="156955776"/>
      </c:lineChart>
      <c:catAx>
        <c:axId val="156932736"/>
        <c:scaling>
          <c:orientation val="minMax"/>
        </c:scaling>
        <c:delete val="0"/>
        <c:axPos val="b"/>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6869070208728653"/>
              <c:y val="0.9085173501577287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ＭＳ Ｐゴシック"/>
                <a:ea typeface="ＭＳ Ｐゴシック"/>
                <a:cs typeface="ＭＳ Ｐゴシック"/>
              </a:defRPr>
            </a:pPr>
            <a:endParaRPr lang="ja-JP"/>
          </a:p>
        </c:txPr>
        <c:crossAx val="156955776"/>
        <c:crosses val="autoZero"/>
        <c:auto val="1"/>
        <c:lblAlgn val="ctr"/>
        <c:lblOffset val="100"/>
        <c:tickLblSkip val="1"/>
        <c:tickMarkSkip val="1"/>
        <c:noMultiLvlLbl val="0"/>
      </c:catAx>
      <c:valAx>
        <c:axId val="156955776"/>
        <c:scaling>
          <c:orientation val="minMax"/>
          <c:max val="120000"/>
          <c:min val="4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32736"/>
        <c:crosses val="autoZero"/>
        <c:crossBetween val="midCat"/>
        <c:majorUnit val="10000"/>
        <c:dispUnits>
          <c:builtInUnit val="thousands"/>
        </c:dispUnits>
      </c:valAx>
      <c:spPr>
        <a:solidFill>
          <a:srgbClr val="FFFFFF"/>
        </a:solidFill>
        <a:ln w="12700">
          <a:solidFill>
            <a:srgbClr val="000000"/>
          </a:solidFill>
          <a:prstDash val="solid"/>
        </a:ln>
      </c:spPr>
    </c:plotArea>
    <c:legend>
      <c:legendPos val="r"/>
      <c:layout>
        <c:manualLayout>
          <c:xMode val="edge"/>
          <c:yMode val="edge"/>
          <c:x val="0.603415559772296"/>
          <c:y val="0.62145110410094639"/>
          <c:w val="0.17811511701454777"/>
          <c:h val="6.729327603765618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142875</xdr:rowOff>
    </xdr:from>
    <xdr:to>
      <xdr:col>10</xdr:col>
      <xdr:colOff>28575</xdr:colOff>
      <xdr:row>59</xdr:row>
      <xdr:rowOff>19050</xdr:rowOff>
    </xdr:to>
    <xdr:graphicFrame macro="">
      <xdr:nvGraphicFramePr>
        <xdr:cNvPr id="2099"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523875</xdr:colOff>
      <xdr:row>25</xdr:row>
      <xdr:rowOff>28575</xdr:rowOff>
    </xdr:to>
    <xdr:graphicFrame macro="">
      <xdr:nvGraphicFramePr>
        <xdr:cNvPr id="210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66675</xdr:rowOff>
    </xdr:from>
    <xdr:to>
      <xdr:col>6</xdr:col>
      <xdr:colOff>676275</xdr:colOff>
      <xdr:row>35</xdr:row>
      <xdr:rowOff>19050</xdr:rowOff>
    </xdr:to>
    <xdr:graphicFrame macro="">
      <xdr:nvGraphicFramePr>
        <xdr:cNvPr id="115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657225</xdr:colOff>
      <xdr:row>0</xdr:row>
      <xdr:rowOff>0</xdr:rowOff>
    </xdr:to>
    <xdr:graphicFrame macro="">
      <xdr:nvGraphicFramePr>
        <xdr:cNvPr id="115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142875</xdr:rowOff>
    </xdr:from>
    <xdr:to>
      <xdr:col>6</xdr:col>
      <xdr:colOff>523875</xdr:colOff>
      <xdr:row>18</xdr:row>
      <xdr:rowOff>0</xdr:rowOff>
    </xdr:to>
    <xdr:graphicFrame macro="">
      <xdr:nvGraphicFramePr>
        <xdr:cNvPr id="1154"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352425</xdr:colOff>
      <xdr:row>0</xdr:row>
      <xdr:rowOff>152400</xdr:rowOff>
    </xdr:from>
    <xdr:to>
      <xdr:col>13</xdr:col>
      <xdr:colOff>647700</xdr:colOff>
      <xdr:row>17</xdr:row>
      <xdr:rowOff>114300</xdr:rowOff>
    </xdr:to>
    <xdr:graphicFrame macro="">
      <xdr:nvGraphicFramePr>
        <xdr:cNvPr id="1155"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581025</xdr:colOff>
      <xdr:row>17</xdr:row>
      <xdr:rowOff>66675</xdr:rowOff>
    </xdr:from>
    <xdr:to>
      <xdr:col>14</xdr:col>
      <xdr:colOff>114300</xdr:colOff>
      <xdr:row>35</xdr:row>
      <xdr:rowOff>0</xdr:rowOff>
    </xdr:to>
    <xdr:graphicFrame macro="">
      <xdr:nvGraphicFramePr>
        <xdr:cNvPr id="1156"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40</xdr:row>
      <xdr:rowOff>0</xdr:rowOff>
    </xdr:from>
    <xdr:to>
      <xdr:col>3</xdr:col>
      <xdr:colOff>142875</xdr:colOff>
      <xdr:row>40</xdr:row>
      <xdr:rowOff>0</xdr:rowOff>
    </xdr:to>
    <xdr:sp macro="" textlink="">
      <xdr:nvSpPr>
        <xdr:cNvPr id="2" name="AutoShape 1"/>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3" name="AutoShape 2"/>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4" name="AutoShape 3"/>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5" name="AutoShape 4"/>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6" name="AutoShape 5"/>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7" name="AutoShape 6"/>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0</xdr:colOff>
      <xdr:row>51</xdr:row>
      <xdr:rowOff>0</xdr:rowOff>
    </xdr:from>
    <xdr:to>
      <xdr:col>22</xdr:col>
      <xdr:colOff>104775</xdr:colOff>
      <xdr:row>59</xdr:row>
      <xdr:rowOff>200025</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16830675"/>
          <a:ext cx="9725025" cy="210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552450</xdr:colOff>
          <xdr:row>53</xdr:row>
          <xdr:rowOff>95250</xdr:rowOff>
        </xdr:to>
        <xdr:sp macro="" textlink="">
          <xdr:nvSpPr>
            <xdr:cNvPr id="96257" name="Object 1" hidden="1">
              <a:extLst>
                <a:ext uri="{63B3BB69-23CF-44E3-9099-C40C66FF867C}">
                  <a14:compatExt spid="_x0000_s96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17</xdr:col>
          <xdr:colOff>542925</xdr:colOff>
          <xdr:row>53</xdr:row>
          <xdr:rowOff>95250</xdr:rowOff>
        </xdr:to>
        <xdr:sp macro="" textlink="">
          <xdr:nvSpPr>
            <xdr:cNvPr id="96258" name="Object 2" hidden="1">
              <a:extLst>
                <a:ext uri="{63B3BB69-23CF-44E3-9099-C40C66FF867C}">
                  <a14:compatExt spid="_x0000_s96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552450</xdr:colOff>
          <xdr:row>53</xdr:row>
          <xdr:rowOff>95250</xdr:rowOff>
        </xdr:to>
        <xdr:sp macro="" textlink="">
          <xdr:nvSpPr>
            <xdr:cNvPr id="96259" name="Object 3" hidden="1">
              <a:extLst>
                <a:ext uri="{63B3BB69-23CF-44E3-9099-C40C66FF867C}">
                  <a14:compatExt spid="_x0000_s96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17</xdr:col>
          <xdr:colOff>542925</xdr:colOff>
          <xdr:row>53</xdr:row>
          <xdr:rowOff>95250</xdr:rowOff>
        </xdr:to>
        <xdr:sp macro="" textlink="">
          <xdr:nvSpPr>
            <xdr:cNvPr id="96260" name="Object 4" hidden="1">
              <a:extLst>
                <a:ext uri="{63B3BB69-23CF-44E3-9099-C40C66FF867C}">
                  <a14:compatExt spid="_x0000_s962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8" Type="http://schemas.openxmlformats.org/officeDocument/2006/relationships/oleObject" Target="../embeddings/Microsoft_Word_97_-_2003_Document3.doc"/><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4.xml"/><Relationship Id="rId1" Type="http://schemas.openxmlformats.org/officeDocument/2006/relationships/printerSettings" Target="../printerSettings/printerSettings21.bin"/><Relationship Id="rId6" Type="http://schemas.openxmlformats.org/officeDocument/2006/relationships/oleObject" Target="../embeddings/Microsoft_Word_97_-_2003_Document2.doc"/><Relationship Id="rId5" Type="http://schemas.openxmlformats.org/officeDocument/2006/relationships/image" Target="../media/image2.emf"/><Relationship Id="rId4" Type="http://schemas.openxmlformats.org/officeDocument/2006/relationships/oleObject" Target="../embeddings/Microsoft_Word_97_-_2003_Document1.doc"/><Relationship Id="rId9" Type="http://schemas.openxmlformats.org/officeDocument/2006/relationships/oleObject" Target="../embeddings/Microsoft_Word_97_-_2003_Document4.doc"/></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P53"/>
  <sheetViews>
    <sheetView workbookViewId="0">
      <pane ySplit="1" topLeftCell="A32" activePane="bottomLeft" state="frozen"/>
      <selection pane="bottomLeft" activeCell="D47" sqref="D47"/>
    </sheetView>
  </sheetViews>
  <sheetFormatPr defaultRowHeight="13.5"/>
  <sheetData>
    <row r="1" spans="1:12" s="33" customFormat="1" ht="27" customHeight="1">
      <c r="A1" s="45" t="s">
        <v>350</v>
      </c>
      <c r="B1" s="46" t="s">
        <v>774</v>
      </c>
      <c r="C1" s="47" t="s">
        <v>352</v>
      </c>
      <c r="D1" s="45" t="s">
        <v>354</v>
      </c>
      <c r="E1" s="46" t="s">
        <v>355</v>
      </c>
      <c r="F1" s="47" t="s">
        <v>356</v>
      </c>
      <c r="G1" s="45" t="s">
        <v>593</v>
      </c>
      <c r="H1" s="46" t="s">
        <v>355</v>
      </c>
      <c r="I1" s="47" t="s">
        <v>356</v>
      </c>
      <c r="J1" s="45" t="s">
        <v>357</v>
      </c>
      <c r="K1" s="46" t="s">
        <v>355</v>
      </c>
      <c r="L1" s="47" t="s">
        <v>356</v>
      </c>
    </row>
    <row r="2" spans="1:12">
      <c r="A2" s="48">
        <v>39</v>
      </c>
      <c r="B2" s="49">
        <v>79.73</v>
      </c>
      <c r="C2" s="50">
        <v>66.7</v>
      </c>
      <c r="D2" s="48">
        <v>39</v>
      </c>
      <c r="E2" s="49">
        <v>378</v>
      </c>
      <c r="F2" s="50">
        <v>184</v>
      </c>
      <c r="G2" s="48">
        <v>39</v>
      </c>
      <c r="H2" s="49">
        <v>326806</v>
      </c>
      <c r="I2" s="50">
        <v>13333</v>
      </c>
      <c r="J2" s="48">
        <v>39</v>
      </c>
      <c r="K2" s="49">
        <v>1135280</v>
      </c>
      <c r="L2" s="50">
        <v>52184</v>
      </c>
    </row>
    <row r="3" spans="1:12">
      <c r="A3" s="48">
        <v>40</v>
      </c>
      <c r="B3" s="49">
        <v>82.08</v>
      </c>
      <c r="C3" s="50">
        <v>69.400000000000006</v>
      </c>
      <c r="D3" s="48">
        <v>40</v>
      </c>
      <c r="E3" s="49">
        <v>370</v>
      </c>
      <c r="F3" s="50">
        <v>158</v>
      </c>
      <c r="G3" s="48">
        <v>40</v>
      </c>
      <c r="H3" s="49">
        <v>335299</v>
      </c>
      <c r="I3" s="50">
        <v>11899</v>
      </c>
      <c r="J3" s="48">
        <v>40</v>
      </c>
      <c r="K3" s="49">
        <v>1176575</v>
      </c>
      <c r="L3" s="50">
        <v>46571</v>
      </c>
    </row>
    <row r="4" spans="1:12">
      <c r="A4" s="48">
        <v>41</v>
      </c>
      <c r="B4" s="49">
        <v>84.29</v>
      </c>
      <c r="C4" s="50">
        <v>72.2</v>
      </c>
      <c r="D4" s="48">
        <v>41</v>
      </c>
      <c r="E4" s="49">
        <v>394</v>
      </c>
      <c r="F4" s="50">
        <v>232</v>
      </c>
      <c r="G4" s="48">
        <v>41</v>
      </c>
      <c r="H4" s="49">
        <v>367374</v>
      </c>
      <c r="I4" s="50">
        <v>17353</v>
      </c>
      <c r="J4" s="48">
        <v>41</v>
      </c>
      <c r="K4" s="49">
        <v>1314306</v>
      </c>
      <c r="L4" s="50">
        <v>67921</v>
      </c>
    </row>
    <row r="5" spans="1:12">
      <c r="A5" s="48">
        <v>42</v>
      </c>
      <c r="B5" s="49">
        <v>86.7</v>
      </c>
      <c r="C5" s="50">
        <v>74.7</v>
      </c>
      <c r="D5" s="48">
        <v>42</v>
      </c>
      <c r="E5" s="49">
        <v>396</v>
      </c>
      <c r="F5" s="50">
        <v>248</v>
      </c>
      <c r="G5" s="48">
        <v>42</v>
      </c>
      <c r="H5" s="49">
        <v>393634</v>
      </c>
      <c r="I5" s="50">
        <v>18687</v>
      </c>
      <c r="J5" s="48">
        <v>42</v>
      </c>
      <c r="K5" s="49">
        <v>1383237</v>
      </c>
      <c r="L5" s="50">
        <v>73142</v>
      </c>
    </row>
    <row r="6" spans="1:12">
      <c r="A6" s="48">
        <v>43</v>
      </c>
      <c r="B6" s="49">
        <v>88.48</v>
      </c>
      <c r="C6" s="50">
        <v>76.900000000000006</v>
      </c>
      <c r="D6" s="48">
        <v>43</v>
      </c>
      <c r="E6" s="49">
        <v>398</v>
      </c>
      <c r="F6" s="50">
        <v>229</v>
      </c>
      <c r="G6" s="48">
        <v>43</v>
      </c>
      <c r="H6" s="49">
        <v>407977</v>
      </c>
      <c r="I6" s="50">
        <v>15560</v>
      </c>
      <c r="J6" s="48">
        <v>43</v>
      </c>
      <c r="K6" s="49">
        <v>1443233</v>
      </c>
      <c r="L6" s="50">
        <v>71084</v>
      </c>
    </row>
    <row r="7" spans="1:12">
      <c r="A7" s="48">
        <v>44</v>
      </c>
      <c r="B7" s="49">
        <v>90.62</v>
      </c>
      <c r="C7" s="50">
        <v>79</v>
      </c>
      <c r="D7" s="48">
        <v>44</v>
      </c>
      <c r="E7" s="49">
        <v>413</v>
      </c>
      <c r="F7" s="50">
        <v>209</v>
      </c>
      <c r="G7" s="48">
        <v>44</v>
      </c>
      <c r="H7" s="49">
        <v>453655</v>
      </c>
      <c r="I7" s="50">
        <v>16684</v>
      </c>
      <c r="J7" s="48">
        <v>44</v>
      </c>
      <c r="K7" s="49">
        <v>1570690</v>
      </c>
      <c r="L7" s="50">
        <v>63317</v>
      </c>
    </row>
    <row r="8" spans="1:12">
      <c r="A8" s="48">
        <v>45</v>
      </c>
      <c r="B8" s="49">
        <v>91.41</v>
      </c>
      <c r="C8" s="50">
        <v>80.8</v>
      </c>
      <c r="D8" s="48">
        <v>45</v>
      </c>
      <c r="E8" s="49">
        <v>448</v>
      </c>
      <c r="F8" s="50">
        <v>211</v>
      </c>
      <c r="G8" s="48">
        <v>45</v>
      </c>
      <c r="H8" s="49">
        <v>489689</v>
      </c>
      <c r="I8" s="50">
        <v>17072</v>
      </c>
      <c r="J8" s="48">
        <v>45</v>
      </c>
      <c r="K8" s="49">
        <v>1758778</v>
      </c>
      <c r="L8" s="50">
        <v>59374</v>
      </c>
    </row>
    <row r="9" spans="1:12">
      <c r="A9" s="48">
        <v>46</v>
      </c>
      <c r="B9" s="49">
        <v>93.48</v>
      </c>
      <c r="C9" s="50">
        <v>82.7</v>
      </c>
      <c r="D9" s="48">
        <v>46</v>
      </c>
      <c r="E9" s="49">
        <v>443</v>
      </c>
      <c r="F9" s="50">
        <v>228</v>
      </c>
      <c r="G9" s="48">
        <v>46</v>
      </c>
      <c r="H9" s="49">
        <v>516983</v>
      </c>
      <c r="I9" s="50">
        <v>17340</v>
      </c>
      <c r="J9" s="48">
        <v>46</v>
      </c>
      <c r="K9" s="49">
        <v>1817173</v>
      </c>
      <c r="L9" s="50">
        <v>64112</v>
      </c>
    </row>
    <row r="10" spans="1:12">
      <c r="A10" s="48">
        <v>47</v>
      </c>
      <c r="B10" s="49">
        <v>94.12</v>
      </c>
      <c r="C10" s="50">
        <v>84.3</v>
      </c>
      <c r="D10" s="48">
        <v>47</v>
      </c>
      <c r="E10" s="49">
        <v>468</v>
      </c>
      <c r="F10" s="50">
        <v>251</v>
      </c>
      <c r="G10" s="48">
        <v>47</v>
      </c>
      <c r="H10" s="49">
        <v>552264</v>
      </c>
      <c r="I10" s="50">
        <v>18698</v>
      </c>
      <c r="J10" s="48">
        <v>47</v>
      </c>
      <c r="K10" s="49">
        <v>1957262</v>
      </c>
      <c r="L10" s="50">
        <v>74820</v>
      </c>
    </row>
    <row r="11" spans="1:12">
      <c r="A11" s="48">
        <v>48</v>
      </c>
      <c r="B11" s="49">
        <v>94.54</v>
      </c>
      <c r="C11" s="50">
        <v>85.4</v>
      </c>
      <c r="D11" s="48">
        <v>48</v>
      </c>
      <c r="E11" s="49">
        <v>473</v>
      </c>
      <c r="F11" s="50">
        <v>271</v>
      </c>
      <c r="G11" s="48">
        <v>48</v>
      </c>
      <c r="H11" s="49">
        <v>571268</v>
      </c>
      <c r="I11" s="50">
        <v>22749</v>
      </c>
      <c r="J11" s="48">
        <v>48</v>
      </c>
      <c r="K11" s="49">
        <v>2019497</v>
      </c>
      <c r="L11" s="50">
        <v>85211</v>
      </c>
    </row>
    <row r="12" spans="1:12">
      <c r="A12" s="48">
        <v>49</v>
      </c>
      <c r="B12" s="49">
        <v>95.34</v>
      </c>
      <c r="C12" s="50">
        <v>86.7</v>
      </c>
      <c r="D12" s="48">
        <v>49</v>
      </c>
      <c r="E12" s="49">
        <v>470</v>
      </c>
      <c r="F12" s="50">
        <v>263</v>
      </c>
      <c r="G12" s="48">
        <v>49</v>
      </c>
      <c r="H12" s="49">
        <v>574576</v>
      </c>
      <c r="I12" s="50">
        <v>22057</v>
      </c>
      <c r="J12" s="48">
        <v>49</v>
      </c>
      <c r="K12" s="49">
        <v>2055950</v>
      </c>
      <c r="L12" s="50">
        <v>81272</v>
      </c>
    </row>
    <row r="13" spans="1:12">
      <c r="A13" s="48">
        <v>50</v>
      </c>
      <c r="B13" s="49">
        <v>96.15</v>
      </c>
      <c r="C13" s="50">
        <v>87.6</v>
      </c>
      <c r="D13" s="48">
        <v>50</v>
      </c>
      <c r="E13" s="49">
        <v>484</v>
      </c>
      <c r="F13" s="50">
        <v>290</v>
      </c>
      <c r="G13" s="48">
        <v>50</v>
      </c>
      <c r="H13" s="49">
        <v>606908</v>
      </c>
      <c r="I13" s="50">
        <v>24501</v>
      </c>
      <c r="J13" s="48">
        <v>50</v>
      </c>
      <c r="K13" s="49">
        <v>2149801</v>
      </c>
      <c r="L13" s="50">
        <v>95331</v>
      </c>
    </row>
    <row r="14" spans="1:12">
      <c r="A14" s="48">
        <v>51</v>
      </c>
      <c r="B14" s="49">
        <v>96.61</v>
      </c>
      <c r="C14" s="50">
        <v>88.6</v>
      </c>
      <c r="D14" s="48">
        <v>51</v>
      </c>
      <c r="E14" s="49">
        <v>469</v>
      </c>
      <c r="F14" s="50">
        <v>282</v>
      </c>
      <c r="G14" s="48">
        <v>51</v>
      </c>
      <c r="H14" s="49">
        <v>613937</v>
      </c>
      <c r="I14" s="50">
        <v>25507</v>
      </c>
      <c r="J14" s="48">
        <v>51</v>
      </c>
      <c r="K14" s="49">
        <v>2114397</v>
      </c>
      <c r="L14" s="50">
        <v>95423</v>
      </c>
    </row>
    <row r="15" spans="1:12">
      <c r="A15" s="48">
        <v>52</v>
      </c>
      <c r="B15" s="49">
        <v>97.03</v>
      </c>
      <c r="C15" s="50">
        <v>89.4</v>
      </c>
      <c r="D15" s="48">
        <v>52</v>
      </c>
      <c r="E15" s="49">
        <v>493</v>
      </c>
      <c r="F15" s="50">
        <v>276</v>
      </c>
      <c r="G15" s="48">
        <v>52</v>
      </c>
      <c r="H15" s="49">
        <v>628436</v>
      </c>
      <c r="I15" s="50">
        <v>24182</v>
      </c>
      <c r="J15" s="48">
        <v>52</v>
      </c>
      <c r="K15" s="49">
        <v>2260913</v>
      </c>
      <c r="L15" s="50">
        <v>87025</v>
      </c>
    </row>
    <row r="16" spans="1:12">
      <c r="A16" s="48">
        <v>53</v>
      </c>
      <c r="B16" s="49">
        <v>97.48</v>
      </c>
      <c r="C16" s="50">
        <v>90.3</v>
      </c>
      <c r="D16" s="48">
        <v>53</v>
      </c>
      <c r="E16" s="49">
        <v>478</v>
      </c>
      <c r="F16" s="50">
        <v>267</v>
      </c>
      <c r="G16" s="48">
        <v>53</v>
      </c>
      <c r="H16" s="49">
        <v>649479</v>
      </c>
      <c r="I16" s="50">
        <v>22469</v>
      </c>
      <c r="J16" s="48">
        <v>53</v>
      </c>
      <c r="K16" s="49">
        <v>2226041</v>
      </c>
      <c r="L16" s="50">
        <v>80309</v>
      </c>
    </row>
    <row r="17" spans="1:42">
      <c r="A17" s="48">
        <v>54</v>
      </c>
      <c r="B17" s="49">
        <v>97.74</v>
      </c>
      <c r="C17" s="50">
        <v>91</v>
      </c>
      <c r="D17" s="48">
        <v>54</v>
      </c>
      <c r="E17" s="49">
        <v>478</v>
      </c>
      <c r="F17" s="50">
        <v>281</v>
      </c>
      <c r="G17" s="48">
        <v>54</v>
      </c>
      <c r="H17" s="49">
        <v>652165</v>
      </c>
      <c r="I17" s="50">
        <v>23687</v>
      </c>
      <c r="J17" s="48">
        <v>54</v>
      </c>
      <c r="K17" s="49">
        <v>2245384</v>
      </c>
      <c r="L17" s="50">
        <v>84117</v>
      </c>
    </row>
    <row r="18" spans="1:42">
      <c r="A18" s="48">
        <v>55</v>
      </c>
      <c r="B18" s="49">
        <v>98.15</v>
      </c>
      <c r="C18" s="50">
        <v>91.5</v>
      </c>
      <c r="D18" s="48">
        <v>55</v>
      </c>
      <c r="E18" s="49">
        <v>467</v>
      </c>
      <c r="F18" s="50">
        <v>275</v>
      </c>
      <c r="G18" s="48">
        <v>55</v>
      </c>
      <c r="H18" s="49">
        <v>640724</v>
      </c>
      <c r="I18" s="50">
        <v>23025</v>
      </c>
      <c r="J18" s="48">
        <v>55</v>
      </c>
      <c r="K18" s="49">
        <v>2212645</v>
      </c>
      <c r="L18" s="50">
        <v>82268</v>
      </c>
    </row>
    <row r="19" spans="1:42">
      <c r="A19" s="48">
        <v>56</v>
      </c>
      <c r="B19" s="49">
        <v>98.33</v>
      </c>
      <c r="C19" s="50">
        <v>91.9</v>
      </c>
      <c r="D19" s="48">
        <v>56</v>
      </c>
      <c r="E19" s="49">
        <v>490</v>
      </c>
      <c r="F19" s="50">
        <v>301</v>
      </c>
      <c r="G19" s="48">
        <v>56</v>
      </c>
      <c r="H19" s="49">
        <v>661425</v>
      </c>
      <c r="I19" s="50">
        <v>22539</v>
      </c>
      <c r="J19" s="48">
        <v>56</v>
      </c>
      <c r="K19" s="49">
        <v>2341083</v>
      </c>
      <c r="L19" s="50">
        <v>85624</v>
      </c>
    </row>
    <row r="20" spans="1:42">
      <c r="A20" s="48">
        <v>57</v>
      </c>
      <c r="B20" s="49">
        <v>98.55</v>
      </c>
      <c r="C20" s="50">
        <v>92.2</v>
      </c>
      <c r="D20" s="48">
        <v>57</v>
      </c>
      <c r="E20" s="49">
        <v>465</v>
      </c>
      <c r="F20" s="50">
        <v>289</v>
      </c>
      <c r="G20" s="48">
        <v>57</v>
      </c>
      <c r="H20" s="49">
        <v>657540</v>
      </c>
      <c r="I20" s="50">
        <v>22656</v>
      </c>
      <c r="J20" s="48">
        <v>57</v>
      </c>
      <c r="K20" s="49">
        <v>2241393</v>
      </c>
      <c r="L20" s="50">
        <v>81910</v>
      </c>
    </row>
    <row r="21" spans="1:42">
      <c r="A21" s="48">
        <v>58</v>
      </c>
      <c r="B21" s="49">
        <v>98.69</v>
      </c>
      <c r="C21" s="50">
        <v>92.6</v>
      </c>
      <c r="D21" s="48">
        <v>58</v>
      </c>
      <c r="E21" s="49">
        <v>492</v>
      </c>
      <c r="F21" s="50">
        <v>309</v>
      </c>
      <c r="G21" s="48">
        <v>58</v>
      </c>
      <c r="H21" s="49">
        <v>684687</v>
      </c>
      <c r="I21" s="50">
        <v>23662</v>
      </c>
      <c r="J21" s="48">
        <v>58</v>
      </c>
      <c r="K21" s="49">
        <v>2391909</v>
      </c>
      <c r="L21" s="50">
        <v>86584</v>
      </c>
    </row>
    <row r="22" spans="1:42">
      <c r="A22" s="48">
        <v>59</v>
      </c>
      <c r="B22" s="49">
        <v>98.81</v>
      </c>
      <c r="C22" s="50">
        <v>93.1</v>
      </c>
      <c r="D22" s="48">
        <v>59</v>
      </c>
      <c r="E22" s="49">
        <v>483</v>
      </c>
      <c r="F22" s="50">
        <v>330</v>
      </c>
      <c r="G22" s="48">
        <v>59</v>
      </c>
      <c r="H22" s="49">
        <v>688187</v>
      </c>
      <c r="I22" s="50">
        <v>24315</v>
      </c>
      <c r="J22" s="48">
        <v>59</v>
      </c>
      <c r="K22" s="49">
        <v>2368682</v>
      </c>
      <c r="L22" s="50">
        <v>91844</v>
      </c>
    </row>
    <row r="23" spans="1:42">
      <c r="A23" s="48">
        <v>60</v>
      </c>
      <c r="B23" s="49">
        <v>98.82</v>
      </c>
      <c r="C23" s="50">
        <v>93.3</v>
      </c>
      <c r="D23" s="48">
        <v>60</v>
      </c>
      <c r="E23" s="49">
        <v>481</v>
      </c>
      <c r="F23" s="50">
        <v>322</v>
      </c>
      <c r="G23" s="48">
        <v>60</v>
      </c>
      <c r="H23" s="49">
        <v>684501</v>
      </c>
      <c r="I23" s="50">
        <v>22318</v>
      </c>
      <c r="J23" s="48">
        <v>60</v>
      </c>
      <c r="K23" s="49">
        <v>2375479</v>
      </c>
      <c r="L23" s="50">
        <v>86260</v>
      </c>
    </row>
    <row r="24" spans="1:42">
      <c r="A24" s="48">
        <v>61</v>
      </c>
      <c r="B24" s="49">
        <v>98.83</v>
      </c>
      <c r="C24" s="50">
        <v>93.6</v>
      </c>
      <c r="D24" s="48">
        <v>61</v>
      </c>
      <c r="E24" s="49">
        <v>474</v>
      </c>
      <c r="F24" s="50">
        <v>345</v>
      </c>
      <c r="G24" s="48">
        <v>61</v>
      </c>
      <c r="H24" s="49">
        <v>681973</v>
      </c>
      <c r="I24" s="50">
        <v>22883</v>
      </c>
      <c r="J24" s="48">
        <v>61</v>
      </c>
      <c r="K24" s="49">
        <v>2353351</v>
      </c>
      <c r="L24" s="50">
        <v>90762</v>
      </c>
    </row>
    <row r="25" spans="1:42">
      <c r="A25" s="48">
        <v>62</v>
      </c>
      <c r="B25" s="49">
        <v>98.91</v>
      </c>
      <c r="C25" s="50">
        <v>93.9</v>
      </c>
      <c r="D25" s="48">
        <v>62</v>
      </c>
      <c r="E25" s="49">
        <v>462</v>
      </c>
      <c r="F25" s="50">
        <v>341</v>
      </c>
      <c r="G25" s="48">
        <v>62</v>
      </c>
      <c r="H25" s="49">
        <v>690412</v>
      </c>
      <c r="I25" s="50">
        <v>23819</v>
      </c>
      <c r="J25" s="48">
        <v>62</v>
      </c>
      <c r="K25" s="49">
        <v>2306278</v>
      </c>
      <c r="L25" s="50">
        <v>88348</v>
      </c>
    </row>
    <row r="26" spans="1:42">
      <c r="A26" s="48">
        <v>63</v>
      </c>
      <c r="B26" s="49">
        <v>99.03</v>
      </c>
      <c r="C26" s="50">
        <v>94.2</v>
      </c>
      <c r="D26" s="48">
        <v>63</v>
      </c>
      <c r="E26" s="49">
        <v>461</v>
      </c>
      <c r="F26" s="50">
        <v>353</v>
      </c>
      <c r="G26" s="48">
        <v>63</v>
      </c>
      <c r="H26" s="49">
        <v>699123</v>
      </c>
      <c r="I26" s="50">
        <v>23984</v>
      </c>
      <c r="J26" s="48">
        <v>63</v>
      </c>
      <c r="K26" s="49">
        <v>2316924</v>
      </c>
      <c r="L26" s="50">
        <v>92495</v>
      </c>
    </row>
    <row r="27" spans="1:42">
      <c r="A27" s="51" t="s">
        <v>353</v>
      </c>
      <c r="B27" s="49">
        <v>99.05</v>
      </c>
      <c r="C27" s="50">
        <v>94.4</v>
      </c>
      <c r="D27" s="51" t="s">
        <v>353</v>
      </c>
      <c r="E27" s="49">
        <v>472</v>
      </c>
      <c r="F27" s="50">
        <v>391</v>
      </c>
      <c r="G27" s="51" t="s">
        <v>353</v>
      </c>
      <c r="H27" s="49">
        <v>718791</v>
      </c>
      <c r="I27" s="50">
        <v>25659</v>
      </c>
      <c r="J27" s="51" t="s">
        <v>353</v>
      </c>
      <c r="K27" s="49">
        <v>2388771</v>
      </c>
      <c r="L27" s="50">
        <v>101446</v>
      </c>
    </row>
    <row r="28" spans="1:42">
      <c r="A28" s="48">
        <v>2</v>
      </c>
      <c r="B28" s="49">
        <v>99.19</v>
      </c>
      <c r="C28" s="50">
        <v>94.7</v>
      </c>
      <c r="D28" s="48">
        <v>2</v>
      </c>
      <c r="E28" s="49">
        <v>487</v>
      </c>
      <c r="F28" s="50">
        <v>400</v>
      </c>
      <c r="G28" s="48">
        <v>2</v>
      </c>
      <c r="H28" s="49">
        <v>738123</v>
      </c>
      <c r="I28" s="50">
        <v>25851</v>
      </c>
      <c r="J28" s="48">
        <v>2</v>
      </c>
      <c r="K28" s="49">
        <v>2481058</v>
      </c>
      <c r="L28" s="50">
        <v>102857</v>
      </c>
    </row>
    <row r="29" spans="1:42">
      <c r="A29" s="48">
        <v>3</v>
      </c>
      <c r="B29" s="49">
        <v>99.26</v>
      </c>
      <c r="C29" s="50">
        <v>94.9</v>
      </c>
      <c r="D29" s="48">
        <v>3</v>
      </c>
      <c r="E29" s="49">
        <v>479</v>
      </c>
      <c r="F29" s="50">
        <v>402</v>
      </c>
      <c r="G29" s="48">
        <v>3</v>
      </c>
      <c r="H29" s="49">
        <v>740343</v>
      </c>
      <c r="I29" s="50">
        <v>26393</v>
      </c>
      <c r="J29" s="48">
        <v>3</v>
      </c>
      <c r="K29" s="49">
        <v>2480327</v>
      </c>
      <c r="L29" s="50">
        <v>103146</v>
      </c>
    </row>
    <row r="30" spans="1:42">
      <c r="A30" s="48">
        <v>4</v>
      </c>
      <c r="B30" s="49">
        <v>99.31</v>
      </c>
      <c r="C30" s="50">
        <v>95.1</v>
      </c>
      <c r="D30" s="48">
        <v>4</v>
      </c>
      <c r="E30" s="49">
        <v>482</v>
      </c>
      <c r="F30" s="50">
        <v>409</v>
      </c>
      <c r="G30" s="48">
        <v>4</v>
      </c>
      <c r="H30" s="49">
        <v>746291</v>
      </c>
      <c r="I30" s="50">
        <v>26500</v>
      </c>
      <c r="J30" s="48">
        <v>4</v>
      </c>
      <c r="K30" s="49">
        <v>2512300</v>
      </c>
      <c r="L30" s="50">
        <v>103731</v>
      </c>
    </row>
    <row r="31" spans="1:42">
      <c r="A31" s="48">
        <v>5</v>
      </c>
      <c r="B31" s="49">
        <v>99.31</v>
      </c>
      <c r="C31" s="50">
        <v>95.3</v>
      </c>
      <c r="D31" s="48">
        <v>5</v>
      </c>
      <c r="E31" s="49">
        <v>464</v>
      </c>
      <c r="F31" s="50">
        <v>430</v>
      </c>
      <c r="G31" s="48">
        <v>5</v>
      </c>
      <c r="H31" s="49">
        <v>743987</v>
      </c>
      <c r="I31" s="50">
        <v>26617</v>
      </c>
      <c r="J31" s="48">
        <v>5</v>
      </c>
      <c r="K31" s="49">
        <v>2416696</v>
      </c>
      <c r="L31" s="50">
        <v>107110</v>
      </c>
    </row>
    <row r="32" spans="1:42">
      <c r="A32" s="48">
        <v>6</v>
      </c>
      <c r="B32" s="49">
        <v>99.38</v>
      </c>
      <c r="C32" s="50">
        <v>95.5</v>
      </c>
      <c r="D32" s="48">
        <v>6</v>
      </c>
      <c r="E32" s="49">
        <v>495</v>
      </c>
      <c r="F32" s="50">
        <v>434</v>
      </c>
      <c r="G32" s="48">
        <v>6</v>
      </c>
      <c r="H32" s="49">
        <v>754009</v>
      </c>
      <c r="I32" s="50">
        <v>27585</v>
      </c>
      <c r="J32" s="48">
        <v>6</v>
      </c>
      <c r="K32" s="49">
        <v>2589947</v>
      </c>
      <c r="L32" s="50">
        <v>108454</v>
      </c>
      <c r="AD32" s="1"/>
      <c r="AG32" s="1"/>
      <c r="AJ32" s="1"/>
      <c r="AL32" s="1"/>
      <c r="AN32" s="1"/>
      <c r="AP32" s="1"/>
    </row>
    <row r="33" spans="1:12">
      <c r="A33" s="48">
        <v>7</v>
      </c>
      <c r="B33" s="49">
        <v>99.36</v>
      </c>
      <c r="C33" s="50">
        <v>95.8</v>
      </c>
      <c r="D33" s="48">
        <v>7</v>
      </c>
      <c r="E33" s="49">
        <v>478</v>
      </c>
      <c r="F33" s="50">
        <v>459</v>
      </c>
      <c r="G33" s="48">
        <v>7</v>
      </c>
      <c r="H33" s="49">
        <v>737127</v>
      </c>
      <c r="I33" s="50">
        <v>28396</v>
      </c>
      <c r="J33" s="48">
        <v>7</v>
      </c>
      <c r="K33" s="49">
        <v>2457173</v>
      </c>
      <c r="L33" s="50">
        <v>114674</v>
      </c>
    </row>
    <row r="34" spans="1:12">
      <c r="A34" s="48">
        <v>8</v>
      </c>
      <c r="B34" s="49">
        <v>99.42</v>
      </c>
      <c r="C34" s="50">
        <v>96</v>
      </c>
      <c r="D34" s="48">
        <v>8</v>
      </c>
      <c r="E34" s="49">
        <v>476</v>
      </c>
      <c r="F34" s="50">
        <v>456</v>
      </c>
      <c r="G34" s="48">
        <v>8</v>
      </c>
      <c r="H34" s="49">
        <v>745001</v>
      </c>
      <c r="I34" s="50">
        <v>27974</v>
      </c>
      <c r="J34" s="48">
        <v>8</v>
      </c>
      <c r="K34" s="49">
        <v>2466237</v>
      </c>
      <c r="L34" s="50">
        <v>110390</v>
      </c>
    </row>
    <row r="35" spans="1:12">
      <c r="A35" s="48">
        <v>9</v>
      </c>
      <c r="B35" s="49">
        <v>99.47</v>
      </c>
      <c r="C35" s="50">
        <v>96.1</v>
      </c>
      <c r="D35" s="48">
        <v>9</v>
      </c>
      <c r="E35" s="49">
        <v>467</v>
      </c>
      <c r="F35" s="50">
        <v>446</v>
      </c>
      <c r="G35" s="48">
        <v>9</v>
      </c>
      <c r="H35" s="49">
        <v>747056</v>
      </c>
      <c r="I35" s="50">
        <v>27122</v>
      </c>
      <c r="J35" s="48">
        <v>9</v>
      </c>
      <c r="K35" s="49">
        <v>2438296</v>
      </c>
      <c r="L35" s="50">
        <v>102846</v>
      </c>
    </row>
    <row r="36" spans="1:12">
      <c r="A36" s="48">
        <v>10</v>
      </c>
      <c r="B36" s="49">
        <v>99.52</v>
      </c>
      <c r="C36" s="50">
        <v>96.3</v>
      </c>
      <c r="D36" s="48">
        <v>10</v>
      </c>
      <c r="E36" s="49">
        <v>468</v>
      </c>
      <c r="F36" s="50">
        <v>466</v>
      </c>
      <c r="G36" s="48">
        <v>10</v>
      </c>
      <c r="H36" s="49">
        <v>747747</v>
      </c>
      <c r="I36" s="50">
        <v>27667</v>
      </c>
      <c r="J36" s="48">
        <v>10</v>
      </c>
      <c r="K36" s="49">
        <v>2459317</v>
      </c>
      <c r="L36" s="50">
        <v>106380</v>
      </c>
    </row>
    <row r="37" spans="1:12">
      <c r="A37" s="48">
        <v>11</v>
      </c>
      <c r="B37" s="49">
        <v>99.59</v>
      </c>
      <c r="C37" s="50">
        <v>96.4</v>
      </c>
      <c r="D37" s="48">
        <v>11</v>
      </c>
      <c r="E37" s="49">
        <v>463</v>
      </c>
      <c r="F37" s="50">
        <v>470</v>
      </c>
      <c r="G37" s="48">
        <v>11</v>
      </c>
      <c r="H37" s="49">
        <v>741330</v>
      </c>
      <c r="I37" s="50">
        <v>26730</v>
      </c>
      <c r="J37" s="48">
        <v>11</v>
      </c>
      <c r="K37" s="49">
        <v>2455467</v>
      </c>
      <c r="L37" s="50">
        <v>103047</v>
      </c>
    </row>
    <row r="38" spans="1:12">
      <c r="A38" s="48">
        <v>12</v>
      </c>
      <c r="B38" s="49">
        <v>99.64</v>
      </c>
      <c r="C38" s="50">
        <v>96.6</v>
      </c>
      <c r="D38" s="48">
        <v>12</v>
      </c>
      <c r="E38" s="49">
        <v>450</v>
      </c>
      <c r="F38" s="50">
        <v>505</v>
      </c>
      <c r="G38" s="48">
        <v>12</v>
      </c>
      <c r="H38" s="49">
        <v>738179</v>
      </c>
      <c r="I38" s="50">
        <v>25928</v>
      </c>
      <c r="J38" s="48">
        <v>12</v>
      </c>
      <c r="K38" s="49">
        <v>2394070</v>
      </c>
      <c r="L38" s="50">
        <v>105264</v>
      </c>
    </row>
    <row r="39" spans="1:12">
      <c r="A39" s="48">
        <v>13</v>
      </c>
      <c r="B39" s="49">
        <v>99.69</v>
      </c>
      <c r="C39" s="52">
        <v>96.7</v>
      </c>
      <c r="D39" s="48">
        <v>13</v>
      </c>
      <c r="E39" s="49">
        <v>449</v>
      </c>
      <c r="F39" s="50">
        <v>498</v>
      </c>
      <c r="G39" s="48">
        <v>13</v>
      </c>
      <c r="H39" s="49">
        <v>729926</v>
      </c>
      <c r="I39" s="50">
        <v>26488</v>
      </c>
      <c r="J39" s="48">
        <v>13</v>
      </c>
      <c r="K39" s="49">
        <v>2394738</v>
      </c>
      <c r="L39" s="50">
        <v>103512</v>
      </c>
    </row>
    <row r="40" spans="1:12">
      <c r="A40" s="48">
        <v>14</v>
      </c>
      <c r="B40" s="49">
        <v>99.72</v>
      </c>
      <c r="C40" s="52">
        <v>96.8</v>
      </c>
      <c r="D40" s="48">
        <v>14</v>
      </c>
      <c r="E40" s="49">
        <v>440</v>
      </c>
      <c r="F40" s="50">
        <v>494</v>
      </c>
      <c r="G40" s="48">
        <v>14</v>
      </c>
      <c r="H40" s="49">
        <v>723852</v>
      </c>
      <c r="I40" s="50">
        <v>25517</v>
      </c>
      <c r="J40" s="48">
        <v>14</v>
      </c>
      <c r="K40" s="49">
        <v>2357506</v>
      </c>
      <c r="L40" s="50">
        <v>100207</v>
      </c>
    </row>
    <row r="41" spans="1:12">
      <c r="A41" s="48">
        <v>15</v>
      </c>
      <c r="B41" s="49">
        <v>99.71</v>
      </c>
      <c r="C41" s="52">
        <v>96.9</v>
      </c>
      <c r="D41" s="48">
        <v>15</v>
      </c>
      <c r="E41" s="49">
        <v>425</v>
      </c>
      <c r="F41" s="50">
        <v>497</v>
      </c>
      <c r="G41" s="48">
        <v>15</v>
      </c>
      <c r="H41" s="49">
        <v>711214</v>
      </c>
      <c r="I41" s="50">
        <v>24523</v>
      </c>
      <c r="J41" s="48">
        <v>15</v>
      </c>
      <c r="K41" s="49">
        <v>2279132</v>
      </c>
      <c r="L41" s="50">
        <v>96302</v>
      </c>
    </row>
    <row r="42" spans="1:12">
      <c r="A42" s="48">
        <v>16</v>
      </c>
      <c r="B42" s="49">
        <v>99.74</v>
      </c>
      <c r="C42" s="52">
        <v>97.1</v>
      </c>
      <c r="D42" s="48">
        <v>16</v>
      </c>
      <c r="E42" s="49">
        <v>428</v>
      </c>
      <c r="F42" s="50">
        <v>504</v>
      </c>
      <c r="G42" s="48">
        <v>16</v>
      </c>
      <c r="H42" s="49">
        <v>711260</v>
      </c>
      <c r="I42" s="50">
        <v>23560</v>
      </c>
      <c r="J42" s="48">
        <v>16</v>
      </c>
      <c r="K42" s="49">
        <v>2300175</v>
      </c>
      <c r="L42" s="50">
        <v>95017</v>
      </c>
    </row>
    <row r="43" spans="1:12">
      <c r="A43" s="48">
        <v>17</v>
      </c>
      <c r="B43" s="49">
        <v>99.74</v>
      </c>
      <c r="C43" s="52">
        <v>97.2</v>
      </c>
      <c r="D43" s="48">
        <v>17</v>
      </c>
      <c r="E43" s="49">
        <v>416</v>
      </c>
      <c r="F43" s="50">
        <v>535</v>
      </c>
      <c r="G43" s="48">
        <v>17</v>
      </c>
      <c r="H43" s="49">
        <v>707826</v>
      </c>
      <c r="I43" s="50">
        <v>22031</v>
      </c>
      <c r="J43" s="48">
        <v>17</v>
      </c>
      <c r="K43" s="49">
        <v>2245178</v>
      </c>
      <c r="L43" s="50">
        <v>92072</v>
      </c>
    </row>
    <row r="44" spans="1:12">
      <c r="A44" s="48">
        <v>18</v>
      </c>
      <c r="B44" s="49">
        <v>99.74</v>
      </c>
      <c r="C44" s="52">
        <v>97.3</v>
      </c>
      <c r="D44" s="48">
        <v>18</v>
      </c>
      <c r="E44" s="49">
        <v>414</v>
      </c>
      <c r="F44" s="50">
        <v>519</v>
      </c>
      <c r="G44" s="48">
        <v>18</v>
      </c>
      <c r="H44" s="49">
        <v>703694</v>
      </c>
      <c r="I44" s="50">
        <v>21671</v>
      </c>
      <c r="J44" s="48">
        <v>18</v>
      </c>
      <c r="K44" s="49">
        <v>2236638</v>
      </c>
      <c r="L44" s="50">
        <v>87251</v>
      </c>
    </row>
    <row r="45" spans="1:12">
      <c r="A45" s="48">
        <v>19</v>
      </c>
      <c r="B45" s="49">
        <v>99.78</v>
      </c>
      <c r="C45" s="52">
        <v>97.4</v>
      </c>
      <c r="D45" s="48">
        <v>19</v>
      </c>
      <c r="E45" s="49">
        <v>407</v>
      </c>
      <c r="F45" s="50">
        <v>509</v>
      </c>
      <c r="G45" s="48">
        <v>19</v>
      </c>
      <c r="H45" s="49">
        <v>703990</v>
      </c>
      <c r="I45" s="50">
        <v>19654</v>
      </c>
      <c r="J45" s="48">
        <v>19</v>
      </c>
      <c r="K45" s="49">
        <v>2204488</v>
      </c>
      <c r="L45" s="50">
        <v>76753</v>
      </c>
    </row>
    <row r="46" spans="1:12">
      <c r="A46" s="48">
        <v>20</v>
      </c>
      <c r="B46" s="49">
        <v>99.8</v>
      </c>
      <c r="C46" s="52">
        <v>97.5</v>
      </c>
      <c r="D46" s="53">
        <v>20</v>
      </c>
      <c r="E46" s="49">
        <v>405</v>
      </c>
      <c r="F46" s="50">
        <v>501</v>
      </c>
      <c r="G46" s="48">
        <v>20</v>
      </c>
      <c r="H46" s="49">
        <v>691350</v>
      </c>
      <c r="I46" s="50">
        <v>19077</v>
      </c>
      <c r="J46" s="48">
        <v>20</v>
      </c>
      <c r="K46" s="49">
        <v>2194782</v>
      </c>
      <c r="L46" s="50">
        <v>73385</v>
      </c>
    </row>
    <row r="47" spans="1:12">
      <c r="A47" s="48">
        <v>21</v>
      </c>
      <c r="B47" s="49">
        <v>99.8</v>
      </c>
      <c r="C47" s="52">
        <v>97.5</v>
      </c>
      <c r="D47" s="53">
        <v>21</v>
      </c>
      <c r="E47" s="49">
        <v>393</v>
      </c>
      <c r="F47" s="83">
        <v>497</v>
      </c>
      <c r="G47" s="48">
        <v>21</v>
      </c>
      <c r="H47" s="49">
        <v>684914</v>
      </c>
      <c r="I47" s="50">
        <v>17877</v>
      </c>
      <c r="J47" s="48">
        <v>21</v>
      </c>
      <c r="K47" s="49">
        <v>2137907</v>
      </c>
      <c r="L47" s="50">
        <v>69960</v>
      </c>
    </row>
    <row r="48" spans="1:12">
      <c r="A48" s="48">
        <v>22</v>
      </c>
      <c r="B48" s="44">
        <v>99.81</v>
      </c>
      <c r="C48" s="52">
        <v>97.5</v>
      </c>
      <c r="D48" s="53">
        <v>22</v>
      </c>
      <c r="E48" s="49">
        <v>386</v>
      </c>
      <c r="F48" s="50">
        <v>538</v>
      </c>
      <c r="G48" s="48">
        <v>22</v>
      </c>
      <c r="H48" s="49">
        <v>688473</v>
      </c>
      <c r="I48" s="65">
        <v>17129</v>
      </c>
      <c r="J48" s="48">
        <v>22</v>
      </c>
      <c r="K48" s="49">
        <v>2100586</v>
      </c>
      <c r="L48" s="50">
        <v>69077</v>
      </c>
    </row>
    <row r="49" spans="1:12">
      <c r="A49" s="48">
        <v>23</v>
      </c>
      <c r="B49" s="44">
        <v>99.83</v>
      </c>
      <c r="C49" s="52">
        <v>97.6</v>
      </c>
      <c r="D49" s="53">
        <v>23</v>
      </c>
      <c r="E49" s="49">
        <v>390</v>
      </c>
      <c r="F49" s="50">
        <v>524</v>
      </c>
      <c r="G49" s="48">
        <v>23</v>
      </c>
      <c r="H49" s="49">
        <v>679033</v>
      </c>
      <c r="I49" s="65">
        <v>16934</v>
      </c>
      <c r="J49" s="48">
        <v>23</v>
      </c>
      <c r="K49" s="49">
        <v>2119737</v>
      </c>
      <c r="L49" s="50">
        <v>65787</v>
      </c>
    </row>
    <row r="50" spans="1:12">
      <c r="A50" s="48">
        <v>24</v>
      </c>
      <c r="B50" s="44">
        <v>99.83</v>
      </c>
      <c r="C50" s="52">
        <v>97.7</v>
      </c>
      <c r="D50" s="53">
        <v>24</v>
      </c>
      <c r="E50" s="44">
        <v>385</v>
      </c>
      <c r="F50" s="50">
        <v>502</v>
      </c>
      <c r="G50" s="48">
        <v>24</v>
      </c>
      <c r="H50" s="44">
        <v>673704</v>
      </c>
      <c r="I50" s="65">
        <v>16780</v>
      </c>
      <c r="J50" s="48">
        <v>24</v>
      </c>
      <c r="K50" s="44">
        <v>2087756</v>
      </c>
      <c r="L50" s="50">
        <v>61944</v>
      </c>
    </row>
    <row r="51" spans="1:12">
      <c r="A51" s="48">
        <v>25</v>
      </c>
      <c r="B51" s="44">
        <v>99.83</v>
      </c>
      <c r="C51" s="52">
        <v>97.7</v>
      </c>
      <c r="D51" s="53">
        <v>25</v>
      </c>
      <c r="E51" s="312">
        <v>385</v>
      </c>
      <c r="F51" s="313">
        <v>541</v>
      </c>
      <c r="G51" s="53">
        <v>25</v>
      </c>
      <c r="H51" s="312">
        <v>669198</v>
      </c>
      <c r="I51" s="313">
        <v>16284</v>
      </c>
      <c r="J51" s="314">
        <v>25</v>
      </c>
      <c r="K51" s="312">
        <v>2082024</v>
      </c>
      <c r="L51" s="313">
        <v>65294</v>
      </c>
    </row>
    <row r="52" spans="1:12">
      <c r="A52" s="48">
        <v>26</v>
      </c>
      <c r="B52" s="44">
        <v>99.84</v>
      </c>
      <c r="C52" s="52">
        <v>97.8</v>
      </c>
      <c r="D52" s="53">
        <v>26</v>
      </c>
      <c r="E52" s="312">
        <v>377</v>
      </c>
      <c r="F52" s="313">
        <v>552</v>
      </c>
      <c r="G52" s="53">
        <v>26</v>
      </c>
      <c r="H52" s="312">
        <v>661652</v>
      </c>
      <c r="I52" s="313">
        <v>13335</v>
      </c>
      <c r="J52" s="53">
        <v>26</v>
      </c>
      <c r="K52" s="312">
        <v>2039062</v>
      </c>
      <c r="L52" s="313">
        <v>54192</v>
      </c>
    </row>
    <row r="53" spans="1:12">
      <c r="A53" s="53">
        <v>27</v>
      </c>
      <c r="B53" s="44">
        <v>99.84</v>
      </c>
      <c r="C53" s="52">
        <v>97.9</v>
      </c>
      <c r="D53" s="53">
        <v>27</v>
      </c>
      <c r="E53" s="44">
        <v>384</v>
      </c>
      <c r="F53" s="52">
        <v>679</v>
      </c>
      <c r="G53" s="53">
        <v>27</v>
      </c>
      <c r="H53" s="44">
        <v>654804</v>
      </c>
      <c r="I53" s="313">
        <v>11105</v>
      </c>
      <c r="J53" s="53">
        <v>27</v>
      </c>
      <c r="K53">
        <v>2085205</v>
      </c>
      <c r="L53">
        <v>50623</v>
      </c>
    </row>
  </sheetData>
  <phoneticPr fontId="2"/>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F61"/>
  <sheetViews>
    <sheetView showZeros="0" view="pageBreakPreview" zoomScale="75" zoomScaleNormal="100" zoomScaleSheetLayoutView="75" workbookViewId="0">
      <pane xSplit="1" ySplit="6" topLeftCell="B7" activePane="bottomRight" state="frozen"/>
      <selection activeCell="M87" sqref="M87"/>
      <selection pane="topRight" activeCell="M87" sqref="M87"/>
      <selection pane="bottomLeft" activeCell="M87" sqref="M87"/>
      <selection pane="bottomRight" activeCell="Y46" sqref="Y46"/>
    </sheetView>
  </sheetViews>
  <sheetFormatPr defaultColWidth="9" defaultRowHeight="14.25"/>
  <cols>
    <col min="1" max="1" width="4.875" style="12" hidden="1" customWidth="1"/>
    <col min="2" max="2" width="5.125" style="277" customWidth="1"/>
    <col min="3" max="3" width="22.5" style="287" customWidth="1"/>
    <col min="4" max="5" width="10.625" style="14" customWidth="1"/>
    <col min="6" max="6" width="5.125" style="14" customWidth="1"/>
    <col min="7" max="7" width="4.75" style="14" customWidth="1"/>
    <col min="8" max="8" width="5.125" style="14" customWidth="1"/>
    <col min="9" max="11" width="4.75" style="14" customWidth="1"/>
    <col min="12" max="12" width="5.125" style="14" customWidth="1"/>
    <col min="13" max="17" width="4.75" style="14" customWidth="1"/>
    <col min="18" max="19" width="13.625" style="14" customWidth="1"/>
    <col min="20" max="20" width="7.125" style="14" customWidth="1"/>
    <col min="21" max="25" width="9.125" style="14" customWidth="1"/>
    <col min="26" max="29" width="8.625" style="14" customWidth="1"/>
    <col min="30" max="31" width="10.625" style="14" customWidth="1"/>
    <col min="32" max="32" width="9.125" style="14" customWidth="1"/>
    <col min="33" max="16384" width="9" style="14"/>
  </cols>
  <sheetData>
    <row r="1" spans="1:32" s="4" customFormat="1" ht="18" customHeight="1">
      <c r="A1" s="12"/>
      <c r="B1" s="4" t="s">
        <v>444</v>
      </c>
      <c r="C1" s="282"/>
      <c r="E1" s="4" t="s">
        <v>212</v>
      </c>
    </row>
    <row r="2" spans="1:32" s="4" customFormat="1" ht="18" customHeight="1">
      <c r="A2" s="12"/>
      <c r="B2" s="564"/>
      <c r="C2" s="283"/>
      <c r="D2" s="5"/>
      <c r="E2" s="5"/>
      <c r="F2" s="666" t="s">
        <v>445</v>
      </c>
      <c r="G2" s="657"/>
      <c r="H2" s="657"/>
      <c r="I2" s="657"/>
      <c r="J2" s="658"/>
      <c r="K2" s="666" t="s">
        <v>286</v>
      </c>
      <c r="L2" s="657"/>
      <c r="M2" s="657"/>
      <c r="N2" s="657"/>
      <c r="O2" s="657"/>
      <c r="P2" s="657"/>
      <c r="Q2" s="658"/>
      <c r="R2" s="5"/>
      <c r="S2" s="564"/>
      <c r="T2" s="564"/>
      <c r="U2" s="563" t="s">
        <v>1029</v>
      </c>
      <c r="V2" s="565" t="s">
        <v>446</v>
      </c>
      <c r="W2" s="6" t="s">
        <v>447</v>
      </c>
      <c r="X2" s="6"/>
      <c r="Y2" s="6"/>
      <c r="Z2" s="6"/>
      <c r="AA2" s="6"/>
      <c r="AB2" s="276"/>
      <c r="AC2" s="276"/>
      <c r="AD2" s="564"/>
      <c r="AE2" s="564" t="s">
        <v>1029</v>
      </c>
      <c r="AF2" s="564" t="s">
        <v>1029</v>
      </c>
    </row>
    <row r="3" spans="1:32" s="4" customFormat="1" ht="18" customHeight="1">
      <c r="A3" s="12"/>
      <c r="B3" s="7" t="s">
        <v>287</v>
      </c>
      <c r="C3" s="284"/>
      <c r="D3" s="7" t="s">
        <v>383</v>
      </c>
      <c r="E3" s="7" t="s">
        <v>384</v>
      </c>
      <c r="F3" s="564" t="s">
        <v>385</v>
      </c>
      <c r="G3" s="564" t="s">
        <v>386</v>
      </c>
      <c r="H3" s="564" t="s">
        <v>387</v>
      </c>
      <c r="I3" s="564" t="s">
        <v>388</v>
      </c>
      <c r="J3" s="564" t="s">
        <v>389</v>
      </c>
      <c r="K3" s="7" t="s">
        <v>390</v>
      </c>
      <c r="L3" s="7" t="s">
        <v>391</v>
      </c>
      <c r="M3" s="566" t="s">
        <v>448</v>
      </c>
      <c r="N3" s="564" t="s">
        <v>217</v>
      </c>
      <c r="O3" s="342" t="s">
        <v>1037</v>
      </c>
      <c r="P3" s="564" t="s">
        <v>449</v>
      </c>
      <c r="Q3" s="567" t="s">
        <v>1156</v>
      </c>
      <c r="R3" s="7" t="s">
        <v>450</v>
      </c>
      <c r="S3" s="7" t="s">
        <v>1026</v>
      </c>
      <c r="T3" s="7" t="s">
        <v>1024</v>
      </c>
      <c r="U3" s="7" t="s">
        <v>1032</v>
      </c>
      <c r="V3" s="7" t="s">
        <v>278</v>
      </c>
      <c r="W3" s="568" t="s">
        <v>277</v>
      </c>
      <c r="X3" s="565" t="s">
        <v>446</v>
      </c>
      <c r="Y3" s="343" t="s">
        <v>447</v>
      </c>
      <c r="Z3" s="343"/>
      <c r="AA3" s="343"/>
      <c r="AB3" s="7" t="s">
        <v>278</v>
      </c>
      <c r="AC3" s="7" t="s">
        <v>456</v>
      </c>
      <c r="AD3" s="7" t="s">
        <v>457</v>
      </c>
      <c r="AE3" s="7" t="s">
        <v>1028</v>
      </c>
      <c r="AF3" s="285" t="s">
        <v>1031</v>
      </c>
    </row>
    <row r="4" spans="1:32" s="4" customFormat="1" ht="18" customHeight="1">
      <c r="A4" s="12"/>
      <c r="B4" s="7" t="s">
        <v>458</v>
      </c>
      <c r="C4" s="285" t="s">
        <v>459</v>
      </c>
      <c r="D4" s="7" t="s">
        <v>394</v>
      </c>
      <c r="E4" s="7" t="s">
        <v>394</v>
      </c>
      <c r="F4" s="7" t="s">
        <v>395</v>
      </c>
      <c r="G4" s="7" t="s">
        <v>395</v>
      </c>
      <c r="H4" s="7" t="s">
        <v>396</v>
      </c>
      <c r="I4" s="7" t="s">
        <v>397</v>
      </c>
      <c r="J4" s="7" t="s">
        <v>398</v>
      </c>
      <c r="K4" s="7" t="s">
        <v>399</v>
      </c>
      <c r="L4" s="7" t="s">
        <v>399</v>
      </c>
      <c r="M4" s="568" t="s">
        <v>1157</v>
      </c>
      <c r="N4" s="7" t="s">
        <v>1158</v>
      </c>
      <c r="O4" s="342" t="s">
        <v>1039</v>
      </c>
      <c r="P4" s="7" t="s">
        <v>460</v>
      </c>
      <c r="Q4" s="569" t="s">
        <v>1159</v>
      </c>
      <c r="R4" s="7"/>
      <c r="S4" s="7" t="s">
        <v>1027</v>
      </c>
      <c r="T4" s="7" t="s">
        <v>1025</v>
      </c>
      <c r="U4" s="7" t="s">
        <v>464</v>
      </c>
      <c r="V4" s="7" t="s">
        <v>465</v>
      </c>
      <c r="W4" s="7" t="s">
        <v>465</v>
      </c>
      <c r="X4" s="7" t="s">
        <v>452</v>
      </c>
      <c r="Y4" s="7" t="s">
        <v>453</v>
      </c>
      <c r="Z4" s="7" t="s">
        <v>454</v>
      </c>
      <c r="AA4" s="7" t="s">
        <v>455</v>
      </c>
      <c r="AB4" s="7" t="s">
        <v>1021</v>
      </c>
      <c r="AC4" s="7" t="s">
        <v>1022</v>
      </c>
      <c r="AD4" s="7" t="s">
        <v>461</v>
      </c>
      <c r="AE4" s="7" t="s">
        <v>461</v>
      </c>
      <c r="AF4" s="7" t="s">
        <v>1030</v>
      </c>
    </row>
    <row r="5" spans="1:32" s="4" customFormat="1" ht="18" customHeight="1">
      <c r="A5" s="12"/>
      <c r="B5" s="7"/>
      <c r="C5" s="284"/>
      <c r="D5" s="8" t="s">
        <v>288</v>
      </c>
      <c r="E5" s="8" t="s">
        <v>288</v>
      </c>
      <c r="F5" s="7" t="s">
        <v>397</v>
      </c>
      <c r="G5" s="7" t="s">
        <v>397</v>
      </c>
      <c r="H5" s="7" t="s">
        <v>397</v>
      </c>
      <c r="I5" s="7" t="s">
        <v>401</v>
      </c>
      <c r="J5" s="7" t="s">
        <v>402</v>
      </c>
      <c r="K5" s="7" t="s">
        <v>403</v>
      </c>
      <c r="L5" s="7" t="s">
        <v>403</v>
      </c>
      <c r="M5" s="568" t="s">
        <v>462</v>
      </c>
      <c r="N5" s="7" t="s">
        <v>1160</v>
      </c>
      <c r="O5" s="342" t="s">
        <v>1037</v>
      </c>
      <c r="P5" s="7" t="s">
        <v>1161</v>
      </c>
      <c r="Q5" s="569" t="s">
        <v>463</v>
      </c>
      <c r="R5" s="7"/>
      <c r="S5" s="7"/>
      <c r="T5" s="7"/>
      <c r="V5" s="7" t="s">
        <v>367</v>
      </c>
      <c r="W5" s="7" t="s">
        <v>367</v>
      </c>
      <c r="X5" s="7"/>
      <c r="Y5" s="7"/>
      <c r="Z5" s="7"/>
      <c r="AA5" s="285" t="s">
        <v>256</v>
      </c>
      <c r="AB5" s="7" t="s">
        <v>465</v>
      </c>
      <c r="AC5" s="7" t="s">
        <v>1023</v>
      </c>
      <c r="AD5" s="7" t="s">
        <v>464</v>
      </c>
      <c r="AE5" s="7" t="s">
        <v>464</v>
      </c>
      <c r="AF5" s="7" t="s">
        <v>404</v>
      </c>
    </row>
    <row r="6" spans="1:32" s="4" customFormat="1" ht="18" customHeight="1">
      <c r="A6" s="12"/>
      <c r="B6" s="7"/>
      <c r="C6" s="284"/>
      <c r="D6" s="7" t="s">
        <v>468</v>
      </c>
      <c r="E6" s="7" t="s">
        <v>468</v>
      </c>
      <c r="F6" s="7"/>
      <c r="G6" s="7"/>
      <c r="H6" s="7"/>
      <c r="I6" s="7" t="s">
        <v>397</v>
      </c>
      <c r="J6" s="7"/>
      <c r="K6" s="7" t="s">
        <v>405</v>
      </c>
      <c r="L6" s="7" t="s">
        <v>405</v>
      </c>
      <c r="M6" s="568"/>
      <c r="N6" s="10"/>
      <c r="O6" s="422" t="s">
        <v>1162</v>
      </c>
      <c r="P6" s="7" t="s">
        <v>1163</v>
      </c>
      <c r="Q6" s="569"/>
      <c r="R6" s="7" t="s">
        <v>469</v>
      </c>
      <c r="S6" s="7" t="s">
        <v>469</v>
      </c>
      <c r="T6" s="7" t="s">
        <v>468</v>
      </c>
      <c r="U6" s="7" t="s">
        <v>470</v>
      </c>
      <c r="V6" s="7" t="s">
        <v>470</v>
      </c>
      <c r="W6" s="7" t="s">
        <v>470</v>
      </c>
      <c r="X6" s="7" t="s">
        <v>470</v>
      </c>
      <c r="Y6" s="7" t="s">
        <v>470</v>
      </c>
      <c r="Z6" s="7" t="s">
        <v>470</v>
      </c>
      <c r="AA6" s="10" t="s">
        <v>470</v>
      </c>
      <c r="AB6" s="10" t="s">
        <v>470</v>
      </c>
      <c r="AC6" s="10" t="s">
        <v>470</v>
      </c>
      <c r="AD6" s="7" t="s">
        <v>471</v>
      </c>
      <c r="AE6" s="7" t="s">
        <v>471</v>
      </c>
      <c r="AF6" s="10" t="s">
        <v>289</v>
      </c>
    </row>
    <row r="7" spans="1:32" s="4" customFormat="1" ht="27.95" customHeight="1">
      <c r="A7" s="12">
        <v>41</v>
      </c>
      <c r="B7" s="9">
        <v>1</v>
      </c>
      <c r="C7" s="281" t="s">
        <v>439</v>
      </c>
      <c r="D7" s="64">
        <v>1560000</v>
      </c>
      <c r="E7" s="64">
        <v>1530468</v>
      </c>
      <c r="F7" s="9">
        <v>6</v>
      </c>
      <c r="G7" s="9"/>
      <c r="H7" s="9"/>
      <c r="I7" s="9">
        <v>2</v>
      </c>
      <c r="J7" s="9">
        <v>1</v>
      </c>
      <c r="K7" s="9"/>
      <c r="L7" s="9">
        <v>3</v>
      </c>
      <c r="M7" s="565">
        <v>1</v>
      </c>
      <c r="N7" s="565"/>
      <c r="O7" s="565">
        <v>1</v>
      </c>
      <c r="P7" s="9"/>
      <c r="Q7" s="571"/>
      <c r="R7" s="423">
        <v>30064102</v>
      </c>
      <c r="S7" s="423">
        <v>6814806</v>
      </c>
      <c r="T7" s="423">
        <v>792</v>
      </c>
      <c r="U7" s="423">
        <v>189452</v>
      </c>
      <c r="V7" s="423">
        <v>178311</v>
      </c>
      <c r="W7" s="423">
        <v>173329</v>
      </c>
      <c r="X7" s="423">
        <v>128935</v>
      </c>
      <c r="Y7" s="423">
        <v>37438</v>
      </c>
      <c r="Z7" s="423">
        <v>6956</v>
      </c>
      <c r="AA7" s="572"/>
      <c r="AB7" s="424">
        <v>4982</v>
      </c>
      <c r="AC7" s="424">
        <v>11141</v>
      </c>
      <c r="AD7" s="175">
        <v>676000</v>
      </c>
      <c r="AE7" s="175">
        <v>584240</v>
      </c>
      <c r="AF7" s="64">
        <f t="shared" ref="AF7:AF51" si="0">AE7*1000/E7</f>
        <v>381.73944179166114</v>
      </c>
    </row>
    <row r="8" spans="1:32" s="4" customFormat="1" ht="27.95" customHeight="1">
      <c r="A8" s="12">
        <v>44</v>
      </c>
      <c r="B8" s="9">
        <v>2</v>
      </c>
      <c r="C8" s="281" t="s">
        <v>441</v>
      </c>
      <c r="D8" s="64">
        <v>578600</v>
      </c>
      <c r="E8" s="64">
        <v>451914</v>
      </c>
      <c r="F8" s="9">
        <v>2</v>
      </c>
      <c r="G8" s="9"/>
      <c r="H8" s="9"/>
      <c r="I8" s="9">
        <v>2</v>
      </c>
      <c r="J8" s="9"/>
      <c r="K8" s="9"/>
      <c r="L8" s="9">
        <v>1</v>
      </c>
      <c r="M8" s="565"/>
      <c r="N8" s="565"/>
      <c r="O8" s="565"/>
      <c r="P8" s="9"/>
      <c r="Q8" s="571">
        <v>1</v>
      </c>
      <c r="R8" s="423">
        <v>8305022</v>
      </c>
      <c r="S8" s="423">
        <v>2507762</v>
      </c>
      <c r="T8" s="423">
        <v>162</v>
      </c>
      <c r="U8" s="423">
        <v>55910</v>
      </c>
      <c r="V8" s="423">
        <v>52461</v>
      </c>
      <c r="W8" s="423">
        <v>50869</v>
      </c>
      <c r="X8" s="423">
        <v>39688</v>
      </c>
      <c r="Y8" s="423">
        <v>8422</v>
      </c>
      <c r="Z8" s="423">
        <v>2758</v>
      </c>
      <c r="AA8" s="423">
        <v>1</v>
      </c>
      <c r="AB8" s="64">
        <v>1592</v>
      </c>
      <c r="AC8" s="64">
        <v>3449</v>
      </c>
      <c r="AD8" s="175">
        <v>383500</v>
      </c>
      <c r="AE8" s="175">
        <v>170132</v>
      </c>
      <c r="AF8" s="64">
        <f t="shared" si="0"/>
        <v>376.46985930951462</v>
      </c>
    </row>
    <row r="9" spans="1:32" s="4" customFormat="1" ht="27.95" customHeight="1">
      <c r="A9" s="12">
        <v>9</v>
      </c>
      <c r="B9" s="9">
        <v>3</v>
      </c>
      <c r="C9" s="281" t="s">
        <v>414</v>
      </c>
      <c r="D9" s="64">
        <v>120000</v>
      </c>
      <c r="E9" s="64">
        <v>95362</v>
      </c>
      <c r="F9" s="9">
        <v>1</v>
      </c>
      <c r="G9" s="9">
        <v>1</v>
      </c>
      <c r="H9" s="9">
        <v>2</v>
      </c>
      <c r="I9" s="9">
        <v>1</v>
      </c>
      <c r="J9" s="9"/>
      <c r="K9" s="9"/>
      <c r="L9" s="9">
        <v>1</v>
      </c>
      <c r="M9" s="565"/>
      <c r="N9" s="565"/>
      <c r="O9" s="565"/>
      <c r="P9" s="9">
        <v>2</v>
      </c>
      <c r="Q9" s="571"/>
      <c r="R9" s="423">
        <v>1192460</v>
      </c>
      <c r="S9" s="423">
        <v>521552</v>
      </c>
      <c r="T9" s="423">
        <v>26</v>
      </c>
      <c r="U9" s="423">
        <v>13005</v>
      </c>
      <c r="V9" s="423">
        <v>11611</v>
      </c>
      <c r="W9" s="423">
        <v>11604</v>
      </c>
      <c r="X9" s="423">
        <v>9319</v>
      </c>
      <c r="Y9" s="423">
        <v>2277</v>
      </c>
      <c r="Z9" s="423"/>
      <c r="AA9" s="423">
        <v>8</v>
      </c>
      <c r="AB9" s="64">
        <v>7</v>
      </c>
      <c r="AC9" s="64">
        <v>1394</v>
      </c>
      <c r="AD9" s="175">
        <v>109000</v>
      </c>
      <c r="AE9" s="175">
        <v>41322</v>
      </c>
      <c r="AF9" s="64">
        <f t="shared" si="0"/>
        <v>433.31725425221788</v>
      </c>
    </row>
    <row r="10" spans="1:32" s="4" customFormat="1" ht="27.95" customHeight="1">
      <c r="A10" s="12">
        <v>31</v>
      </c>
      <c r="B10" s="9">
        <v>4</v>
      </c>
      <c r="C10" s="281" t="s">
        <v>433</v>
      </c>
      <c r="D10" s="64">
        <v>87700</v>
      </c>
      <c r="E10" s="64">
        <v>65415</v>
      </c>
      <c r="F10" s="9">
        <v>10</v>
      </c>
      <c r="G10" s="9">
        <v>5</v>
      </c>
      <c r="H10" s="9">
        <v>34</v>
      </c>
      <c r="I10" s="9"/>
      <c r="J10" s="9">
        <v>4</v>
      </c>
      <c r="K10" s="9">
        <v>4</v>
      </c>
      <c r="L10" s="9">
        <v>8</v>
      </c>
      <c r="M10" s="9">
        <v>6</v>
      </c>
      <c r="N10" s="565"/>
      <c r="O10" s="565"/>
      <c r="P10" s="9">
        <v>18</v>
      </c>
      <c r="Q10" s="571"/>
      <c r="R10" s="423">
        <v>1367053</v>
      </c>
      <c r="S10" s="423">
        <v>423780</v>
      </c>
      <c r="T10" s="423">
        <v>22</v>
      </c>
      <c r="U10" s="423">
        <v>10544</v>
      </c>
      <c r="V10" s="423">
        <v>8951</v>
      </c>
      <c r="W10" s="423">
        <v>8820</v>
      </c>
      <c r="X10" s="423">
        <v>5690</v>
      </c>
      <c r="Y10" s="423">
        <v>2481</v>
      </c>
      <c r="Z10" s="423">
        <v>554</v>
      </c>
      <c r="AA10" s="423">
        <v>95</v>
      </c>
      <c r="AB10" s="64">
        <v>131</v>
      </c>
      <c r="AC10" s="64">
        <v>1593</v>
      </c>
      <c r="AD10" s="175">
        <v>54100</v>
      </c>
      <c r="AE10" s="175">
        <v>40966</v>
      </c>
      <c r="AF10" s="64">
        <f t="shared" si="0"/>
        <v>626.2478024917832</v>
      </c>
    </row>
    <row r="11" spans="1:32" s="4" customFormat="1" ht="27.95" customHeight="1">
      <c r="A11" s="12">
        <v>45</v>
      </c>
      <c r="B11" s="9">
        <v>5</v>
      </c>
      <c r="C11" s="281" t="s">
        <v>442</v>
      </c>
      <c r="D11" s="64">
        <v>512000</v>
      </c>
      <c r="E11" s="64">
        <v>487700</v>
      </c>
      <c r="F11" s="9">
        <v>4</v>
      </c>
      <c r="G11" s="9"/>
      <c r="H11" s="9">
        <v>5</v>
      </c>
      <c r="I11" s="9">
        <v>2</v>
      </c>
      <c r="J11" s="9"/>
      <c r="K11" s="9"/>
      <c r="L11" s="9">
        <v>3</v>
      </c>
      <c r="M11" s="565"/>
      <c r="N11" s="565">
        <v>1</v>
      </c>
      <c r="O11" s="565">
        <v>1</v>
      </c>
      <c r="P11" s="9"/>
      <c r="Q11" s="571"/>
      <c r="R11" s="423">
        <v>8426229</v>
      </c>
      <c r="S11" s="423">
        <v>1643608</v>
      </c>
      <c r="T11" s="423">
        <v>207</v>
      </c>
      <c r="U11" s="423">
        <v>55144</v>
      </c>
      <c r="V11" s="423">
        <v>53839</v>
      </c>
      <c r="W11" s="423">
        <v>51129</v>
      </c>
      <c r="X11" s="423">
        <v>43573</v>
      </c>
      <c r="Y11" s="423">
        <v>7053</v>
      </c>
      <c r="Z11" s="423">
        <v>379</v>
      </c>
      <c r="AA11" s="423">
        <v>124</v>
      </c>
      <c r="AB11" s="64">
        <v>2710</v>
      </c>
      <c r="AC11" s="64">
        <v>1305</v>
      </c>
      <c r="AD11" s="175">
        <v>205700</v>
      </c>
      <c r="AE11" s="175">
        <v>164900</v>
      </c>
      <c r="AF11" s="64">
        <f t="shared" si="0"/>
        <v>338.11769530449044</v>
      </c>
    </row>
    <row r="12" spans="1:32" s="4" customFormat="1" ht="27.95" customHeight="1">
      <c r="A12" s="12">
        <v>36</v>
      </c>
      <c r="B12" s="9">
        <v>7</v>
      </c>
      <c r="C12" s="281" t="s">
        <v>438</v>
      </c>
      <c r="D12" s="64">
        <v>43700</v>
      </c>
      <c r="E12" s="64">
        <v>41297</v>
      </c>
      <c r="F12" s="9">
        <v>4</v>
      </c>
      <c r="G12" s="9">
        <v>1</v>
      </c>
      <c r="H12" s="9">
        <v>9</v>
      </c>
      <c r="I12" s="9">
        <v>1</v>
      </c>
      <c r="J12" s="9"/>
      <c r="K12" s="9">
        <v>1</v>
      </c>
      <c r="L12" s="9">
        <v>5</v>
      </c>
      <c r="M12" s="565">
        <v>4</v>
      </c>
      <c r="N12" s="565"/>
      <c r="O12" s="565"/>
      <c r="P12" s="9"/>
      <c r="Q12" s="571">
        <v>0</v>
      </c>
      <c r="R12" s="423">
        <v>1185058</v>
      </c>
      <c r="S12" s="423">
        <v>254620</v>
      </c>
      <c r="T12" s="423">
        <v>18</v>
      </c>
      <c r="U12" s="423">
        <v>4898</v>
      </c>
      <c r="V12" s="423">
        <v>4347</v>
      </c>
      <c r="W12" s="423">
        <v>4205</v>
      </c>
      <c r="X12" s="423">
        <v>3176</v>
      </c>
      <c r="Y12" s="423">
        <v>518</v>
      </c>
      <c r="Z12" s="423">
        <v>130</v>
      </c>
      <c r="AA12" s="423">
        <v>381</v>
      </c>
      <c r="AB12" s="64">
        <v>142</v>
      </c>
      <c r="AC12" s="64">
        <v>551</v>
      </c>
      <c r="AD12" s="175">
        <v>18300</v>
      </c>
      <c r="AE12" s="175">
        <v>18322</v>
      </c>
      <c r="AF12" s="64">
        <f t="shared" si="0"/>
        <v>443.66418868198656</v>
      </c>
    </row>
    <row r="13" spans="1:32" s="4" customFormat="1" ht="27.95" customHeight="1">
      <c r="A13" s="12">
        <v>43</v>
      </c>
      <c r="B13" s="9">
        <v>8</v>
      </c>
      <c r="C13" s="281" t="s">
        <v>440</v>
      </c>
      <c r="D13" s="64">
        <v>534000</v>
      </c>
      <c r="E13" s="64">
        <v>532579</v>
      </c>
      <c r="F13" s="9">
        <v>11</v>
      </c>
      <c r="G13" s="9">
        <v>3</v>
      </c>
      <c r="H13" s="9">
        <v>17</v>
      </c>
      <c r="I13" s="9">
        <v>5</v>
      </c>
      <c r="J13" s="9"/>
      <c r="K13" s="9">
        <v>6</v>
      </c>
      <c r="L13" s="9">
        <v>7</v>
      </c>
      <c r="M13" s="565">
        <v>9</v>
      </c>
      <c r="N13" s="565">
        <v>1</v>
      </c>
      <c r="O13" s="565"/>
      <c r="P13" s="9">
        <v>0</v>
      </c>
      <c r="Q13" s="571"/>
      <c r="R13" s="423">
        <v>8041353</v>
      </c>
      <c r="S13" s="423">
        <v>2685781</v>
      </c>
      <c r="T13" s="423">
        <v>122</v>
      </c>
      <c r="U13" s="423">
        <v>62237</v>
      </c>
      <c r="V13" s="423">
        <v>57808</v>
      </c>
      <c r="W13" s="423">
        <v>55841</v>
      </c>
      <c r="X13" s="423">
        <v>45948</v>
      </c>
      <c r="Y13" s="423">
        <v>7812</v>
      </c>
      <c r="Z13" s="423">
        <v>2064</v>
      </c>
      <c r="AA13" s="423">
        <v>17</v>
      </c>
      <c r="AB13" s="64">
        <v>1967</v>
      </c>
      <c r="AC13" s="64">
        <v>4429</v>
      </c>
      <c r="AD13" s="175">
        <v>203000</v>
      </c>
      <c r="AE13" s="175">
        <v>193333</v>
      </c>
      <c r="AF13" s="64">
        <f t="shared" si="0"/>
        <v>363.01281124490453</v>
      </c>
    </row>
    <row r="14" spans="1:32" s="4" customFormat="1" ht="27.95" customHeight="1">
      <c r="A14" s="12">
        <v>7</v>
      </c>
      <c r="B14" s="9">
        <v>9</v>
      </c>
      <c r="C14" s="281" t="s">
        <v>412</v>
      </c>
      <c r="D14" s="64">
        <v>300000</v>
      </c>
      <c r="E14" s="64">
        <v>293198</v>
      </c>
      <c r="F14" s="9">
        <v>1</v>
      </c>
      <c r="G14" s="9"/>
      <c r="H14" s="9">
        <v>62</v>
      </c>
      <c r="I14" s="9">
        <v>2</v>
      </c>
      <c r="J14" s="9"/>
      <c r="K14" s="9"/>
      <c r="L14" s="9">
        <v>3</v>
      </c>
      <c r="M14" s="565"/>
      <c r="N14" s="565"/>
      <c r="O14" s="565"/>
      <c r="P14" s="9"/>
      <c r="Q14" s="571">
        <v>2</v>
      </c>
      <c r="R14" s="423">
        <v>5446685</v>
      </c>
      <c r="S14" s="423">
        <v>1369980</v>
      </c>
      <c r="T14" s="423">
        <v>89</v>
      </c>
      <c r="U14" s="423">
        <v>32759</v>
      </c>
      <c r="V14" s="423">
        <v>32417</v>
      </c>
      <c r="W14" s="423">
        <v>32329</v>
      </c>
      <c r="X14" s="423">
        <v>25450</v>
      </c>
      <c r="Y14" s="423">
        <v>3576</v>
      </c>
      <c r="Z14" s="423">
        <v>3234</v>
      </c>
      <c r="AA14" s="423">
        <v>69</v>
      </c>
      <c r="AB14" s="64">
        <v>88</v>
      </c>
      <c r="AC14" s="64">
        <v>342</v>
      </c>
      <c r="AD14" s="175">
        <v>132000</v>
      </c>
      <c r="AE14" s="175">
        <v>101440</v>
      </c>
      <c r="AF14" s="64">
        <f t="shared" si="0"/>
        <v>345.97780339565753</v>
      </c>
    </row>
    <row r="15" spans="1:32" s="4" customFormat="1" ht="27.95" customHeight="1">
      <c r="A15" s="12">
        <v>23</v>
      </c>
      <c r="B15" s="9">
        <v>10</v>
      </c>
      <c r="C15" s="281" t="s">
        <v>428</v>
      </c>
      <c r="D15" s="64">
        <v>41200</v>
      </c>
      <c r="E15" s="64">
        <v>36531</v>
      </c>
      <c r="F15" s="9">
        <v>7</v>
      </c>
      <c r="G15" s="9">
        <v>1</v>
      </c>
      <c r="H15" s="9">
        <v>12</v>
      </c>
      <c r="I15" s="9"/>
      <c r="J15" s="9"/>
      <c r="K15" s="9">
        <v>4</v>
      </c>
      <c r="L15" s="9">
        <v>10</v>
      </c>
      <c r="M15" s="565">
        <v>3</v>
      </c>
      <c r="N15" s="565"/>
      <c r="O15" s="565"/>
      <c r="P15" s="9"/>
      <c r="Q15" s="571">
        <v>1</v>
      </c>
      <c r="R15" s="423">
        <v>668999</v>
      </c>
      <c r="S15" s="423">
        <v>417841</v>
      </c>
      <c r="T15" s="423">
        <v>18</v>
      </c>
      <c r="U15" s="423">
        <v>4303</v>
      </c>
      <c r="V15" s="423">
        <v>3798</v>
      </c>
      <c r="W15" s="423">
        <v>3627</v>
      </c>
      <c r="X15" s="423">
        <v>3062</v>
      </c>
      <c r="Y15" s="423">
        <v>340</v>
      </c>
      <c r="Z15" s="423">
        <v>225</v>
      </c>
      <c r="AA15" s="423"/>
      <c r="AB15" s="64">
        <v>171</v>
      </c>
      <c r="AC15" s="64">
        <v>505</v>
      </c>
      <c r="AD15" s="175">
        <v>17000</v>
      </c>
      <c r="AE15" s="175">
        <v>16291</v>
      </c>
      <c r="AF15" s="64">
        <f t="shared" si="0"/>
        <v>445.9500150557061</v>
      </c>
    </row>
    <row r="16" spans="1:32" s="4" customFormat="1" ht="27.95" customHeight="1">
      <c r="A16" s="12">
        <v>2</v>
      </c>
      <c r="B16" s="9">
        <v>13</v>
      </c>
      <c r="C16" s="281" t="s">
        <v>407</v>
      </c>
      <c r="D16" s="64">
        <v>204000</v>
      </c>
      <c r="E16" s="64">
        <v>196830</v>
      </c>
      <c r="F16" s="9">
        <v>3</v>
      </c>
      <c r="G16" s="9">
        <v>1</v>
      </c>
      <c r="H16" s="9">
        <v>1</v>
      </c>
      <c r="I16" s="9">
        <v>1</v>
      </c>
      <c r="J16" s="9"/>
      <c r="K16" s="9"/>
      <c r="L16" s="9">
        <v>1</v>
      </c>
      <c r="M16" s="565"/>
      <c r="N16" s="565"/>
      <c r="O16" s="565"/>
      <c r="P16" s="9"/>
      <c r="Q16" s="571">
        <v>1</v>
      </c>
      <c r="R16" s="423">
        <v>3020971</v>
      </c>
      <c r="S16" s="423">
        <v>1323366</v>
      </c>
      <c r="T16" s="423">
        <v>56</v>
      </c>
      <c r="U16" s="423">
        <v>21888</v>
      </c>
      <c r="V16" s="423">
        <v>21756</v>
      </c>
      <c r="W16" s="423">
        <v>20852</v>
      </c>
      <c r="X16" s="423">
        <v>17189</v>
      </c>
      <c r="Y16" s="423">
        <v>2805</v>
      </c>
      <c r="Z16" s="423">
        <v>832</v>
      </c>
      <c r="AA16" s="423">
        <v>26</v>
      </c>
      <c r="AB16" s="64">
        <v>904</v>
      </c>
      <c r="AC16" s="64">
        <v>132</v>
      </c>
      <c r="AD16" s="175">
        <v>123650</v>
      </c>
      <c r="AE16" s="175">
        <v>65400</v>
      </c>
      <c r="AF16" s="64">
        <f t="shared" si="0"/>
        <v>332.2664228014022</v>
      </c>
    </row>
    <row r="17" spans="1:32" s="12" customFormat="1" ht="27.95" customHeight="1">
      <c r="A17" s="12">
        <v>1</v>
      </c>
      <c r="B17" s="9">
        <v>14</v>
      </c>
      <c r="C17" s="281" t="s">
        <v>406</v>
      </c>
      <c r="D17" s="64">
        <v>98600</v>
      </c>
      <c r="E17" s="64">
        <v>94903</v>
      </c>
      <c r="F17" s="9">
        <v>2</v>
      </c>
      <c r="G17" s="9"/>
      <c r="H17" s="9"/>
      <c r="I17" s="9">
        <v>1</v>
      </c>
      <c r="J17" s="9"/>
      <c r="K17" s="9">
        <v>1</v>
      </c>
      <c r="L17" s="9">
        <v>1</v>
      </c>
      <c r="M17" s="565"/>
      <c r="N17" s="565"/>
      <c r="O17" s="565"/>
      <c r="P17" s="9"/>
      <c r="Q17" s="571"/>
      <c r="R17" s="423">
        <v>1692044</v>
      </c>
      <c r="S17" s="423">
        <v>945529</v>
      </c>
      <c r="T17" s="423">
        <v>44</v>
      </c>
      <c r="U17" s="423">
        <v>10426</v>
      </c>
      <c r="V17" s="423">
        <v>10187</v>
      </c>
      <c r="W17" s="423">
        <v>10109</v>
      </c>
      <c r="X17" s="423">
        <v>8768</v>
      </c>
      <c r="Y17" s="423">
        <v>1314</v>
      </c>
      <c r="Z17" s="423">
        <v>0</v>
      </c>
      <c r="AA17" s="423">
        <v>27</v>
      </c>
      <c r="AB17" s="64">
        <v>78</v>
      </c>
      <c r="AC17" s="64">
        <v>239</v>
      </c>
      <c r="AD17" s="175">
        <v>41800</v>
      </c>
      <c r="AE17" s="175">
        <v>31456</v>
      </c>
      <c r="AF17" s="64">
        <f t="shared" si="0"/>
        <v>331.45422167897749</v>
      </c>
    </row>
    <row r="18" spans="1:32" s="4" customFormat="1" ht="27.95" customHeight="1">
      <c r="A18" s="12">
        <v>6</v>
      </c>
      <c r="B18" s="9">
        <v>16</v>
      </c>
      <c r="C18" s="281" t="s">
        <v>410</v>
      </c>
      <c r="D18" s="64">
        <v>151805</v>
      </c>
      <c r="E18" s="64">
        <v>110805</v>
      </c>
      <c r="F18" s="9">
        <v>1</v>
      </c>
      <c r="G18" s="9"/>
      <c r="H18" s="9">
        <v>1</v>
      </c>
      <c r="I18" s="9">
        <v>3</v>
      </c>
      <c r="J18" s="9">
        <v>1</v>
      </c>
      <c r="K18" s="9"/>
      <c r="L18" s="9">
        <v>3</v>
      </c>
      <c r="M18" s="565"/>
      <c r="N18" s="565"/>
      <c r="O18" s="565"/>
      <c r="P18" s="9"/>
      <c r="Q18" s="571"/>
      <c r="R18" s="423">
        <v>2339404</v>
      </c>
      <c r="S18" s="423">
        <v>150432</v>
      </c>
      <c r="T18" s="423">
        <v>33</v>
      </c>
      <c r="U18" s="423">
        <v>12364</v>
      </c>
      <c r="V18" s="423">
        <v>11911</v>
      </c>
      <c r="W18" s="423">
        <v>11847</v>
      </c>
      <c r="X18" s="423">
        <v>9287</v>
      </c>
      <c r="Y18" s="423">
        <v>2060</v>
      </c>
      <c r="Z18" s="423">
        <v>500</v>
      </c>
      <c r="AA18" s="423"/>
      <c r="AB18" s="64">
        <v>64</v>
      </c>
      <c r="AC18" s="64">
        <v>453</v>
      </c>
      <c r="AD18" s="175">
        <v>74180</v>
      </c>
      <c r="AE18" s="175">
        <v>39874</v>
      </c>
      <c r="AF18" s="64">
        <f t="shared" si="0"/>
        <v>359.85740715671676</v>
      </c>
    </row>
    <row r="19" spans="1:32" s="4" customFormat="1" ht="27.95" customHeight="1">
      <c r="A19" s="12">
        <v>26</v>
      </c>
      <c r="B19" s="9">
        <v>18</v>
      </c>
      <c r="C19" s="281" t="s">
        <v>426</v>
      </c>
      <c r="D19" s="64">
        <v>55400</v>
      </c>
      <c r="E19" s="64">
        <v>52675</v>
      </c>
      <c r="F19" s="9"/>
      <c r="G19" s="9">
        <v>1</v>
      </c>
      <c r="H19" s="9">
        <v>5</v>
      </c>
      <c r="I19" s="9"/>
      <c r="J19" s="9"/>
      <c r="K19" s="9"/>
      <c r="L19" s="9">
        <v>4</v>
      </c>
      <c r="M19" s="565">
        <v>1</v>
      </c>
      <c r="N19" s="565"/>
      <c r="O19" s="565">
        <v>2</v>
      </c>
      <c r="P19" s="9">
        <v>1</v>
      </c>
      <c r="Q19" s="571">
        <v>2</v>
      </c>
      <c r="R19" s="423">
        <v>988475</v>
      </c>
      <c r="S19" s="423">
        <v>620526</v>
      </c>
      <c r="T19" s="423">
        <v>33</v>
      </c>
      <c r="U19" s="423">
        <v>7285</v>
      </c>
      <c r="V19" s="423">
        <v>6582</v>
      </c>
      <c r="W19" s="423">
        <v>6549</v>
      </c>
      <c r="X19" s="423">
        <v>4817</v>
      </c>
      <c r="Y19" s="423">
        <v>1079</v>
      </c>
      <c r="Z19" s="423">
        <v>653</v>
      </c>
      <c r="AA19" s="423"/>
      <c r="AB19" s="64">
        <v>33</v>
      </c>
      <c r="AC19" s="64">
        <v>703</v>
      </c>
      <c r="AD19" s="175">
        <v>33000</v>
      </c>
      <c r="AE19" s="175">
        <v>27569</v>
      </c>
      <c r="AF19" s="64">
        <f t="shared" si="0"/>
        <v>523.3792121499763</v>
      </c>
    </row>
    <row r="20" spans="1:32" s="4" customFormat="1" ht="27.95" customHeight="1">
      <c r="A20" s="12">
        <v>27</v>
      </c>
      <c r="B20" s="9">
        <v>19</v>
      </c>
      <c r="C20" s="281" t="s">
        <v>1253</v>
      </c>
      <c r="D20" s="64">
        <v>50000</v>
      </c>
      <c r="E20" s="64">
        <v>48299</v>
      </c>
      <c r="F20" s="9">
        <v>1</v>
      </c>
      <c r="G20" s="9"/>
      <c r="H20" s="9">
        <v>8</v>
      </c>
      <c r="I20" s="9"/>
      <c r="J20" s="9"/>
      <c r="K20" s="9"/>
      <c r="L20" s="9">
        <v>1</v>
      </c>
      <c r="M20" s="565"/>
      <c r="N20" s="565">
        <v>1</v>
      </c>
      <c r="O20" s="565"/>
      <c r="P20" s="9">
        <v>6</v>
      </c>
      <c r="Q20" s="571">
        <v>1</v>
      </c>
      <c r="R20" s="423">
        <v>815616</v>
      </c>
      <c r="S20" s="423">
        <v>807079</v>
      </c>
      <c r="T20" s="423">
        <v>28</v>
      </c>
      <c r="U20" s="423">
        <v>12393</v>
      </c>
      <c r="V20" s="423">
        <v>11787</v>
      </c>
      <c r="W20" s="423">
        <v>11766</v>
      </c>
      <c r="X20" s="423">
        <v>4710</v>
      </c>
      <c r="Y20" s="423">
        <v>1269</v>
      </c>
      <c r="Z20" s="423">
        <v>5787</v>
      </c>
      <c r="AA20" s="423"/>
      <c r="AB20" s="64">
        <v>21</v>
      </c>
      <c r="AC20" s="64">
        <v>606</v>
      </c>
      <c r="AD20" s="175">
        <v>55900</v>
      </c>
      <c r="AE20" s="175">
        <v>42100</v>
      </c>
      <c r="AF20" s="64">
        <f t="shared" si="0"/>
        <v>871.6536574256196</v>
      </c>
    </row>
    <row r="21" spans="1:32" s="4" customFormat="1" ht="27.95" customHeight="1">
      <c r="A21" s="12">
        <v>5</v>
      </c>
      <c r="B21" s="9">
        <v>20</v>
      </c>
      <c r="C21" s="281" t="s">
        <v>408</v>
      </c>
      <c r="D21" s="64">
        <v>230400</v>
      </c>
      <c r="E21" s="64">
        <v>225004</v>
      </c>
      <c r="F21" s="9">
        <v>2</v>
      </c>
      <c r="G21" s="9"/>
      <c r="H21" s="9">
        <v>25</v>
      </c>
      <c r="I21" s="9">
        <v>1</v>
      </c>
      <c r="J21" s="9">
        <v>2</v>
      </c>
      <c r="K21" s="9"/>
      <c r="L21" s="9">
        <v>7</v>
      </c>
      <c r="M21" s="565"/>
      <c r="N21" s="565"/>
      <c r="O21" s="565"/>
      <c r="P21" s="9"/>
      <c r="Q21" s="571">
        <v>0</v>
      </c>
      <c r="R21" s="423">
        <v>3510963</v>
      </c>
      <c r="S21" s="423">
        <v>702281</v>
      </c>
      <c r="T21" s="423">
        <v>108</v>
      </c>
      <c r="U21" s="423">
        <v>24290</v>
      </c>
      <c r="V21" s="423">
        <v>23502</v>
      </c>
      <c r="W21" s="423">
        <v>23217</v>
      </c>
      <c r="X21" s="423">
        <v>21237</v>
      </c>
      <c r="Y21" s="423">
        <v>1816</v>
      </c>
      <c r="Z21" s="423">
        <v>164</v>
      </c>
      <c r="AA21" s="423"/>
      <c r="AB21" s="64">
        <v>285</v>
      </c>
      <c r="AC21" s="64">
        <v>788</v>
      </c>
      <c r="AD21" s="175">
        <v>77500</v>
      </c>
      <c r="AE21" s="175">
        <v>72445</v>
      </c>
      <c r="AF21" s="64">
        <f t="shared" si="0"/>
        <v>321.97205383015415</v>
      </c>
    </row>
    <row r="22" spans="1:32" s="4" customFormat="1" ht="27.95" customHeight="1">
      <c r="A22" s="12">
        <v>8</v>
      </c>
      <c r="B22" s="9">
        <v>21</v>
      </c>
      <c r="C22" s="281" t="s">
        <v>413</v>
      </c>
      <c r="D22" s="64">
        <v>265000</v>
      </c>
      <c r="E22" s="64">
        <v>259141</v>
      </c>
      <c r="F22" s="9">
        <v>1</v>
      </c>
      <c r="G22" s="9"/>
      <c r="H22" s="9">
        <v>12</v>
      </c>
      <c r="I22" s="9">
        <v>1</v>
      </c>
      <c r="J22" s="9"/>
      <c r="K22" s="9"/>
      <c r="L22" s="9">
        <v>1</v>
      </c>
      <c r="M22" s="565"/>
      <c r="N22" s="565"/>
      <c r="O22" s="565"/>
      <c r="P22" s="9">
        <v>1</v>
      </c>
      <c r="Q22" s="571">
        <v>3</v>
      </c>
      <c r="R22" s="423">
        <v>4156781</v>
      </c>
      <c r="S22" s="423">
        <v>1995020</v>
      </c>
      <c r="T22" s="423">
        <v>56</v>
      </c>
      <c r="U22" s="423">
        <v>27966</v>
      </c>
      <c r="V22" s="423">
        <v>27313</v>
      </c>
      <c r="W22" s="423">
        <v>26727</v>
      </c>
      <c r="X22" s="423">
        <v>21257</v>
      </c>
      <c r="Y22" s="423">
        <v>3669</v>
      </c>
      <c r="Z22" s="423">
        <v>1606</v>
      </c>
      <c r="AA22" s="423">
        <v>195</v>
      </c>
      <c r="AB22" s="64">
        <v>586</v>
      </c>
      <c r="AC22" s="64">
        <v>653</v>
      </c>
      <c r="AD22" s="175">
        <v>111500</v>
      </c>
      <c r="AE22" s="175">
        <v>85318</v>
      </c>
      <c r="AF22" s="64">
        <f t="shared" si="0"/>
        <v>329.23389197386751</v>
      </c>
    </row>
    <row r="23" spans="1:32" s="4" customFormat="1" ht="27.95" customHeight="1">
      <c r="A23" s="12">
        <v>22</v>
      </c>
      <c r="B23" s="9">
        <v>22</v>
      </c>
      <c r="C23" s="281" t="s">
        <v>429</v>
      </c>
      <c r="D23" s="64">
        <v>52400</v>
      </c>
      <c r="E23" s="64">
        <v>53842</v>
      </c>
      <c r="F23" s="9"/>
      <c r="G23" s="9"/>
      <c r="H23" s="9">
        <v>19</v>
      </c>
      <c r="I23" s="9"/>
      <c r="J23" s="9"/>
      <c r="K23" s="9"/>
      <c r="L23" s="9"/>
      <c r="M23" s="565">
        <v>4</v>
      </c>
      <c r="N23" s="565">
        <v>2</v>
      </c>
      <c r="O23" s="565"/>
      <c r="P23" s="9">
        <v>4</v>
      </c>
      <c r="Q23" s="571">
        <v>1</v>
      </c>
      <c r="R23" s="423">
        <v>778869</v>
      </c>
      <c r="S23" s="423">
        <v>449694</v>
      </c>
      <c r="T23" s="423">
        <v>18</v>
      </c>
      <c r="U23" s="423">
        <v>6710</v>
      </c>
      <c r="V23" s="423">
        <v>6045</v>
      </c>
      <c r="W23" s="423">
        <v>6038</v>
      </c>
      <c r="X23" s="423">
        <v>4702</v>
      </c>
      <c r="Y23" s="423">
        <v>1007</v>
      </c>
      <c r="Z23" s="423">
        <v>321</v>
      </c>
      <c r="AA23" s="423">
        <v>8</v>
      </c>
      <c r="AB23" s="64">
        <v>7</v>
      </c>
      <c r="AC23" s="64">
        <v>665</v>
      </c>
      <c r="AD23" s="175">
        <v>25200</v>
      </c>
      <c r="AE23" s="175">
        <v>26183</v>
      </c>
      <c r="AF23" s="64">
        <f t="shared" si="0"/>
        <v>486.29322833475726</v>
      </c>
    </row>
    <row r="24" spans="1:32" s="4" customFormat="1" ht="27.95" customHeight="1">
      <c r="A24" s="12">
        <v>32</v>
      </c>
      <c r="B24" s="9">
        <v>23</v>
      </c>
      <c r="C24" s="281" t="s">
        <v>436</v>
      </c>
      <c r="D24" s="64">
        <v>18334</v>
      </c>
      <c r="E24" s="64">
        <v>7741</v>
      </c>
      <c r="F24" s="9">
        <v>8</v>
      </c>
      <c r="G24" s="9">
        <v>6</v>
      </c>
      <c r="H24" s="9">
        <v>6</v>
      </c>
      <c r="I24" s="9"/>
      <c r="J24" s="9">
        <v>4</v>
      </c>
      <c r="K24" s="9">
        <v>2</v>
      </c>
      <c r="L24" s="9">
        <v>10</v>
      </c>
      <c r="M24" s="565"/>
      <c r="N24" s="565">
        <v>1</v>
      </c>
      <c r="O24" s="565"/>
      <c r="P24" s="9">
        <v>8</v>
      </c>
      <c r="Q24" s="571"/>
      <c r="R24" s="423">
        <v>178918</v>
      </c>
      <c r="S24" s="423">
        <v>23804</v>
      </c>
      <c r="T24" s="423">
        <v>9</v>
      </c>
      <c r="U24" s="423">
        <v>1426</v>
      </c>
      <c r="V24" s="423">
        <v>1256</v>
      </c>
      <c r="W24" s="423">
        <v>1255</v>
      </c>
      <c r="X24" s="423">
        <v>741</v>
      </c>
      <c r="Y24" s="423">
        <v>283</v>
      </c>
      <c r="Z24" s="423">
        <v>230</v>
      </c>
      <c r="AA24" s="423">
        <v>1</v>
      </c>
      <c r="AB24" s="64">
        <v>1</v>
      </c>
      <c r="AC24" s="64">
        <v>170</v>
      </c>
      <c r="AD24" s="175">
        <v>13691</v>
      </c>
      <c r="AE24" s="175">
        <v>7990</v>
      </c>
      <c r="AF24" s="64">
        <f t="shared" si="0"/>
        <v>1032.166386771735</v>
      </c>
    </row>
    <row r="25" spans="1:32" s="4" customFormat="1" ht="27.95" customHeight="1">
      <c r="A25" s="12">
        <v>34</v>
      </c>
      <c r="B25" s="9">
        <v>24</v>
      </c>
      <c r="C25" s="281" t="s">
        <v>434</v>
      </c>
      <c r="D25" s="64">
        <v>7200</v>
      </c>
      <c r="E25" s="64">
        <v>7094</v>
      </c>
      <c r="F25" s="9">
        <v>1</v>
      </c>
      <c r="G25" s="9"/>
      <c r="H25" s="9">
        <v>3</v>
      </c>
      <c r="I25" s="9"/>
      <c r="J25" s="9"/>
      <c r="K25" s="9"/>
      <c r="L25" s="9"/>
      <c r="M25" s="565">
        <v>1</v>
      </c>
      <c r="N25" s="565">
        <v>1</v>
      </c>
      <c r="O25" s="565"/>
      <c r="P25" s="9"/>
      <c r="Q25" s="571"/>
      <c r="R25" s="423">
        <v>186785</v>
      </c>
      <c r="S25" s="423">
        <v>1151</v>
      </c>
      <c r="T25" s="423">
        <v>3</v>
      </c>
      <c r="U25" s="423">
        <v>1054</v>
      </c>
      <c r="V25" s="423">
        <v>937</v>
      </c>
      <c r="W25" s="423">
        <v>932</v>
      </c>
      <c r="X25" s="423">
        <v>574</v>
      </c>
      <c r="Y25" s="423">
        <v>191</v>
      </c>
      <c r="Z25" s="423">
        <v>29</v>
      </c>
      <c r="AA25" s="423">
        <v>138</v>
      </c>
      <c r="AB25" s="64">
        <v>5</v>
      </c>
      <c r="AC25" s="64">
        <v>117</v>
      </c>
      <c r="AD25" s="175">
        <v>6200</v>
      </c>
      <c r="AE25" s="175">
        <v>4314</v>
      </c>
      <c r="AF25" s="64">
        <f t="shared" si="0"/>
        <v>608.11953763744009</v>
      </c>
    </row>
    <row r="26" spans="1:32" s="4" customFormat="1" ht="27.95" customHeight="1">
      <c r="A26" s="12">
        <v>3</v>
      </c>
      <c r="B26" s="9">
        <v>25</v>
      </c>
      <c r="C26" s="281" t="s">
        <v>409</v>
      </c>
      <c r="D26" s="64">
        <v>185000</v>
      </c>
      <c r="E26" s="64">
        <v>155642</v>
      </c>
      <c r="F26" s="9">
        <v>1</v>
      </c>
      <c r="G26" s="9"/>
      <c r="H26" s="9">
        <v>5</v>
      </c>
      <c r="I26" s="9">
        <v>1</v>
      </c>
      <c r="J26" s="9"/>
      <c r="K26" s="9"/>
      <c r="L26" s="9">
        <v>1</v>
      </c>
      <c r="M26" s="565"/>
      <c r="N26" s="565"/>
      <c r="O26" s="565"/>
      <c r="P26" s="9"/>
      <c r="Q26" s="571">
        <v>1</v>
      </c>
      <c r="R26" s="423">
        <v>2898979</v>
      </c>
      <c r="S26" s="423">
        <v>720748</v>
      </c>
      <c r="T26" s="423">
        <v>63</v>
      </c>
      <c r="U26" s="423">
        <v>15872</v>
      </c>
      <c r="V26" s="423">
        <v>15285</v>
      </c>
      <c r="W26" s="423">
        <v>15129</v>
      </c>
      <c r="X26" s="423">
        <v>13010</v>
      </c>
      <c r="Y26" s="423">
        <v>1988</v>
      </c>
      <c r="Z26" s="423">
        <v>85</v>
      </c>
      <c r="AA26" s="423">
        <v>46</v>
      </c>
      <c r="AB26" s="64">
        <v>156</v>
      </c>
      <c r="AC26" s="64">
        <v>587</v>
      </c>
      <c r="AD26" s="175">
        <v>90100</v>
      </c>
      <c r="AE26" s="175">
        <v>49859</v>
      </c>
      <c r="AF26" s="64">
        <f t="shared" si="0"/>
        <v>320.34412305161845</v>
      </c>
    </row>
    <row r="27" spans="1:32" s="4" customFormat="1" ht="27.95" customHeight="1">
      <c r="A27" s="12">
        <v>12</v>
      </c>
      <c r="B27" s="9">
        <v>27</v>
      </c>
      <c r="C27" s="281" t="s">
        <v>417</v>
      </c>
      <c r="D27" s="64">
        <v>34620</v>
      </c>
      <c r="E27" s="64">
        <v>33618</v>
      </c>
      <c r="F27" s="9"/>
      <c r="G27" s="9"/>
      <c r="H27" s="9">
        <v>8</v>
      </c>
      <c r="I27" s="9">
        <v>1</v>
      </c>
      <c r="J27" s="9"/>
      <c r="K27" s="9"/>
      <c r="L27" s="9">
        <v>1</v>
      </c>
      <c r="M27" s="565"/>
      <c r="N27" s="565">
        <v>1</v>
      </c>
      <c r="O27" s="565"/>
      <c r="P27" s="9">
        <v>1</v>
      </c>
      <c r="Q27" s="571">
        <v>1</v>
      </c>
      <c r="R27" s="423">
        <v>670363</v>
      </c>
      <c r="S27" s="423">
        <v>788712</v>
      </c>
      <c r="T27" s="423">
        <v>9</v>
      </c>
      <c r="U27" s="423">
        <v>3472</v>
      </c>
      <c r="V27" s="423">
        <v>3197</v>
      </c>
      <c r="W27" s="423">
        <v>3152</v>
      </c>
      <c r="X27" s="423">
        <v>2446</v>
      </c>
      <c r="Y27" s="423">
        <v>680</v>
      </c>
      <c r="Z27" s="423">
        <v>24</v>
      </c>
      <c r="AA27" s="423">
        <v>2</v>
      </c>
      <c r="AB27" s="64">
        <v>45</v>
      </c>
      <c r="AC27" s="64">
        <v>275</v>
      </c>
      <c r="AD27" s="175">
        <v>16600</v>
      </c>
      <c r="AE27" s="175">
        <v>10607</v>
      </c>
      <c r="AF27" s="64">
        <f t="shared" si="0"/>
        <v>315.51549765006843</v>
      </c>
    </row>
    <row r="28" spans="1:32" s="4" customFormat="1" ht="27.95" customHeight="1">
      <c r="A28" s="12">
        <v>17</v>
      </c>
      <c r="B28" s="9">
        <v>32</v>
      </c>
      <c r="C28" s="281" t="s">
        <v>29</v>
      </c>
      <c r="D28" s="64">
        <v>39000</v>
      </c>
      <c r="E28" s="64">
        <v>39629</v>
      </c>
      <c r="F28" s="9">
        <v>7</v>
      </c>
      <c r="G28" s="9"/>
      <c r="H28" s="9"/>
      <c r="I28" s="9">
        <v>4</v>
      </c>
      <c r="J28" s="9"/>
      <c r="K28" s="9"/>
      <c r="L28" s="9">
        <v>3</v>
      </c>
      <c r="M28" s="565"/>
      <c r="N28" s="565"/>
      <c r="O28" s="565"/>
      <c r="P28" s="9"/>
      <c r="Q28" s="571"/>
      <c r="R28" s="423">
        <v>1054209</v>
      </c>
      <c r="S28" s="423">
        <v>457801</v>
      </c>
      <c r="T28" s="423">
        <v>7</v>
      </c>
      <c r="U28" s="423">
        <v>5636</v>
      </c>
      <c r="V28" s="423">
        <v>5417</v>
      </c>
      <c r="W28" s="423">
        <v>4927</v>
      </c>
      <c r="X28" s="423">
        <v>2954</v>
      </c>
      <c r="Y28" s="423">
        <v>914</v>
      </c>
      <c r="Z28" s="423">
        <v>1059</v>
      </c>
      <c r="AA28" s="423">
        <v>0</v>
      </c>
      <c r="AB28" s="64">
        <v>490</v>
      </c>
      <c r="AC28" s="64">
        <v>219</v>
      </c>
      <c r="AD28" s="175">
        <v>19500</v>
      </c>
      <c r="AE28" s="175">
        <v>19435</v>
      </c>
      <c r="AF28" s="64">
        <f t="shared" si="0"/>
        <v>490.42367962855485</v>
      </c>
    </row>
    <row r="29" spans="1:32" s="4" customFormat="1" ht="27.95" customHeight="1">
      <c r="A29" s="12">
        <v>16</v>
      </c>
      <c r="B29" s="9">
        <v>36</v>
      </c>
      <c r="C29" s="281" t="s">
        <v>421</v>
      </c>
      <c r="D29" s="64">
        <v>47600</v>
      </c>
      <c r="E29" s="64">
        <v>43420</v>
      </c>
      <c r="F29" s="9"/>
      <c r="G29" s="9"/>
      <c r="H29" s="9"/>
      <c r="I29" s="9">
        <v>2</v>
      </c>
      <c r="J29" s="9"/>
      <c r="K29" s="9"/>
      <c r="L29" s="9"/>
      <c r="M29" s="565"/>
      <c r="N29" s="565"/>
      <c r="O29" s="565"/>
      <c r="P29" s="9"/>
      <c r="Q29" s="571"/>
      <c r="R29" s="423">
        <v>901119</v>
      </c>
      <c r="S29" s="423">
        <v>306161</v>
      </c>
      <c r="T29" s="423">
        <v>11</v>
      </c>
      <c r="U29" s="423">
        <v>4893</v>
      </c>
      <c r="V29" s="423">
        <v>4662</v>
      </c>
      <c r="W29" s="423">
        <v>4538</v>
      </c>
      <c r="X29" s="423">
        <v>3124</v>
      </c>
      <c r="Y29" s="423">
        <v>715</v>
      </c>
      <c r="Z29" s="423">
        <v>471</v>
      </c>
      <c r="AA29" s="423">
        <v>228</v>
      </c>
      <c r="AB29" s="64">
        <v>124</v>
      </c>
      <c r="AC29" s="64">
        <v>231</v>
      </c>
      <c r="AD29" s="175">
        <v>17600</v>
      </c>
      <c r="AE29" s="175">
        <v>16639</v>
      </c>
      <c r="AF29" s="64">
        <f t="shared" si="0"/>
        <v>383.2105020727775</v>
      </c>
    </row>
    <row r="30" spans="1:32" s="4" customFormat="1" ht="27.95" customHeight="1">
      <c r="A30" s="12">
        <v>14</v>
      </c>
      <c r="B30" s="9">
        <v>37</v>
      </c>
      <c r="C30" s="281" t="s">
        <v>419</v>
      </c>
      <c r="D30" s="64">
        <v>103700</v>
      </c>
      <c r="E30" s="64">
        <v>76842</v>
      </c>
      <c r="F30" s="9">
        <v>2</v>
      </c>
      <c r="G30" s="9"/>
      <c r="H30" s="9">
        <v>83</v>
      </c>
      <c r="I30" s="9">
        <v>4</v>
      </c>
      <c r="J30" s="9">
        <v>2</v>
      </c>
      <c r="K30" s="9">
        <v>1</v>
      </c>
      <c r="L30" s="9">
        <v>1</v>
      </c>
      <c r="M30" s="565"/>
      <c r="N30" s="565"/>
      <c r="O30" s="565"/>
      <c r="P30" s="9">
        <v>7</v>
      </c>
      <c r="Q30" s="571">
        <v>2</v>
      </c>
      <c r="R30" s="423">
        <v>1481991</v>
      </c>
      <c r="S30" s="423">
        <v>662206</v>
      </c>
      <c r="T30" s="423">
        <v>19</v>
      </c>
      <c r="U30" s="423">
        <v>10400</v>
      </c>
      <c r="V30" s="423">
        <v>9502</v>
      </c>
      <c r="W30" s="423">
        <v>9496</v>
      </c>
      <c r="X30" s="423">
        <v>6688</v>
      </c>
      <c r="Y30" s="423">
        <v>1786</v>
      </c>
      <c r="Z30" s="423">
        <v>981</v>
      </c>
      <c r="AA30" s="423">
        <v>41</v>
      </c>
      <c r="AB30" s="64">
        <v>6</v>
      </c>
      <c r="AC30" s="64">
        <v>898</v>
      </c>
      <c r="AD30" s="175">
        <v>60800</v>
      </c>
      <c r="AE30" s="175">
        <v>34017</v>
      </c>
      <c r="AF30" s="64">
        <f t="shared" si="0"/>
        <v>442.68759272272973</v>
      </c>
    </row>
    <row r="31" spans="1:32" s="4" customFormat="1" ht="27.95" customHeight="1">
      <c r="A31" s="12">
        <v>15</v>
      </c>
      <c r="B31" s="9">
        <v>38</v>
      </c>
      <c r="C31" s="281" t="s">
        <v>420</v>
      </c>
      <c r="D31" s="64">
        <v>50800</v>
      </c>
      <c r="E31" s="64">
        <v>48528</v>
      </c>
      <c r="F31" s="9">
        <v>2</v>
      </c>
      <c r="G31" s="9"/>
      <c r="H31" s="9">
        <v>6</v>
      </c>
      <c r="I31" s="9">
        <v>1</v>
      </c>
      <c r="J31" s="9"/>
      <c r="K31" s="9"/>
      <c r="L31" s="9"/>
      <c r="M31" s="565">
        <v>1</v>
      </c>
      <c r="N31" s="565">
        <v>1</v>
      </c>
      <c r="O31" s="565"/>
      <c r="P31" s="9">
        <v>2</v>
      </c>
      <c r="Q31" s="571">
        <v>2</v>
      </c>
      <c r="R31" s="423">
        <v>1073597</v>
      </c>
      <c r="S31" s="423">
        <v>198566</v>
      </c>
      <c r="T31" s="423">
        <v>15</v>
      </c>
      <c r="U31" s="423">
        <v>6690</v>
      </c>
      <c r="V31" s="423">
        <v>6425</v>
      </c>
      <c r="W31" s="423">
        <v>6343</v>
      </c>
      <c r="X31" s="423">
        <v>3978</v>
      </c>
      <c r="Y31" s="423">
        <v>1270</v>
      </c>
      <c r="Z31" s="423">
        <v>1093</v>
      </c>
      <c r="AA31" s="423">
        <v>2</v>
      </c>
      <c r="AB31" s="64">
        <v>82</v>
      </c>
      <c r="AC31" s="64">
        <v>265</v>
      </c>
      <c r="AD31" s="175">
        <v>24600</v>
      </c>
      <c r="AE31" s="175">
        <v>22614</v>
      </c>
      <c r="AF31" s="64">
        <f t="shared" si="0"/>
        <v>465.99901088031652</v>
      </c>
    </row>
    <row r="32" spans="1:32" s="4" customFormat="1" ht="27.95" customHeight="1">
      <c r="A32" s="12">
        <v>24</v>
      </c>
      <c r="B32" s="9">
        <v>39</v>
      </c>
      <c r="C32" s="281" t="s">
        <v>430</v>
      </c>
      <c r="D32" s="64">
        <v>37030</v>
      </c>
      <c r="E32" s="64">
        <v>33314</v>
      </c>
      <c r="F32" s="9"/>
      <c r="G32" s="9"/>
      <c r="H32" s="9">
        <v>3</v>
      </c>
      <c r="I32" s="9"/>
      <c r="J32" s="9"/>
      <c r="K32" s="9"/>
      <c r="L32" s="9"/>
      <c r="M32" s="565">
        <v>1</v>
      </c>
      <c r="N32" s="565"/>
      <c r="O32" s="565">
        <v>1</v>
      </c>
      <c r="P32" s="9">
        <v>1</v>
      </c>
      <c r="Q32" s="571">
        <v>1</v>
      </c>
      <c r="R32" s="423">
        <v>368130</v>
      </c>
      <c r="S32" s="423">
        <v>89977</v>
      </c>
      <c r="T32" s="423">
        <v>9</v>
      </c>
      <c r="U32" s="423">
        <v>3849</v>
      </c>
      <c r="V32" s="423">
        <v>3573</v>
      </c>
      <c r="W32" s="423">
        <v>3494</v>
      </c>
      <c r="X32" s="423">
        <v>2837</v>
      </c>
      <c r="Y32" s="423">
        <v>566</v>
      </c>
      <c r="Z32" s="423">
        <v>91</v>
      </c>
      <c r="AA32" s="423"/>
      <c r="AB32" s="64">
        <v>79</v>
      </c>
      <c r="AC32" s="64">
        <v>276</v>
      </c>
      <c r="AD32" s="175">
        <v>25000</v>
      </c>
      <c r="AE32" s="175">
        <v>12460</v>
      </c>
      <c r="AF32" s="64">
        <f t="shared" si="0"/>
        <v>374.01692981929517</v>
      </c>
    </row>
    <row r="33" spans="1:32" s="4" customFormat="1" ht="27.95" customHeight="1">
      <c r="A33" s="12">
        <v>37</v>
      </c>
      <c r="B33" s="9">
        <v>45</v>
      </c>
      <c r="C33" s="281" t="s">
        <v>149</v>
      </c>
      <c r="D33" s="64">
        <v>44400</v>
      </c>
      <c r="E33" s="64">
        <v>43786</v>
      </c>
      <c r="F33" s="9">
        <v>1</v>
      </c>
      <c r="G33" s="9"/>
      <c r="H33" s="9">
        <v>15</v>
      </c>
      <c r="I33" s="9"/>
      <c r="J33" s="9"/>
      <c r="K33" s="9">
        <v>6</v>
      </c>
      <c r="L33" s="9">
        <v>2</v>
      </c>
      <c r="M33" s="9">
        <v>2</v>
      </c>
      <c r="N33" s="9">
        <v>4</v>
      </c>
      <c r="O33" s="573">
        <v>5</v>
      </c>
      <c r="P33" s="573">
        <v>4</v>
      </c>
      <c r="Q33" s="574">
        <v>2</v>
      </c>
      <c r="R33" s="423">
        <v>1428044</v>
      </c>
      <c r="S33" s="423">
        <v>812995</v>
      </c>
      <c r="T33" s="423">
        <v>15</v>
      </c>
      <c r="U33" s="423">
        <v>6174</v>
      </c>
      <c r="V33" s="423">
        <v>4903</v>
      </c>
      <c r="W33" s="423">
        <v>4885</v>
      </c>
      <c r="X33" s="423">
        <v>3486</v>
      </c>
      <c r="Y33" s="423">
        <v>914</v>
      </c>
      <c r="Z33" s="423">
        <v>362</v>
      </c>
      <c r="AA33" s="423">
        <v>123</v>
      </c>
      <c r="AB33" s="64">
        <v>18</v>
      </c>
      <c r="AC33" s="64">
        <v>1271</v>
      </c>
      <c r="AD33" s="175">
        <v>21600</v>
      </c>
      <c r="AE33" s="175">
        <v>20516</v>
      </c>
      <c r="AF33" s="64">
        <f t="shared" si="0"/>
        <v>468.551591833006</v>
      </c>
    </row>
    <row r="34" spans="1:32" s="4" customFormat="1" ht="27.95" customHeight="1">
      <c r="A34" s="12">
        <v>29</v>
      </c>
      <c r="B34" s="9">
        <v>56</v>
      </c>
      <c r="C34" s="281" t="s">
        <v>431</v>
      </c>
      <c r="D34" s="64">
        <v>16400</v>
      </c>
      <c r="E34" s="64">
        <v>14600</v>
      </c>
      <c r="F34" s="9"/>
      <c r="G34" s="9"/>
      <c r="H34" s="9">
        <v>5</v>
      </c>
      <c r="I34" s="9"/>
      <c r="J34" s="9"/>
      <c r="K34" s="9"/>
      <c r="L34" s="9"/>
      <c r="M34" s="565">
        <v>1</v>
      </c>
      <c r="N34" s="565"/>
      <c r="O34" s="565"/>
      <c r="P34" s="9">
        <v>1</v>
      </c>
      <c r="Q34" s="571"/>
      <c r="R34" s="423">
        <v>317023</v>
      </c>
      <c r="S34" s="423">
        <v>148733</v>
      </c>
      <c r="T34" s="423">
        <v>7</v>
      </c>
      <c r="U34" s="423">
        <v>1856</v>
      </c>
      <c r="V34" s="423">
        <v>1755</v>
      </c>
      <c r="W34" s="423">
        <v>1610</v>
      </c>
      <c r="X34" s="423">
        <v>1325</v>
      </c>
      <c r="Y34" s="423">
        <v>191</v>
      </c>
      <c r="Z34" s="423">
        <v>85</v>
      </c>
      <c r="AA34" s="423">
        <v>9</v>
      </c>
      <c r="AB34" s="64">
        <v>145</v>
      </c>
      <c r="AC34" s="64">
        <v>101</v>
      </c>
      <c r="AD34" s="175">
        <v>10400</v>
      </c>
      <c r="AE34" s="175">
        <v>7262</v>
      </c>
      <c r="AF34" s="64">
        <f t="shared" si="0"/>
        <v>497.39726027397262</v>
      </c>
    </row>
    <row r="35" spans="1:32" s="4" customFormat="1" ht="27.95" customHeight="1">
      <c r="A35" s="12">
        <v>20</v>
      </c>
      <c r="B35" s="9">
        <v>57</v>
      </c>
      <c r="C35" s="281" t="s">
        <v>424</v>
      </c>
      <c r="D35" s="64">
        <v>19400</v>
      </c>
      <c r="E35" s="64">
        <v>19618</v>
      </c>
      <c r="F35" s="9"/>
      <c r="G35" s="9"/>
      <c r="H35" s="9">
        <v>3</v>
      </c>
      <c r="I35" s="9">
        <v>1</v>
      </c>
      <c r="J35" s="9"/>
      <c r="K35" s="9"/>
      <c r="L35" s="9">
        <v>1</v>
      </c>
      <c r="M35" s="565"/>
      <c r="N35" s="565"/>
      <c r="O35" s="565"/>
      <c r="P35" s="9">
        <v>2</v>
      </c>
      <c r="Q35" s="571"/>
      <c r="R35" s="423">
        <v>287161</v>
      </c>
      <c r="S35" s="423">
        <v>720540</v>
      </c>
      <c r="T35" s="423">
        <v>8</v>
      </c>
      <c r="U35" s="423">
        <v>2553</v>
      </c>
      <c r="V35" s="423">
        <v>2441</v>
      </c>
      <c r="W35" s="423">
        <v>2441</v>
      </c>
      <c r="X35" s="423">
        <v>1796</v>
      </c>
      <c r="Y35" s="423">
        <v>401</v>
      </c>
      <c r="Z35" s="423">
        <v>244</v>
      </c>
      <c r="AA35" s="423"/>
      <c r="AB35" s="64">
        <v>0</v>
      </c>
      <c r="AC35" s="64">
        <v>112</v>
      </c>
      <c r="AD35" s="175">
        <v>10000</v>
      </c>
      <c r="AE35" s="175">
        <v>8642</v>
      </c>
      <c r="AF35" s="64">
        <f t="shared" si="0"/>
        <v>440.51381384442857</v>
      </c>
    </row>
    <row r="36" spans="1:32" s="4" customFormat="1" ht="27.95" customHeight="1">
      <c r="A36" s="12">
        <v>19</v>
      </c>
      <c r="B36" s="9">
        <v>60</v>
      </c>
      <c r="C36" s="281" t="s">
        <v>423</v>
      </c>
      <c r="D36" s="64">
        <v>15000</v>
      </c>
      <c r="E36" s="64">
        <v>12154</v>
      </c>
      <c r="F36" s="9"/>
      <c r="G36" s="9"/>
      <c r="H36" s="9">
        <v>5</v>
      </c>
      <c r="I36" s="9">
        <v>1</v>
      </c>
      <c r="J36" s="9"/>
      <c r="K36" s="9"/>
      <c r="L36" s="9"/>
      <c r="M36" s="565">
        <v>2</v>
      </c>
      <c r="N36" s="565"/>
      <c r="O36" s="565"/>
      <c r="P36" s="9">
        <v>2</v>
      </c>
      <c r="Q36" s="571"/>
      <c r="R36" s="423">
        <v>167140</v>
      </c>
      <c r="S36" s="423">
        <v>271429</v>
      </c>
      <c r="T36" s="423">
        <v>1</v>
      </c>
      <c r="U36" s="423">
        <v>1284</v>
      </c>
      <c r="V36" s="423">
        <v>1284</v>
      </c>
      <c r="W36" s="423">
        <v>1284</v>
      </c>
      <c r="X36" s="423">
        <v>1079</v>
      </c>
      <c r="Y36" s="423">
        <v>160</v>
      </c>
      <c r="Z36" s="423">
        <v>43</v>
      </c>
      <c r="AA36" s="423">
        <v>2</v>
      </c>
      <c r="AB36" s="64"/>
      <c r="AC36" s="64">
        <v>0</v>
      </c>
      <c r="AD36" s="175">
        <v>7700</v>
      </c>
      <c r="AE36" s="175">
        <v>6039</v>
      </c>
      <c r="AF36" s="64">
        <f t="shared" si="0"/>
        <v>496.87345729800887</v>
      </c>
    </row>
    <row r="37" spans="1:32" s="4" customFormat="1" ht="27.95" customHeight="1">
      <c r="A37" s="12">
        <v>35</v>
      </c>
      <c r="B37" s="9">
        <v>65</v>
      </c>
      <c r="C37" s="281" t="s">
        <v>435</v>
      </c>
      <c r="D37" s="64">
        <v>30000</v>
      </c>
      <c r="E37" s="64">
        <v>29778</v>
      </c>
      <c r="F37" s="9">
        <v>8</v>
      </c>
      <c r="G37" s="9"/>
      <c r="H37" s="9">
        <v>9</v>
      </c>
      <c r="I37" s="9"/>
      <c r="J37" s="9"/>
      <c r="K37" s="9">
        <v>2</v>
      </c>
      <c r="L37" s="9">
        <v>9</v>
      </c>
      <c r="M37" s="565"/>
      <c r="N37" s="565"/>
      <c r="O37" s="565"/>
      <c r="P37" s="9">
        <v>4</v>
      </c>
      <c r="Q37" s="571"/>
      <c r="R37" s="423">
        <v>598249</v>
      </c>
      <c r="S37" s="423">
        <v>61342</v>
      </c>
      <c r="T37" s="423">
        <v>7</v>
      </c>
      <c r="U37" s="423">
        <v>4375</v>
      </c>
      <c r="V37" s="423">
        <v>3767</v>
      </c>
      <c r="W37" s="423">
        <v>3741</v>
      </c>
      <c r="X37" s="423">
        <v>2608</v>
      </c>
      <c r="Y37" s="423">
        <v>1032</v>
      </c>
      <c r="Z37" s="423">
        <v>62</v>
      </c>
      <c r="AA37" s="423">
        <v>39</v>
      </c>
      <c r="AB37" s="64">
        <v>26</v>
      </c>
      <c r="AC37" s="64">
        <v>608</v>
      </c>
      <c r="AD37" s="175">
        <v>18800</v>
      </c>
      <c r="AE37" s="175">
        <v>17294</v>
      </c>
      <c r="AF37" s="64">
        <f t="shared" si="0"/>
        <v>580.76432265430856</v>
      </c>
    </row>
    <row r="38" spans="1:32" s="4" customFormat="1" ht="27.95" customHeight="1">
      <c r="A38" s="12">
        <v>13</v>
      </c>
      <c r="B38" s="9">
        <v>68</v>
      </c>
      <c r="C38" s="281" t="s">
        <v>418</v>
      </c>
      <c r="D38" s="64">
        <v>8500</v>
      </c>
      <c r="E38" s="64">
        <v>6797</v>
      </c>
      <c r="F38" s="9"/>
      <c r="G38" s="9"/>
      <c r="H38" s="9">
        <v>5</v>
      </c>
      <c r="I38" s="9"/>
      <c r="J38" s="9"/>
      <c r="K38" s="9"/>
      <c r="L38" s="9"/>
      <c r="M38" s="565">
        <v>3</v>
      </c>
      <c r="N38" s="565"/>
      <c r="O38" s="565"/>
      <c r="P38" s="9"/>
      <c r="Q38" s="571">
        <v>1</v>
      </c>
      <c r="R38" s="423">
        <v>142119</v>
      </c>
      <c r="S38" s="423">
        <v>85696</v>
      </c>
      <c r="T38" s="423">
        <v>0</v>
      </c>
      <c r="U38" s="423">
        <v>760</v>
      </c>
      <c r="V38" s="423">
        <v>660</v>
      </c>
      <c r="W38" s="423">
        <v>657</v>
      </c>
      <c r="X38" s="423">
        <v>523</v>
      </c>
      <c r="Y38" s="423">
        <v>126</v>
      </c>
      <c r="Z38" s="423">
        <v>7</v>
      </c>
      <c r="AA38" s="423">
        <v>1</v>
      </c>
      <c r="AB38" s="64">
        <v>3</v>
      </c>
      <c r="AC38" s="64">
        <v>100</v>
      </c>
      <c r="AD38" s="175">
        <v>4500</v>
      </c>
      <c r="AE38" s="175">
        <v>2766</v>
      </c>
      <c r="AF38" s="64">
        <f t="shared" si="0"/>
        <v>406.94424010592911</v>
      </c>
    </row>
    <row r="39" spans="1:32" s="4" customFormat="1" ht="27.95" customHeight="1">
      <c r="A39" s="12">
        <v>10</v>
      </c>
      <c r="B39" s="9">
        <v>71</v>
      </c>
      <c r="C39" s="281" t="s">
        <v>415</v>
      </c>
      <c r="D39" s="64">
        <v>34100</v>
      </c>
      <c r="E39" s="64">
        <v>30888</v>
      </c>
      <c r="F39" s="9"/>
      <c r="G39" s="9"/>
      <c r="H39" s="9">
        <v>14</v>
      </c>
      <c r="I39" s="9">
        <v>1</v>
      </c>
      <c r="J39" s="9"/>
      <c r="K39" s="9"/>
      <c r="L39" s="9"/>
      <c r="M39" s="565"/>
      <c r="N39" s="565"/>
      <c r="O39" s="565"/>
      <c r="P39" s="9">
        <v>1</v>
      </c>
      <c r="Q39" s="571">
        <v>2</v>
      </c>
      <c r="R39" s="423">
        <v>491457</v>
      </c>
      <c r="S39" s="423">
        <v>204811</v>
      </c>
      <c r="T39" s="423">
        <v>10</v>
      </c>
      <c r="U39" s="423">
        <v>3392</v>
      </c>
      <c r="V39" s="423">
        <v>3130</v>
      </c>
      <c r="W39" s="423">
        <v>3129</v>
      </c>
      <c r="X39" s="423">
        <v>2565</v>
      </c>
      <c r="Y39" s="423">
        <v>394</v>
      </c>
      <c r="Z39" s="423">
        <v>166</v>
      </c>
      <c r="AA39" s="423">
        <v>4</v>
      </c>
      <c r="AB39" s="64">
        <v>1</v>
      </c>
      <c r="AC39" s="64">
        <v>262</v>
      </c>
      <c r="AD39" s="175">
        <v>13160</v>
      </c>
      <c r="AE39" s="175">
        <v>11080</v>
      </c>
      <c r="AF39" s="64">
        <f t="shared" si="0"/>
        <v>358.71535871535872</v>
      </c>
    </row>
    <row r="40" spans="1:32" s="4" customFormat="1" ht="27.95" customHeight="1">
      <c r="A40" s="12">
        <v>42</v>
      </c>
      <c r="B40" s="9">
        <v>75</v>
      </c>
      <c r="C40" s="281" t="s">
        <v>1017</v>
      </c>
      <c r="D40" s="64">
        <v>6000</v>
      </c>
      <c r="E40" s="64">
        <v>910</v>
      </c>
      <c r="F40" s="9">
        <v>1</v>
      </c>
      <c r="G40" s="9"/>
      <c r="H40" s="9"/>
      <c r="I40" s="9">
        <v>1</v>
      </c>
      <c r="J40" s="9">
        <v>1</v>
      </c>
      <c r="K40" s="9"/>
      <c r="L40" s="9">
        <v>1</v>
      </c>
      <c r="M40" s="565"/>
      <c r="N40" s="565"/>
      <c r="O40" s="565"/>
      <c r="P40" s="9"/>
      <c r="Q40" s="571"/>
      <c r="R40" s="423">
        <v>87469</v>
      </c>
      <c r="S40" s="423"/>
      <c r="T40" s="423">
        <v>0</v>
      </c>
      <c r="U40" s="423">
        <v>343</v>
      </c>
      <c r="V40" s="423">
        <v>233</v>
      </c>
      <c r="W40" s="423">
        <v>222</v>
      </c>
      <c r="X40" s="423">
        <v>18</v>
      </c>
      <c r="Y40" s="423">
        <v>187</v>
      </c>
      <c r="Z40" s="423">
        <v>17</v>
      </c>
      <c r="AA40" s="423"/>
      <c r="AB40" s="64">
        <v>11</v>
      </c>
      <c r="AC40" s="64">
        <v>110</v>
      </c>
      <c r="AD40" s="175">
        <v>4520</v>
      </c>
      <c r="AE40" s="175">
        <v>1480</v>
      </c>
      <c r="AF40" s="64">
        <f t="shared" si="0"/>
        <v>1626.3736263736264</v>
      </c>
    </row>
    <row r="41" spans="1:32" s="4" customFormat="1" ht="27.95" customHeight="1">
      <c r="A41" s="12">
        <v>4</v>
      </c>
      <c r="B41" s="9">
        <v>78</v>
      </c>
      <c r="C41" s="281" t="s">
        <v>411</v>
      </c>
      <c r="D41" s="64">
        <v>39500</v>
      </c>
      <c r="E41" s="64">
        <v>30860</v>
      </c>
      <c r="F41" s="9"/>
      <c r="G41" s="9"/>
      <c r="H41" s="9">
        <v>3</v>
      </c>
      <c r="I41" s="9">
        <v>2</v>
      </c>
      <c r="J41" s="9"/>
      <c r="K41" s="9"/>
      <c r="L41" s="9">
        <v>1</v>
      </c>
      <c r="M41" s="565">
        <v>1</v>
      </c>
      <c r="N41" s="565"/>
      <c r="O41" s="565"/>
      <c r="P41" s="9"/>
      <c r="Q41" s="571"/>
      <c r="R41" s="423">
        <v>519970</v>
      </c>
      <c r="S41" s="423">
        <v>251805</v>
      </c>
      <c r="T41" s="423">
        <v>6</v>
      </c>
      <c r="U41" s="423">
        <v>3224</v>
      </c>
      <c r="V41" s="423">
        <v>3037</v>
      </c>
      <c r="W41" s="423">
        <v>3001</v>
      </c>
      <c r="X41" s="423">
        <v>2600</v>
      </c>
      <c r="Y41" s="423">
        <v>254</v>
      </c>
      <c r="Z41" s="423"/>
      <c r="AA41" s="423">
        <v>147</v>
      </c>
      <c r="AB41" s="64">
        <v>36</v>
      </c>
      <c r="AC41" s="64">
        <v>187</v>
      </c>
      <c r="AD41" s="175">
        <v>18500</v>
      </c>
      <c r="AE41" s="175">
        <v>11406</v>
      </c>
      <c r="AF41" s="64">
        <f t="shared" si="0"/>
        <v>369.60466623460792</v>
      </c>
    </row>
    <row r="42" spans="1:32" s="4" customFormat="1" ht="27.95" customHeight="1">
      <c r="A42" s="12">
        <v>18</v>
      </c>
      <c r="B42" s="9">
        <v>80</v>
      </c>
      <c r="C42" s="281" t="s">
        <v>422</v>
      </c>
      <c r="D42" s="64">
        <v>21300</v>
      </c>
      <c r="E42" s="64">
        <v>20766</v>
      </c>
      <c r="F42" s="9">
        <v>1</v>
      </c>
      <c r="G42" s="9"/>
      <c r="H42" s="9">
        <v>13</v>
      </c>
      <c r="I42" s="9"/>
      <c r="J42" s="9"/>
      <c r="K42" s="9">
        <v>2</v>
      </c>
      <c r="L42" s="9">
        <v>4</v>
      </c>
      <c r="M42" s="565">
        <v>4</v>
      </c>
      <c r="N42" s="565"/>
      <c r="O42" s="565"/>
      <c r="P42" s="9"/>
      <c r="Q42" s="571"/>
      <c r="R42" s="423">
        <v>359582</v>
      </c>
      <c r="S42" s="423">
        <v>166804</v>
      </c>
      <c r="T42" s="423">
        <v>3</v>
      </c>
      <c r="U42" s="423">
        <v>2180</v>
      </c>
      <c r="V42" s="423">
        <v>2005</v>
      </c>
      <c r="W42" s="423">
        <v>1865</v>
      </c>
      <c r="X42" s="423">
        <v>1651</v>
      </c>
      <c r="Y42" s="423">
        <v>198</v>
      </c>
      <c r="Z42" s="423">
        <v>13</v>
      </c>
      <c r="AA42" s="423">
        <v>3</v>
      </c>
      <c r="AB42" s="64">
        <v>140</v>
      </c>
      <c r="AC42" s="64">
        <v>175</v>
      </c>
      <c r="AD42" s="175">
        <v>6930</v>
      </c>
      <c r="AE42" s="175">
        <v>7595</v>
      </c>
      <c r="AF42" s="64">
        <f t="shared" si="0"/>
        <v>365.74207839738034</v>
      </c>
    </row>
    <row r="43" spans="1:32" s="4" customFormat="1" ht="27.95" customHeight="1">
      <c r="A43" s="12">
        <v>33</v>
      </c>
      <c r="B43" s="9">
        <v>85</v>
      </c>
      <c r="C43" s="281" t="s">
        <v>437</v>
      </c>
      <c r="D43" s="64">
        <v>14503</v>
      </c>
      <c r="E43" s="64">
        <v>7110</v>
      </c>
      <c r="F43" s="9">
        <v>5</v>
      </c>
      <c r="G43" s="9">
        <v>3</v>
      </c>
      <c r="H43" s="9">
        <v>7</v>
      </c>
      <c r="I43" s="9"/>
      <c r="J43" s="9">
        <v>10</v>
      </c>
      <c r="K43" s="9"/>
      <c r="L43" s="9">
        <v>3</v>
      </c>
      <c r="M43" s="565">
        <v>3</v>
      </c>
      <c r="N43" s="565">
        <v>1</v>
      </c>
      <c r="O43" s="565"/>
      <c r="P43" s="9">
        <v>15</v>
      </c>
      <c r="Q43" s="571">
        <v>1</v>
      </c>
      <c r="R43" s="423">
        <v>125667</v>
      </c>
      <c r="S43" s="423">
        <v>219811</v>
      </c>
      <c r="T43" s="423">
        <v>4</v>
      </c>
      <c r="U43" s="423">
        <v>898</v>
      </c>
      <c r="V43" s="423">
        <v>702</v>
      </c>
      <c r="W43" s="423">
        <v>692</v>
      </c>
      <c r="X43" s="423">
        <v>479</v>
      </c>
      <c r="Y43" s="423">
        <v>213</v>
      </c>
      <c r="Z43" s="423"/>
      <c r="AA43" s="423"/>
      <c r="AB43" s="64">
        <v>10</v>
      </c>
      <c r="AC43" s="64">
        <v>196</v>
      </c>
      <c r="AD43" s="175">
        <v>8132</v>
      </c>
      <c r="AE43" s="175">
        <v>2969</v>
      </c>
      <c r="AF43" s="64">
        <f t="shared" si="0"/>
        <v>417.58087201125176</v>
      </c>
    </row>
    <row r="44" spans="1:32" s="4" customFormat="1" ht="27.95" customHeight="1">
      <c r="A44" s="12">
        <v>11</v>
      </c>
      <c r="B44" s="9">
        <v>86</v>
      </c>
      <c r="C44" s="281" t="s">
        <v>416</v>
      </c>
      <c r="D44" s="64">
        <v>39300</v>
      </c>
      <c r="E44" s="64">
        <v>33772</v>
      </c>
      <c r="F44" s="9"/>
      <c r="G44" s="9"/>
      <c r="H44" s="9">
        <v>21</v>
      </c>
      <c r="I44" s="9">
        <v>1</v>
      </c>
      <c r="J44" s="9"/>
      <c r="K44" s="9"/>
      <c r="L44" s="9">
        <v>1</v>
      </c>
      <c r="M44" s="565"/>
      <c r="N44" s="565"/>
      <c r="O44" s="565"/>
      <c r="P44" s="9">
        <v>1</v>
      </c>
      <c r="Q44" s="571"/>
      <c r="R44" s="423">
        <v>505173</v>
      </c>
      <c r="S44" s="423">
        <v>125824</v>
      </c>
      <c r="T44" s="423">
        <v>8</v>
      </c>
      <c r="U44" s="423">
        <v>3726</v>
      </c>
      <c r="V44" s="423">
        <v>3725</v>
      </c>
      <c r="W44" s="423">
        <v>3551</v>
      </c>
      <c r="X44" s="423">
        <v>2861</v>
      </c>
      <c r="Y44" s="423">
        <v>347</v>
      </c>
      <c r="Z44" s="423">
        <v>331</v>
      </c>
      <c r="AA44" s="423">
        <v>12</v>
      </c>
      <c r="AB44" s="64">
        <v>174</v>
      </c>
      <c r="AC44" s="64">
        <v>1</v>
      </c>
      <c r="AD44" s="175">
        <v>22000</v>
      </c>
      <c r="AE44" s="175">
        <v>11708</v>
      </c>
      <c r="AF44" s="64">
        <f t="shared" si="0"/>
        <v>346.67772118915076</v>
      </c>
    </row>
    <row r="45" spans="1:32" s="4" customFormat="1" ht="27.95" customHeight="1">
      <c r="A45" s="12">
        <v>38</v>
      </c>
      <c r="B45" s="9">
        <v>90</v>
      </c>
      <c r="C45" s="281" t="s">
        <v>1018</v>
      </c>
      <c r="D45" s="64">
        <v>12000</v>
      </c>
      <c r="E45" s="64">
        <v>11332</v>
      </c>
      <c r="F45" s="9"/>
      <c r="G45" s="9"/>
      <c r="H45" s="9">
        <v>5</v>
      </c>
      <c r="I45" s="9"/>
      <c r="J45" s="9"/>
      <c r="K45" s="9"/>
      <c r="L45" s="9"/>
      <c r="M45" s="565">
        <v>1</v>
      </c>
      <c r="N45" s="565">
        <v>1</v>
      </c>
      <c r="O45" s="565"/>
      <c r="P45" s="9">
        <v>2</v>
      </c>
      <c r="Q45" s="571">
        <v>0</v>
      </c>
      <c r="R45" s="423"/>
      <c r="S45" s="423"/>
      <c r="T45" s="423">
        <v>4</v>
      </c>
      <c r="U45" s="423">
        <v>1312</v>
      </c>
      <c r="V45" s="423">
        <v>1129</v>
      </c>
      <c r="W45" s="423">
        <v>1125</v>
      </c>
      <c r="X45" s="423">
        <v>893</v>
      </c>
      <c r="Y45" s="423">
        <v>117</v>
      </c>
      <c r="Z45" s="423">
        <v>66</v>
      </c>
      <c r="AA45" s="423">
        <v>49</v>
      </c>
      <c r="AB45" s="64">
        <v>4</v>
      </c>
      <c r="AC45" s="64">
        <v>183</v>
      </c>
      <c r="AD45" s="175">
        <v>6400</v>
      </c>
      <c r="AE45" s="175">
        <v>4778</v>
      </c>
      <c r="AF45" s="64">
        <f t="shared" si="0"/>
        <v>421.63783974585243</v>
      </c>
    </row>
    <row r="46" spans="1:32" s="4" customFormat="1" ht="27.95" customHeight="1">
      <c r="A46" s="12">
        <v>25</v>
      </c>
      <c r="B46" s="9">
        <v>91</v>
      </c>
      <c r="C46" s="281" t="s">
        <v>224</v>
      </c>
      <c r="D46" s="64">
        <v>5058</v>
      </c>
      <c r="E46" s="64">
        <v>3992</v>
      </c>
      <c r="F46" s="9"/>
      <c r="G46" s="9"/>
      <c r="H46" s="9">
        <v>2</v>
      </c>
      <c r="I46" s="9"/>
      <c r="J46" s="9"/>
      <c r="K46" s="9">
        <v>2</v>
      </c>
      <c r="L46" s="9"/>
      <c r="M46" s="565"/>
      <c r="N46" s="565"/>
      <c r="O46" s="565"/>
      <c r="P46" s="9"/>
      <c r="Q46" s="571"/>
      <c r="R46" s="423">
        <v>100356</v>
      </c>
      <c r="S46" s="423">
        <v>62077</v>
      </c>
      <c r="T46" s="423">
        <v>2</v>
      </c>
      <c r="U46" s="423">
        <v>649</v>
      </c>
      <c r="V46" s="423">
        <v>535</v>
      </c>
      <c r="W46" s="423">
        <v>532</v>
      </c>
      <c r="X46" s="423">
        <v>375</v>
      </c>
      <c r="Y46" s="423">
        <v>130</v>
      </c>
      <c r="Z46" s="423"/>
      <c r="AA46" s="423">
        <v>27</v>
      </c>
      <c r="AB46" s="64">
        <v>3</v>
      </c>
      <c r="AC46" s="64">
        <v>114</v>
      </c>
      <c r="AD46" s="175">
        <v>3000</v>
      </c>
      <c r="AE46" s="175">
        <v>2905</v>
      </c>
      <c r="AF46" s="64">
        <f t="shared" si="0"/>
        <v>727.70541082164334</v>
      </c>
    </row>
    <row r="47" spans="1:32" s="4" customFormat="1" ht="27.95" customHeight="1">
      <c r="A47" s="12">
        <v>30</v>
      </c>
      <c r="B47" s="9">
        <v>94</v>
      </c>
      <c r="C47" s="281" t="s">
        <v>432</v>
      </c>
      <c r="D47" s="64">
        <v>25000</v>
      </c>
      <c r="E47" s="64">
        <v>737</v>
      </c>
      <c r="F47" s="9">
        <v>1</v>
      </c>
      <c r="G47" s="9"/>
      <c r="H47" s="9">
        <v>4</v>
      </c>
      <c r="I47" s="9"/>
      <c r="J47" s="9"/>
      <c r="K47" s="9"/>
      <c r="L47" s="9"/>
      <c r="M47" s="565">
        <v>1</v>
      </c>
      <c r="N47" s="565"/>
      <c r="O47" s="565"/>
      <c r="P47" s="9">
        <v>2</v>
      </c>
      <c r="Q47" s="571"/>
      <c r="R47" s="423">
        <v>170189</v>
      </c>
      <c r="S47" s="423">
        <v>13036</v>
      </c>
      <c r="T47" s="423">
        <v>3</v>
      </c>
      <c r="U47" s="423">
        <v>599</v>
      </c>
      <c r="V47" s="423">
        <v>595</v>
      </c>
      <c r="W47" s="423">
        <v>586</v>
      </c>
      <c r="X47" s="423">
        <v>90</v>
      </c>
      <c r="Y47" s="423">
        <v>165</v>
      </c>
      <c r="Z47" s="423">
        <v>69</v>
      </c>
      <c r="AA47" s="423">
        <v>262</v>
      </c>
      <c r="AB47" s="64">
        <v>9</v>
      </c>
      <c r="AC47" s="64">
        <v>4</v>
      </c>
      <c r="AD47" s="175">
        <v>31400</v>
      </c>
      <c r="AE47" s="175">
        <v>2718</v>
      </c>
      <c r="AF47" s="64">
        <f t="shared" si="0"/>
        <v>3687.9240162822252</v>
      </c>
    </row>
    <row r="48" spans="1:32" s="4" customFormat="1" ht="27.95" customHeight="1">
      <c r="A48" s="12">
        <v>21</v>
      </c>
      <c r="B48" s="9">
        <v>95</v>
      </c>
      <c r="C48" s="281" t="s">
        <v>425</v>
      </c>
      <c r="D48" s="64">
        <v>11640</v>
      </c>
      <c r="E48" s="64">
        <v>5268</v>
      </c>
      <c r="F48" s="9">
        <v>11</v>
      </c>
      <c r="G48" s="9"/>
      <c r="H48" s="9">
        <v>10</v>
      </c>
      <c r="I48" s="9"/>
      <c r="J48" s="9"/>
      <c r="K48" s="9"/>
      <c r="L48" s="9">
        <v>1</v>
      </c>
      <c r="M48" s="565">
        <v>1</v>
      </c>
      <c r="N48" s="565"/>
      <c r="O48" s="565"/>
      <c r="P48" s="9"/>
      <c r="Q48" s="571"/>
      <c r="R48" s="423">
        <v>121334</v>
      </c>
      <c r="S48" s="423"/>
      <c r="T48" s="423">
        <v>5</v>
      </c>
      <c r="U48" s="423">
        <v>762</v>
      </c>
      <c r="V48" s="423">
        <v>553</v>
      </c>
      <c r="W48" s="423">
        <v>552</v>
      </c>
      <c r="X48" s="423">
        <v>396</v>
      </c>
      <c r="Y48" s="423">
        <v>111</v>
      </c>
      <c r="Z48" s="423">
        <v>45</v>
      </c>
      <c r="AA48" s="423"/>
      <c r="AB48" s="64">
        <v>1</v>
      </c>
      <c r="AC48" s="64">
        <v>209</v>
      </c>
      <c r="AD48" s="175">
        <v>5120</v>
      </c>
      <c r="AE48" s="175">
        <v>2142</v>
      </c>
      <c r="AF48" s="64">
        <f t="shared" si="0"/>
        <v>406.60592255125283</v>
      </c>
    </row>
    <row r="49" spans="1:32" s="4" customFormat="1" ht="27.95" customHeight="1">
      <c r="A49" s="12">
        <v>40</v>
      </c>
      <c r="B49" s="9">
        <v>97</v>
      </c>
      <c r="C49" s="281" t="s">
        <v>1019</v>
      </c>
      <c r="D49" s="64">
        <v>150800</v>
      </c>
      <c r="E49" s="64">
        <v>132977</v>
      </c>
      <c r="F49" s="9">
        <v>35</v>
      </c>
      <c r="G49" s="9"/>
      <c r="H49" s="9">
        <v>119</v>
      </c>
      <c r="I49" s="9">
        <v>1</v>
      </c>
      <c r="J49" s="9">
        <v>4</v>
      </c>
      <c r="K49" s="9">
        <v>1</v>
      </c>
      <c r="L49" s="9">
        <v>45</v>
      </c>
      <c r="M49" s="565">
        <v>1</v>
      </c>
      <c r="N49" s="565"/>
      <c r="O49" s="565"/>
      <c r="P49" s="9">
        <v>2</v>
      </c>
      <c r="Q49" s="571">
        <v>14</v>
      </c>
      <c r="R49" s="423">
        <v>4606251</v>
      </c>
      <c r="S49" s="423">
        <v>1907783</v>
      </c>
      <c r="T49" s="423">
        <v>65</v>
      </c>
      <c r="U49" s="423">
        <v>18611</v>
      </c>
      <c r="V49" s="423">
        <v>15687</v>
      </c>
      <c r="W49" s="423">
        <v>15079</v>
      </c>
      <c r="X49" s="423">
        <v>10842</v>
      </c>
      <c r="Y49" s="423">
        <v>3509</v>
      </c>
      <c r="Z49" s="423">
        <v>627</v>
      </c>
      <c r="AA49" s="423">
        <v>101</v>
      </c>
      <c r="AB49" s="64">
        <v>608</v>
      </c>
      <c r="AC49" s="64">
        <v>2924</v>
      </c>
      <c r="AD49" s="175">
        <v>96800</v>
      </c>
      <c r="AE49" s="175">
        <v>60545</v>
      </c>
      <c r="AF49" s="64">
        <f t="shared" si="0"/>
        <v>455.30430074373766</v>
      </c>
    </row>
    <row r="50" spans="1:32" s="4" customFormat="1" ht="27.95" customHeight="1" thickBot="1">
      <c r="A50" s="12">
        <v>39</v>
      </c>
      <c r="B50" s="9">
        <v>98</v>
      </c>
      <c r="C50" s="281" t="s">
        <v>1020</v>
      </c>
      <c r="D50" s="64">
        <v>9520</v>
      </c>
      <c r="E50" s="64">
        <v>8791</v>
      </c>
      <c r="F50" s="9">
        <v>1</v>
      </c>
      <c r="G50" s="9"/>
      <c r="H50" s="9">
        <v>9</v>
      </c>
      <c r="I50" s="9"/>
      <c r="J50" s="9"/>
      <c r="K50" s="9">
        <v>1</v>
      </c>
      <c r="L50" s="9">
        <v>3</v>
      </c>
      <c r="M50" s="565"/>
      <c r="N50" s="565"/>
      <c r="O50" s="565"/>
      <c r="P50" s="9"/>
      <c r="Q50" s="571"/>
      <c r="R50" s="571"/>
      <c r="S50" s="571"/>
      <c r="T50" s="423">
        <v>3</v>
      </c>
      <c r="U50" s="423">
        <v>1173</v>
      </c>
      <c r="V50" s="423">
        <v>963</v>
      </c>
      <c r="W50" s="423">
        <v>960</v>
      </c>
      <c r="X50" s="423">
        <v>804</v>
      </c>
      <c r="Y50" s="423">
        <v>86</v>
      </c>
      <c r="Z50" s="423">
        <v>59</v>
      </c>
      <c r="AA50" s="423">
        <v>11</v>
      </c>
      <c r="AB50" s="64">
        <v>3</v>
      </c>
      <c r="AC50" s="64">
        <v>210</v>
      </c>
      <c r="AD50" s="425">
        <v>4700</v>
      </c>
      <c r="AE50" s="425">
        <v>4134</v>
      </c>
      <c r="AF50" s="272">
        <f t="shared" si="0"/>
        <v>470.25366852462747</v>
      </c>
    </row>
    <row r="51" spans="1:32" s="4" customFormat="1" ht="33.75" customHeight="1" thickTop="1">
      <c r="A51" s="12"/>
      <c r="B51" s="15" t="s">
        <v>367</v>
      </c>
      <c r="C51" s="286" t="s">
        <v>1254</v>
      </c>
      <c r="D51" s="185">
        <f t="shared" ref="D51:AB51" si="1">SUM(D7:D50)</f>
        <v>5910510</v>
      </c>
      <c r="E51" s="185">
        <f t="shared" si="1"/>
        <v>5435927</v>
      </c>
      <c r="F51" s="185">
        <f t="shared" si="1"/>
        <v>141</v>
      </c>
      <c r="G51" s="185">
        <f t="shared" si="1"/>
        <v>22</v>
      </c>
      <c r="H51" s="185">
        <f t="shared" si="1"/>
        <v>575</v>
      </c>
      <c r="I51" s="185">
        <f t="shared" si="1"/>
        <v>43</v>
      </c>
      <c r="J51" s="185">
        <f t="shared" si="1"/>
        <v>29</v>
      </c>
      <c r="K51" s="185">
        <f t="shared" si="1"/>
        <v>33</v>
      </c>
      <c r="L51" s="185">
        <f t="shared" si="1"/>
        <v>146</v>
      </c>
      <c r="M51" s="185">
        <f t="shared" si="1"/>
        <v>51</v>
      </c>
      <c r="N51" s="185">
        <f t="shared" si="1"/>
        <v>15</v>
      </c>
      <c r="O51" s="185">
        <f t="shared" si="1"/>
        <v>10</v>
      </c>
      <c r="P51" s="185">
        <f t="shared" si="1"/>
        <v>87</v>
      </c>
      <c r="Q51" s="186">
        <f t="shared" si="1"/>
        <v>39</v>
      </c>
      <c r="R51" s="185">
        <f t="shared" si="1"/>
        <v>100841359</v>
      </c>
      <c r="S51" s="185">
        <f t="shared" si="1"/>
        <v>31935469</v>
      </c>
      <c r="T51" s="185">
        <f t="shared" si="1"/>
        <v>2128</v>
      </c>
      <c r="U51" s="185">
        <f t="shared" si="1"/>
        <v>658737</v>
      </c>
      <c r="V51" s="185">
        <f t="shared" si="1"/>
        <v>619984</v>
      </c>
      <c r="W51" s="185">
        <f t="shared" si="1"/>
        <v>604036</v>
      </c>
      <c r="X51" s="185">
        <f t="shared" si="1"/>
        <v>467551</v>
      </c>
      <c r="Y51" s="185">
        <f t="shared" si="1"/>
        <v>101864</v>
      </c>
      <c r="Z51" s="185">
        <f t="shared" si="1"/>
        <v>32422</v>
      </c>
      <c r="AA51" s="185">
        <f t="shared" si="1"/>
        <v>2199</v>
      </c>
      <c r="AB51" s="185">
        <f t="shared" si="1"/>
        <v>15948</v>
      </c>
      <c r="AC51" s="185">
        <f t="shared" ref="AC51" si="2">SUM(AC7:AC50)</f>
        <v>38753</v>
      </c>
      <c r="AD51" s="185">
        <f>SUM(AD7:AD50)</f>
        <v>2909083</v>
      </c>
      <c r="AE51" s="185">
        <f>SUM(AE7:AE50)</f>
        <v>2085205</v>
      </c>
      <c r="AF51" s="174">
        <f t="shared" si="0"/>
        <v>383.59694675811505</v>
      </c>
    </row>
    <row r="52" spans="1:32" ht="12.75" customHeight="1">
      <c r="T52" s="268"/>
      <c r="U52" s="268"/>
      <c r="V52" s="268"/>
      <c r="W52" s="268"/>
      <c r="X52" s="268"/>
      <c r="Y52" s="268"/>
      <c r="Z52" s="268"/>
      <c r="AA52" s="268"/>
    </row>
    <row r="53" spans="1:32" ht="18.95" customHeight="1">
      <c r="T53" s="342"/>
      <c r="U53" s="342"/>
      <c r="V53" s="342"/>
      <c r="W53" s="342"/>
      <c r="X53" s="342"/>
      <c r="Y53" s="268"/>
      <c r="Z53" s="268"/>
      <c r="AA53" s="268"/>
      <c r="AF53" s="14" t="s">
        <v>443</v>
      </c>
    </row>
    <row r="54" spans="1:32" ht="18.95" customHeight="1">
      <c r="T54" s="268"/>
      <c r="U54" s="268"/>
      <c r="V54" s="268"/>
      <c r="W54" s="268"/>
      <c r="X54" s="268"/>
      <c r="Y54" s="268"/>
      <c r="Z54" s="268"/>
      <c r="AA54" s="268"/>
    </row>
    <row r="55" spans="1:32" ht="18.95" customHeight="1">
      <c r="T55" s="342"/>
      <c r="U55" s="342"/>
      <c r="V55" s="342"/>
      <c r="W55" s="342"/>
      <c r="X55" s="342"/>
      <c r="Y55" s="342"/>
      <c r="Z55" s="342"/>
      <c r="AA55" s="342"/>
    </row>
    <row r="56" spans="1:32" ht="18.95" customHeight="1">
      <c r="T56" s="342"/>
      <c r="U56" s="342"/>
      <c r="V56" s="342"/>
      <c r="W56" s="342"/>
      <c r="X56" s="342"/>
      <c r="Y56" s="268"/>
      <c r="Z56" s="268"/>
      <c r="AA56" s="268"/>
    </row>
    <row r="57" spans="1:32" ht="18.95" customHeight="1">
      <c r="T57" s="268"/>
      <c r="U57" s="268"/>
      <c r="V57" s="268"/>
      <c r="W57" s="268"/>
      <c r="X57" s="268"/>
      <c r="Y57" s="342"/>
      <c r="Z57" s="342"/>
      <c r="AA57" s="342"/>
    </row>
    <row r="58" spans="1:32" ht="18.95" customHeight="1">
      <c r="Y58" s="342"/>
      <c r="Z58" s="342"/>
      <c r="AA58" s="342"/>
    </row>
    <row r="59" spans="1:32" ht="18.95" customHeight="1">
      <c r="Y59" s="268"/>
      <c r="Z59" s="268"/>
      <c r="AA59" s="268"/>
    </row>
    <row r="60" spans="1:32" ht="18.95" customHeight="1"/>
    <row r="61" spans="1:32" ht="18.95" customHeight="1"/>
  </sheetData>
  <mergeCells count="2">
    <mergeCell ref="F2:J2"/>
    <mergeCell ref="K2:Q2"/>
  </mergeCells>
  <phoneticPr fontId="2"/>
  <printOptions horizontalCentered="1"/>
  <pageMargins left="0.3" right="0.34" top="0.7" bottom="0.78740157480314965" header="0.51181102362204722" footer="0.51181102362204722"/>
  <pageSetup paperSize="9" scale="57" fitToHeight="2" orientation="landscape" horizontalDpi="300" verticalDpi="300" r:id="rId1"/>
  <headerFooter alignWithMargins="0">
    <oddFooter>&amp;C- &amp;P+8 -</oddFooter>
  </headerFooter>
  <rowBreaks count="1" manualBreakCount="1">
    <brk id="34" min="1"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53"/>
  <sheetViews>
    <sheetView showZeros="0" view="pageBreakPreview" zoomScale="75" zoomScaleNormal="75" workbookViewId="0">
      <pane xSplit="3" ySplit="5" topLeftCell="D6" activePane="bottomRight" state="frozen"/>
      <selection activeCell="M87" sqref="M87"/>
      <selection pane="topRight" activeCell="M87" sqref="M87"/>
      <selection pane="bottomLeft" activeCell="M87" sqref="M87"/>
      <selection pane="bottomRight" activeCell="P11" sqref="P11"/>
    </sheetView>
  </sheetViews>
  <sheetFormatPr defaultColWidth="9" defaultRowHeight="14.25"/>
  <cols>
    <col min="1" max="1" width="6.375" style="12" hidden="1" customWidth="1"/>
    <col min="2" max="2" width="5.5" style="12" customWidth="1"/>
    <col min="3" max="3" width="23.125" style="14" customWidth="1"/>
    <col min="4" max="4" width="13.125" style="14" customWidth="1"/>
    <col min="5" max="5" width="11.875" style="14" customWidth="1"/>
    <col min="6" max="7" width="10.125" style="12" customWidth="1"/>
    <col min="8" max="9" width="9.125" style="12" customWidth="1"/>
    <col min="10" max="10" width="7.125" style="271" customWidth="1"/>
    <col min="11" max="11" width="10.125" style="271" customWidth="1"/>
    <col min="12" max="12" width="7.125" style="12" customWidth="1"/>
    <col min="13" max="13" width="8.75" style="14" customWidth="1"/>
    <col min="14" max="14" width="7.25" style="12" customWidth="1"/>
    <col min="15" max="15" width="8.75" style="14" customWidth="1"/>
    <col min="16" max="18" width="10.75" style="14" customWidth="1"/>
    <col min="19" max="23" width="8.625" style="148" customWidth="1"/>
    <col min="24" max="16384" width="9" style="14"/>
  </cols>
  <sheetData>
    <row r="1" spans="1:23" s="4" customFormat="1" ht="15.95" customHeight="1">
      <c r="A1" s="12"/>
      <c r="B1" s="4" t="s">
        <v>557</v>
      </c>
      <c r="F1" s="12"/>
      <c r="G1" s="12"/>
      <c r="H1" s="12"/>
      <c r="I1" s="12"/>
      <c r="J1" s="271"/>
      <c r="K1" s="271"/>
      <c r="L1" s="12"/>
      <c r="N1" s="12"/>
      <c r="S1" s="143"/>
      <c r="T1" s="143"/>
      <c r="U1" s="143"/>
      <c r="V1" s="143"/>
      <c r="W1" s="143"/>
    </row>
    <row r="2" spans="1:23" s="4" customFormat="1" ht="15.95" customHeight="1">
      <c r="A2" s="12"/>
      <c r="B2" s="564"/>
      <c r="C2" s="5"/>
      <c r="D2" s="566" t="s">
        <v>451</v>
      </c>
      <c r="E2" s="269"/>
      <c r="F2" s="386"/>
      <c r="G2" s="17"/>
      <c r="H2" s="17"/>
      <c r="I2" s="17"/>
      <c r="J2" s="667" t="s">
        <v>451</v>
      </c>
      <c r="K2" s="668"/>
      <c r="L2" s="667" t="s">
        <v>558</v>
      </c>
      <c r="M2" s="668"/>
      <c r="N2" s="667" t="s">
        <v>558</v>
      </c>
      <c r="O2" s="668"/>
      <c r="P2" s="564" t="s">
        <v>559</v>
      </c>
      <c r="Q2" s="564" t="s">
        <v>560</v>
      </c>
      <c r="R2" s="564" t="s">
        <v>560</v>
      </c>
      <c r="S2" s="144"/>
      <c r="T2" s="145" t="s">
        <v>561</v>
      </c>
      <c r="U2" s="145"/>
      <c r="V2" s="145"/>
      <c r="W2" s="146"/>
    </row>
    <row r="3" spans="1:23" s="4" customFormat="1" ht="15.95" customHeight="1">
      <c r="A3" s="12"/>
      <c r="B3" s="7" t="s">
        <v>267</v>
      </c>
      <c r="C3" s="7" t="s">
        <v>459</v>
      </c>
      <c r="D3" s="568" t="s">
        <v>562</v>
      </c>
      <c r="E3" s="564" t="s">
        <v>279</v>
      </c>
      <c r="F3" s="564" t="s">
        <v>564</v>
      </c>
      <c r="G3" s="564" t="s">
        <v>564</v>
      </c>
      <c r="H3" s="564" t="s">
        <v>455</v>
      </c>
      <c r="I3" s="566" t="s">
        <v>1034</v>
      </c>
      <c r="J3" s="669" t="s">
        <v>464</v>
      </c>
      <c r="K3" s="670"/>
      <c r="L3" s="669" t="s">
        <v>565</v>
      </c>
      <c r="M3" s="670"/>
      <c r="N3" s="669" t="s">
        <v>566</v>
      </c>
      <c r="O3" s="670"/>
      <c r="P3" s="7" t="s">
        <v>567</v>
      </c>
      <c r="Q3" s="285" t="s">
        <v>568</v>
      </c>
      <c r="R3" s="285" t="s">
        <v>569</v>
      </c>
      <c r="S3" s="147" t="s">
        <v>570</v>
      </c>
      <c r="T3" s="147" t="s">
        <v>571</v>
      </c>
      <c r="U3" s="147" t="s">
        <v>572</v>
      </c>
      <c r="V3" s="147" t="s">
        <v>573</v>
      </c>
      <c r="W3" s="147" t="s">
        <v>574</v>
      </c>
    </row>
    <row r="4" spans="1:23" s="4" customFormat="1" ht="15.95" customHeight="1">
      <c r="A4" s="12"/>
      <c r="B4" s="7" t="s">
        <v>458</v>
      </c>
      <c r="D4" s="7" t="s">
        <v>470</v>
      </c>
      <c r="E4" s="7" t="s">
        <v>280</v>
      </c>
      <c r="F4" s="7" t="s">
        <v>563</v>
      </c>
      <c r="G4" s="7" t="s">
        <v>1155</v>
      </c>
      <c r="H4" s="7" t="s">
        <v>281</v>
      </c>
      <c r="I4" s="568" t="s">
        <v>1035</v>
      </c>
      <c r="J4" s="669" t="s">
        <v>470</v>
      </c>
      <c r="K4" s="670"/>
      <c r="L4" s="669" t="s">
        <v>470</v>
      </c>
      <c r="M4" s="670"/>
      <c r="N4" s="669" t="s">
        <v>470</v>
      </c>
      <c r="O4" s="670"/>
      <c r="P4" s="7" t="s">
        <v>471</v>
      </c>
      <c r="Q4" s="7" t="s">
        <v>471</v>
      </c>
      <c r="R4" s="7" t="s">
        <v>471</v>
      </c>
      <c r="S4" s="147" t="s">
        <v>268</v>
      </c>
      <c r="T4" s="147" t="s">
        <v>268</v>
      </c>
      <c r="U4" s="147" t="s">
        <v>268</v>
      </c>
      <c r="V4" s="147" t="s">
        <v>268</v>
      </c>
      <c r="W4" s="147" t="s">
        <v>575</v>
      </c>
    </row>
    <row r="5" spans="1:23" s="4" customFormat="1" ht="15.95" customHeight="1">
      <c r="A5" s="12"/>
      <c r="B5" s="7"/>
      <c r="C5" s="8"/>
      <c r="D5" s="568" t="s">
        <v>269</v>
      </c>
      <c r="E5" s="7" t="s">
        <v>470</v>
      </c>
      <c r="F5" s="7" t="s">
        <v>470</v>
      </c>
      <c r="G5" s="7" t="s">
        <v>470</v>
      </c>
      <c r="H5" s="7" t="s">
        <v>470</v>
      </c>
      <c r="I5" s="568" t="s">
        <v>1033</v>
      </c>
      <c r="J5" s="671" t="s">
        <v>270</v>
      </c>
      <c r="K5" s="672"/>
      <c r="L5" s="671" t="s">
        <v>271</v>
      </c>
      <c r="M5" s="672"/>
      <c r="N5" s="671" t="s">
        <v>272</v>
      </c>
      <c r="O5" s="672"/>
      <c r="P5" s="10" t="s">
        <v>273</v>
      </c>
      <c r="Q5" s="10" t="s">
        <v>274</v>
      </c>
      <c r="R5" s="10" t="s">
        <v>275</v>
      </c>
      <c r="S5" s="147" t="s">
        <v>276</v>
      </c>
      <c r="T5" s="147" t="s">
        <v>282</v>
      </c>
      <c r="U5" s="147" t="s">
        <v>283</v>
      </c>
      <c r="V5" s="147" t="s">
        <v>284</v>
      </c>
      <c r="W5" s="147" t="s">
        <v>285</v>
      </c>
    </row>
    <row r="6" spans="1:23" s="4" customFormat="1" ht="26.65" customHeight="1">
      <c r="A6" s="12">
        <v>41</v>
      </c>
      <c r="B6" s="9">
        <v>1</v>
      </c>
      <c r="C6" s="11" t="s">
        <v>439</v>
      </c>
      <c r="D6" s="175">
        <v>192769</v>
      </c>
      <c r="E6" s="64">
        <v>17158</v>
      </c>
      <c r="F6" s="64"/>
      <c r="G6" s="64">
        <v>0</v>
      </c>
      <c r="H6" s="64">
        <v>526</v>
      </c>
      <c r="I6" s="64">
        <v>175085</v>
      </c>
      <c r="J6" s="477"/>
      <c r="K6" s="599">
        <v>189452</v>
      </c>
      <c r="L6" s="477"/>
      <c r="M6" s="268">
        <v>178311</v>
      </c>
      <c r="N6" s="478"/>
      <c r="O6" s="423">
        <v>173329</v>
      </c>
      <c r="P6" s="423">
        <v>926881</v>
      </c>
      <c r="Q6" s="423">
        <v>584240</v>
      </c>
      <c r="R6" s="423">
        <v>517628</v>
      </c>
      <c r="S6" s="189">
        <f>Q6/P6*100</f>
        <v>63.032902821397784</v>
      </c>
      <c r="T6" s="189">
        <f>R6/Q6*100</f>
        <v>88.59852115568944</v>
      </c>
      <c r="U6" s="270">
        <f>(L6+M6)/(J6+K6)*100</f>
        <v>94.119354770601532</v>
      </c>
      <c r="V6" s="189">
        <f>(N6+O6)/(J6+K6)*100</f>
        <v>91.48966492831957</v>
      </c>
      <c r="W6" s="189">
        <f t="shared" ref="W6" si="0">(J6+K6)/D6*100</f>
        <v>98.279287644797662</v>
      </c>
    </row>
    <row r="7" spans="1:23" s="4" customFormat="1" ht="26.65" customHeight="1">
      <c r="A7" s="12">
        <v>44</v>
      </c>
      <c r="B7" s="565">
        <v>2</v>
      </c>
      <c r="C7" s="11" t="s">
        <v>441</v>
      </c>
      <c r="D7" s="479">
        <v>55985</v>
      </c>
      <c r="E7" s="424">
        <v>7010</v>
      </c>
      <c r="F7" s="7"/>
      <c r="G7" s="64">
        <v>0</v>
      </c>
      <c r="H7" s="64"/>
      <c r="I7" s="64">
        <v>48975</v>
      </c>
      <c r="J7" s="480">
        <v>2</v>
      </c>
      <c r="K7" s="423">
        <v>55910</v>
      </c>
      <c r="L7" s="481">
        <v>2</v>
      </c>
      <c r="M7" s="482">
        <v>52461</v>
      </c>
      <c r="N7" s="483">
        <v>2</v>
      </c>
      <c r="O7" s="423">
        <v>50869</v>
      </c>
      <c r="P7" s="423">
        <v>329673</v>
      </c>
      <c r="Q7" s="423">
        <v>170132</v>
      </c>
      <c r="R7" s="423">
        <v>152765</v>
      </c>
      <c r="S7" s="189">
        <f t="shared" ref="S7:S49" si="1">Q7/P7*100</f>
        <v>51.606288655728562</v>
      </c>
      <c r="T7" s="189">
        <f t="shared" ref="T7:T49" si="2">R7/Q7*100</f>
        <v>89.79204382479486</v>
      </c>
      <c r="U7" s="270">
        <f t="shared" ref="U7:U49" si="3">(L7+M7)/(J7+K7)*100</f>
        <v>93.831377879524965</v>
      </c>
      <c r="V7" s="189">
        <f t="shared" ref="V7:V49" si="4">(N7+O7)/(J7+K7)*100</f>
        <v>90.984046358563447</v>
      </c>
      <c r="W7" s="189">
        <f>(J7+K7)/D7*100</f>
        <v>99.869607930695722</v>
      </c>
    </row>
    <row r="8" spans="1:23" s="4" customFormat="1" ht="26.65" customHeight="1">
      <c r="A8" s="12">
        <v>9</v>
      </c>
      <c r="B8" s="565">
        <v>3</v>
      </c>
      <c r="C8" s="11" t="s">
        <v>414</v>
      </c>
      <c r="D8" s="175">
        <v>13449</v>
      </c>
      <c r="E8" s="64">
        <v>3404</v>
      </c>
      <c r="F8" s="64">
        <v>3576</v>
      </c>
      <c r="G8" s="64">
        <v>5188</v>
      </c>
      <c r="H8" s="64"/>
      <c r="I8" s="64">
        <v>1281</v>
      </c>
      <c r="J8" s="480"/>
      <c r="K8" s="423">
        <v>13005</v>
      </c>
      <c r="L8" s="480"/>
      <c r="M8" s="482">
        <v>11611</v>
      </c>
      <c r="N8" s="483"/>
      <c r="O8" s="423">
        <v>11604</v>
      </c>
      <c r="P8" s="423">
        <v>88000</v>
      </c>
      <c r="Q8" s="423">
        <v>41322</v>
      </c>
      <c r="R8" s="423">
        <v>35533</v>
      </c>
      <c r="S8" s="189">
        <f t="shared" si="1"/>
        <v>46.956818181818186</v>
      </c>
      <c r="T8" s="189">
        <f t="shared" si="2"/>
        <v>85.990513527902806</v>
      </c>
      <c r="U8" s="270">
        <f t="shared" si="3"/>
        <v>89.281045751633997</v>
      </c>
      <c r="V8" s="189">
        <f t="shared" si="4"/>
        <v>89.227220299884664</v>
      </c>
      <c r="W8" s="189">
        <f t="shared" ref="W8:W49" si="5">(J8+K8)/D8*100</f>
        <v>96.698639304037471</v>
      </c>
    </row>
    <row r="9" spans="1:23" s="4" customFormat="1" ht="26.65" customHeight="1">
      <c r="A9" s="12">
        <v>31</v>
      </c>
      <c r="B9" s="565">
        <v>4</v>
      </c>
      <c r="C9" s="11" t="s">
        <v>433</v>
      </c>
      <c r="D9" s="175">
        <v>10870</v>
      </c>
      <c r="E9" s="64">
        <v>399</v>
      </c>
      <c r="F9" s="64">
        <v>6417</v>
      </c>
      <c r="G9" s="64">
        <v>3204</v>
      </c>
      <c r="H9" s="64">
        <v>850</v>
      </c>
      <c r="I9" s="64"/>
      <c r="J9" s="480"/>
      <c r="K9" s="423">
        <v>10544</v>
      </c>
      <c r="L9" s="480"/>
      <c r="M9" s="482">
        <v>8951</v>
      </c>
      <c r="N9" s="483"/>
      <c r="O9" s="423">
        <v>8820</v>
      </c>
      <c r="P9" s="423">
        <v>52238</v>
      </c>
      <c r="Q9" s="423">
        <v>40966</v>
      </c>
      <c r="R9" s="423">
        <v>28809</v>
      </c>
      <c r="S9" s="189">
        <f t="shared" si="1"/>
        <v>78.421838508365553</v>
      </c>
      <c r="T9" s="189">
        <f t="shared" si="2"/>
        <v>70.324171263975003</v>
      </c>
      <c r="U9" s="270">
        <f t="shared" si="3"/>
        <v>84.891881638846741</v>
      </c>
      <c r="V9" s="189">
        <f t="shared" si="4"/>
        <v>83.649468892260998</v>
      </c>
      <c r="W9" s="189">
        <f t="shared" si="5"/>
        <v>97.000919963201468</v>
      </c>
    </row>
    <row r="10" spans="1:23" s="4" customFormat="1" ht="26.65" customHeight="1">
      <c r="A10" s="12">
        <v>45</v>
      </c>
      <c r="B10" s="565">
        <v>5</v>
      </c>
      <c r="C10" s="11" t="s">
        <v>442</v>
      </c>
      <c r="D10" s="175">
        <v>55273</v>
      </c>
      <c r="E10" s="64">
        <v>736</v>
      </c>
      <c r="F10" s="64"/>
      <c r="G10" s="64">
        <v>2017</v>
      </c>
      <c r="H10" s="64"/>
      <c r="I10" s="64">
        <v>52520</v>
      </c>
      <c r="J10" s="480"/>
      <c r="K10" s="423">
        <v>55144</v>
      </c>
      <c r="L10" s="480"/>
      <c r="M10" s="482">
        <v>53839</v>
      </c>
      <c r="N10" s="483"/>
      <c r="O10" s="423">
        <v>51129</v>
      </c>
      <c r="P10" s="423">
        <v>261024</v>
      </c>
      <c r="Q10" s="423">
        <v>164900</v>
      </c>
      <c r="R10" s="423">
        <v>150667</v>
      </c>
      <c r="S10" s="189">
        <f t="shared" si="1"/>
        <v>63.174267500306478</v>
      </c>
      <c r="T10" s="189">
        <f t="shared" si="2"/>
        <v>91.368708308065493</v>
      </c>
      <c r="U10" s="270">
        <f t="shared" si="3"/>
        <v>97.633468736399237</v>
      </c>
      <c r="V10" s="189">
        <f t="shared" si="4"/>
        <v>92.719062817350945</v>
      </c>
      <c r="W10" s="189">
        <f t="shared" si="5"/>
        <v>99.766612993685882</v>
      </c>
    </row>
    <row r="11" spans="1:23" s="4" customFormat="1" ht="26.65" customHeight="1">
      <c r="A11" s="12">
        <v>36</v>
      </c>
      <c r="B11" s="565">
        <v>7</v>
      </c>
      <c r="C11" s="11" t="s">
        <v>438</v>
      </c>
      <c r="D11" s="175">
        <v>5600</v>
      </c>
      <c r="E11" s="64">
        <v>1620</v>
      </c>
      <c r="F11" s="64"/>
      <c r="G11" s="64">
        <v>1232</v>
      </c>
      <c r="H11" s="64"/>
      <c r="I11" s="64">
        <v>2748</v>
      </c>
      <c r="J11" s="480"/>
      <c r="K11" s="423">
        <v>4898</v>
      </c>
      <c r="L11" s="480"/>
      <c r="M11" s="482">
        <v>4347</v>
      </c>
      <c r="N11" s="483"/>
      <c r="O11" s="423">
        <v>4205</v>
      </c>
      <c r="P11" s="423">
        <v>22916</v>
      </c>
      <c r="Q11" s="423">
        <v>18322</v>
      </c>
      <c r="R11" s="423">
        <v>13419</v>
      </c>
      <c r="S11" s="189">
        <f t="shared" si="1"/>
        <v>79.952871356257631</v>
      </c>
      <c r="T11" s="189">
        <f t="shared" si="2"/>
        <v>73.239820980242328</v>
      </c>
      <c r="U11" s="270">
        <f t="shared" si="3"/>
        <v>88.750510412413234</v>
      </c>
      <c r="V11" s="189">
        <f t="shared" si="4"/>
        <v>85.851367905267466</v>
      </c>
      <c r="W11" s="189">
        <f t="shared" si="5"/>
        <v>87.464285714285722</v>
      </c>
    </row>
    <row r="12" spans="1:23" s="4" customFormat="1" ht="26.65" customHeight="1">
      <c r="A12" s="12">
        <v>43</v>
      </c>
      <c r="B12" s="565">
        <v>8</v>
      </c>
      <c r="C12" s="11" t="s">
        <v>440</v>
      </c>
      <c r="D12" s="175">
        <v>64945</v>
      </c>
      <c r="E12" s="64">
        <v>25605</v>
      </c>
      <c r="F12" s="64">
        <v>8002</v>
      </c>
      <c r="G12" s="64">
        <v>9769</v>
      </c>
      <c r="H12" s="64"/>
      <c r="I12" s="64">
        <v>21569</v>
      </c>
      <c r="J12" s="480"/>
      <c r="K12" s="423">
        <v>62237</v>
      </c>
      <c r="L12" s="480"/>
      <c r="M12" s="482">
        <v>57808</v>
      </c>
      <c r="N12" s="483"/>
      <c r="O12" s="423">
        <v>55841</v>
      </c>
      <c r="P12" s="423">
        <v>250684</v>
      </c>
      <c r="Q12" s="423">
        <v>193333</v>
      </c>
      <c r="R12" s="423">
        <v>170046</v>
      </c>
      <c r="S12" s="189">
        <f t="shared" si="1"/>
        <v>77.122193678096735</v>
      </c>
      <c r="T12" s="189">
        <f t="shared" si="2"/>
        <v>87.95497923272282</v>
      </c>
      <c r="U12" s="270">
        <f t="shared" si="3"/>
        <v>92.883654417790069</v>
      </c>
      <c r="V12" s="189">
        <f t="shared" si="4"/>
        <v>89.723155036393138</v>
      </c>
      <c r="W12" s="189">
        <f t="shared" si="5"/>
        <v>95.830317961351923</v>
      </c>
    </row>
    <row r="13" spans="1:23" s="4" customFormat="1" ht="26.65" customHeight="1">
      <c r="A13" s="12">
        <v>7</v>
      </c>
      <c r="B13" s="565">
        <v>9</v>
      </c>
      <c r="C13" s="11" t="s">
        <v>412</v>
      </c>
      <c r="D13" s="175">
        <v>32760</v>
      </c>
      <c r="E13" s="64">
        <v>10238</v>
      </c>
      <c r="F13" s="64"/>
      <c r="G13" s="64">
        <v>13862</v>
      </c>
      <c r="H13" s="64"/>
      <c r="I13" s="64">
        <v>8660</v>
      </c>
      <c r="J13" s="480"/>
      <c r="K13" s="423">
        <v>32759</v>
      </c>
      <c r="L13" s="480"/>
      <c r="M13" s="482">
        <v>32417</v>
      </c>
      <c r="N13" s="483"/>
      <c r="O13" s="423">
        <v>32329</v>
      </c>
      <c r="P13" s="423">
        <v>156000</v>
      </c>
      <c r="Q13" s="423">
        <v>101440</v>
      </c>
      <c r="R13" s="423">
        <v>89505</v>
      </c>
      <c r="S13" s="189">
        <f t="shared" si="1"/>
        <v>65.025641025641022</v>
      </c>
      <c r="T13" s="189">
        <f t="shared" si="2"/>
        <v>88.234424290220829</v>
      </c>
      <c r="U13" s="270">
        <f t="shared" si="3"/>
        <v>98.956012088281085</v>
      </c>
      <c r="V13" s="189">
        <f t="shared" si="4"/>
        <v>98.68738361976861</v>
      </c>
      <c r="W13" s="189">
        <f t="shared" si="5"/>
        <v>99.996947496947499</v>
      </c>
    </row>
    <row r="14" spans="1:23" s="4" customFormat="1" ht="26.65" customHeight="1">
      <c r="A14" s="12">
        <v>23</v>
      </c>
      <c r="B14" s="565">
        <v>10</v>
      </c>
      <c r="C14" s="11" t="s">
        <v>428</v>
      </c>
      <c r="D14" s="175">
        <v>4879</v>
      </c>
      <c r="E14" s="64">
        <v>1349</v>
      </c>
      <c r="F14" s="64">
        <v>142</v>
      </c>
      <c r="G14" s="64">
        <v>3388</v>
      </c>
      <c r="H14" s="64"/>
      <c r="I14" s="64"/>
      <c r="J14" s="480"/>
      <c r="K14" s="423">
        <v>4303</v>
      </c>
      <c r="L14" s="480"/>
      <c r="M14" s="482">
        <v>3798</v>
      </c>
      <c r="N14" s="483"/>
      <c r="O14" s="423">
        <v>3627</v>
      </c>
      <c r="P14" s="423">
        <v>20258</v>
      </c>
      <c r="Q14" s="423">
        <v>16291</v>
      </c>
      <c r="R14" s="423">
        <v>11757</v>
      </c>
      <c r="S14" s="189">
        <f t="shared" si="1"/>
        <v>80.4176127949452</v>
      </c>
      <c r="T14" s="189">
        <f t="shared" si="2"/>
        <v>72.168682094407956</v>
      </c>
      <c r="U14" s="270">
        <f t="shared" si="3"/>
        <v>88.264001859168019</v>
      </c>
      <c r="V14" s="189">
        <f t="shared" si="4"/>
        <v>84.290030211480357</v>
      </c>
      <c r="W14" s="189">
        <f t="shared" si="5"/>
        <v>88.194302111088348</v>
      </c>
    </row>
    <row r="15" spans="1:23" s="4" customFormat="1" ht="26.65" customHeight="1">
      <c r="A15" s="12">
        <v>2</v>
      </c>
      <c r="B15" s="565">
        <v>13</v>
      </c>
      <c r="C15" s="11" t="s">
        <v>407</v>
      </c>
      <c r="D15" s="175">
        <v>22123</v>
      </c>
      <c r="E15" s="64">
        <v>19180</v>
      </c>
      <c r="F15" s="64">
        <v>1045</v>
      </c>
      <c r="G15" s="64">
        <v>787</v>
      </c>
      <c r="H15" s="64"/>
      <c r="I15" s="64">
        <v>1111</v>
      </c>
      <c r="J15" s="481">
        <v>25</v>
      </c>
      <c r="K15" s="423">
        <v>21888</v>
      </c>
      <c r="L15" s="480">
        <v>25</v>
      </c>
      <c r="M15" s="482">
        <v>21756</v>
      </c>
      <c r="N15" s="483">
        <v>25</v>
      </c>
      <c r="O15" s="423">
        <v>20852</v>
      </c>
      <c r="P15" s="423">
        <v>94800</v>
      </c>
      <c r="Q15" s="423">
        <v>65400</v>
      </c>
      <c r="R15" s="423">
        <v>59872</v>
      </c>
      <c r="S15" s="189">
        <f t="shared" si="1"/>
        <v>68.987341772151893</v>
      </c>
      <c r="T15" s="189">
        <f t="shared" si="2"/>
        <v>91.547400611620802</v>
      </c>
      <c r="U15" s="270">
        <f t="shared" si="3"/>
        <v>99.397617852416374</v>
      </c>
      <c r="V15" s="189">
        <f t="shared" si="4"/>
        <v>95.272212841692152</v>
      </c>
      <c r="W15" s="189">
        <f t="shared" si="5"/>
        <v>99.050761650770696</v>
      </c>
    </row>
    <row r="16" spans="1:23" s="12" customFormat="1" ht="26.65" customHeight="1">
      <c r="A16" s="12">
        <v>1</v>
      </c>
      <c r="B16" s="565">
        <v>14</v>
      </c>
      <c r="C16" s="11" t="s">
        <v>406</v>
      </c>
      <c r="D16" s="175">
        <v>10679</v>
      </c>
      <c r="E16" s="64">
        <v>1617</v>
      </c>
      <c r="F16" s="64"/>
      <c r="G16" s="64">
        <v>0</v>
      </c>
      <c r="H16" s="64"/>
      <c r="I16" s="64">
        <v>9062</v>
      </c>
      <c r="J16" s="480"/>
      <c r="K16" s="423">
        <v>10426</v>
      </c>
      <c r="L16" s="480"/>
      <c r="M16" s="482">
        <v>10187</v>
      </c>
      <c r="N16" s="483"/>
      <c r="O16" s="423">
        <v>10109</v>
      </c>
      <c r="P16" s="423">
        <v>52187</v>
      </c>
      <c r="Q16" s="423">
        <v>31456</v>
      </c>
      <c r="R16" s="423">
        <v>28486</v>
      </c>
      <c r="S16" s="189">
        <f t="shared" si="1"/>
        <v>60.275547550156169</v>
      </c>
      <c r="T16" s="189">
        <f t="shared" si="2"/>
        <v>90.558240081383516</v>
      </c>
      <c r="U16" s="270">
        <f t="shared" si="3"/>
        <v>97.707653942067907</v>
      </c>
      <c r="V16" s="189">
        <f t="shared" si="4"/>
        <v>96.959524266257432</v>
      </c>
      <c r="W16" s="189">
        <f t="shared" si="5"/>
        <v>97.630864313137934</v>
      </c>
    </row>
    <row r="17" spans="1:23" s="4" customFormat="1" ht="26.65" customHeight="1">
      <c r="A17" s="12">
        <v>6</v>
      </c>
      <c r="B17" s="565">
        <v>16</v>
      </c>
      <c r="C17" s="11" t="s">
        <v>410</v>
      </c>
      <c r="D17" s="175">
        <v>12462</v>
      </c>
      <c r="E17" s="64">
        <v>2194</v>
      </c>
      <c r="F17" s="64"/>
      <c r="G17" s="64">
        <v>248</v>
      </c>
      <c r="H17" s="64"/>
      <c r="I17" s="64">
        <v>10020</v>
      </c>
      <c r="J17" s="480"/>
      <c r="K17" s="423">
        <v>12364</v>
      </c>
      <c r="L17" s="480"/>
      <c r="M17" s="482">
        <v>11911</v>
      </c>
      <c r="N17" s="483"/>
      <c r="O17" s="423">
        <v>11847</v>
      </c>
      <c r="P17" s="423">
        <v>50310</v>
      </c>
      <c r="Q17" s="423">
        <v>39874</v>
      </c>
      <c r="R17" s="423">
        <v>33781</v>
      </c>
      <c r="S17" s="189">
        <f t="shared" si="1"/>
        <v>79.256609024050888</v>
      </c>
      <c r="T17" s="189">
        <f t="shared" si="2"/>
        <v>84.719366002909169</v>
      </c>
      <c r="U17" s="270">
        <f t="shared" si="3"/>
        <v>96.336137172436111</v>
      </c>
      <c r="V17" s="189">
        <f t="shared" si="4"/>
        <v>95.818505338078296</v>
      </c>
      <c r="W17" s="189">
        <f t="shared" si="5"/>
        <v>99.213609372492371</v>
      </c>
    </row>
    <row r="18" spans="1:23" s="4" customFormat="1" ht="26.65" customHeight="1">
      <c r="A18" s="12">
        <v>26</v>
      </c>
      <c r="B18" s="565">
        <v>18</v>
      </c>
      <c r="C18" s="11" t="s">
        <v>426</v>
      </c>
      <c r="D18" s="175">
        <v>8111</v>
      </c>
      <c r="E18" s="64">
        <v>0</v>
      </c>
      <c r="F18" s="64">
        <v>1278</v>
      </c>
      <c r="G18" s="64">
        <v>6833</v>
      </c>
      <c r="H18" s="64"/>
      <c r="I18" s="64"/>
      <c r="J18" s="480">
        <v>826</v>
      </c>
      <c r="K18" s="423">
        <v>7285</v>
      </c>
      <c r="L18" s="480">
        <v>826</v>
      </c>
      <c r="M18" s="482">
        <v>6582</v>
      </c>
      <c r="N18" s="483">
        <v>826</v>
      </c>
      <c r="O18" s="423">
        <v>6549</v>
      </c>
      <c r="P18" s="423">
        <v>33200</v>
      </c>
      <c r="Q18" s="423">
        <v>27569</v>
      </c>
      <c r="R18" s="423">
        <v>22161</v>
      </c>
      <c r="S18" s="189">
        <f t="shared" si="1"/>
        <v>83.039156626506028</v>
      </c>
      <c r="T18" s="189">
        <f t="shared" si="2"/>
        <v>80.383764373027674</v>
      </c>
      <c r="U18" s="270">
        <f t="shared" si="3"/>
        <v>91.332757982986067</v>
      </c>
      <c r="V18" s="189">
        <f t="shared" si="4"/>
        <v>90.925903094562941</v>
      </c>
      <c r="W18" s="189">
        <f t="shared" si="5"/>
        <v>100</v>
      </c>
    </row>
    <row r="19" spans="1:23" s="4" customFormat="1" ht="26.65" customHeight="1">
      <c r="A19" s="12">
        <v>27</v>
      </c>
      <c r="B19" s="565">
        <v>19</v>
      </c>
      <c r="C19" s="11" t="s">
        <v>1255</v>
      </c>
      <c r="D19" s="175">
        <v>13367</v>
      </c>
      <c r="E19" s="64">
        <v>7472</v>
      </c>
      <c r="F19" s="484"/>
      <c r="G19" s="64">
        <v>5895</v>
      </c>
      <c r="H19" s="64"/>
      <c r="I19" s="64"/>
      <c r="J19" s="480">
        <v>873</v>
      </c>
      <c r="K19" s="423">
        <v>12393</v>
      </c>
      <c r="L19" s="480">
        <v>873</v>
      </c>
      <c r="M19" s="482">
        <v>11787</v>
      </c>
      <c r="N19" s="483">
        <v>873</v>
      </c>
      <c r="O19" s="423">
        <v>11766</v>
      </c>
      <c r="P19" s="423">
        <v>63640</v>
      </c>
      <c r="Q19" s="423">
        <v>42100</v>
      </c>
      <c r="R19" s="423">
        <v>36246</v>
      </c>
      <c r="S19" s="189">
        <f t="shared" si="1"/>
        <v>66.153362664990567</v>
      </c>
      <c r="T19" s="189">
        <f t="shared" si="2"/>
        <v>86.095011876484563</v>
      </c>
      <c r="U19" s="270">
        <f t="shared" si="3"/>
        <v>95.431931252826772</v>
      </c>
      <c r="V19" s="189">
        <f t="shared" si="4"/>
        <v>95.273631840796028</v>
      </c>
      <c r="W19" s="189">
        <f t="shared" si="5"/>
        <v>99.24440787012793</v>
      </c>
    </row>
    <row r="20" spans="1:23" s="4" customFormat="1" ht="26.65" customHeight="1">
      <c r="A20" s="12">
        <v>5</v>
      </c>
      <c r="B20" s="565">
        <v>20</v>
      </c>
      <c r="C20" s="11" t="s">
        <v>408</v>
      </c>
      <c r="D20" s="175">
        <v>24297</v>
      </c>
      <c r="E20" s="64">
        <v>9124</v>
      </c>
      <c r="F20" s="484"/>
      <c r="G20" s="64">
        <v>9919</v>
      </c>
      <c r="H20" s="64"/>
      <c r="I20" s="64">
        <v>5254</v>
      </c>
      <c r="J20" s="481">
        <v>7</v>
      </c>
      <c r="K20" s="423">
        <v>24290</v>
      </c>
      <c r="L20" s="481">
        <v>7</v>
      </c>
      <c r="M20" s="482">
        <v>23502</v>
      </c>
      <c r="N20" s="483">
        <v>7</v>
      </c>
      <c r="O20" s="423">
        <v>23217</v>
      </c>
      <c r="P20" s="423">
        <v>105100</v>
      </c>
      <c r="Q20" s="423">
        <v>72445</v>
      </c>
      <c r="R20" s="423">
        <v>66385</v>
      </c>
      <c r="S20" s="189">
        <f t="shared" si="1"/>
        <v>68.929590865842044</v>
      </c>
      <c r="T20" s="189">
        <f t="shared" si="2"/>
        <v>91.635033473669679</v>
      </c>
      <c r="U20" s="270">
        <f t="shared" si="3"/>
        <v>96.756801251183276</v>
      </c>
      <c r="V20" s="189">
        <f t="shared" si="4"/>
        <v>95.583816932131541</v>
      </c>
      <c r="W20" s="189">
        <f t="shared" si="5"/>
        <v>100</v>
      </c>
    </row>
    <row r="21" spans="1:23" s="4" customFormat="1" ht="26.65" customHeight="1">
      <c r="A21" s="12">
        <v>8</v>
      </c>
      <c r="B21" s="565">
        <v>21</v>
      </c>
      <c r="C21" s="11" t="s">
        <v>413</v>
      </c>
      <c r="D21" s="175">
        <v>28748</v>
      </c>
      <c r="E21" s="64">
        <v>11372</v>
      </c>
      <c r="F21" s="484"/>
      <c r="G21" s="64">
        <v>6206</v>
      </c>
      <c r="H21" s="64"/>
      <c r="I21" s="64">
        <v>11170</v>
      </c>
      <c r="J21" s="480"/>
      <c r="K21" s="423">
        <v>27966</v>
      </c>
      <c r="L21" s="480"/>
      <c r="M21" s="482">
        <v>27313</v>
      </c>
      <c r="N21" s="483"/>
      <c r="O21" s="423">
        <v>26727</v>
      </c>
      <c r="P21" s="423">
        <v>111500</v>
      </c>
      <c r="Q21" s="423">
        <v>85318</v>
      </c>
      <c r="R21" s="423">
        <v>76410</v>
      </c>
      <c r="S21" s="189">
        <f t="shared" si="1"/>
        <v>76.518385650224218</v>
      </c>
      <c r="T21" s="189">
        <f t="shared" si="2"/>
        <v>89.559061393844203</v>
      </c>
      <c r="U21" s="270">
        <f t="shared" si="3"/>
        <v>97.665021812200521</v>
      </c>
      <c r="V21" s="189">
        <f t="shared" si="4"/>
        <v>95.569620253164558</v>
      </c>
      <c r="W21" s="189">
        <f t="shared" si="5"/>
        <v>97.279810769444836</v>
      </c>
    </row>
    <row r="22" spans="1:23" s="4" customFormat="1" ht="26.65" customHeight="1">
      <c r="A22" s="12">
        <v>22</v>
      </c>
      <c r="B22" s="565">
        <v>22</v>
      </c>
      <c r="C22" s="11" t="s">
        <v>429</v>
      </c>
      <c r="D22" s="175">
        <v>7955</v>
      </c>
      <c r="E22" s="64">
        <v>0</v>
      </c>
      <c r="F22" s="484"/>
      <c r="G22" s="64">
        <v>7955</v>
      </c>
      <c r="H22" s="64"/>
      <c r="I22" s="64"/>
      <c r="J22" s="481">
        <v>1240</v>
      </c>
      <c r="K22" s="423">
        <v>6710</v>
      </c>
      <c r="L22" s="481">
        <v>1240</v>
      </c>
      <c r="M22" s="482">
        <v>6045</v>
      </c>
      <c r="N22" s="483">
        <v>1240</v>
      </c>
      <c r="O22" s="423">
        <v>6038</v>
      </c>
      <c r="P22" s="423">
        <v>27930</v>
      </c>
      <c r="Q22" s="423">
        <v>26183</v>
      </c>
      <c r="R22" s="423">
        <v>21721</v>
      </c>
      <c r="S22" s="189">
        <f t="shared" si="1"/>
        <v>93.745076978159688</v>
      </c>
      <c r="T22" s="189">
        <f t="shared" si="2"/>
        <v>82.95840812741092</v>
      </c>
      <c r="U22" s="270">
        <f t="shared" si="3"/>
        <v>91.635220125786162</v>
      </c>
      <c r="V22" s="189">
        <f t="shared" si="4"/>
        <v>91.547169811320757</v>
      </c>
      <c r="W22" s="189">
        <f t="shared" si="5"/>
        <v>99.937146448774357</v>
      </c>
    </row>
    <row r="23" spans="1:23" s="4" customFormat="1" ht="26.65" customHeight="1">
      <c r="A23" s="12">
        <v>32</v>
      </c>
      <c r="B23" s="565">
        <v>23</v>
      </c>
      <c r="C23" s="11" t="s">
        <v>436</v>
      </c>
      <c r="D23" s="175">
        <v>1426</v>
      </c>
      <c r="E23" s="64">
        <v>0</v>
      </c>
      <c r="F23" s="484"/>
      <c r="G23" s="64">
        <v>1426</v>
      </c>
      <c r="H23" s="64"/>
      <c r="I23" s="64"/>
      <c r="J23" s="480"/>
      <c r="K23" s="423">
        <v>1426</v>
      </c>
      <c r="L23" s="480"/>
      <c r="M23" s="482">
        <v>1256</v>
      </c>
      <c r="N23" s="18"/>
      <c r="O23" s="423">
        <v>1255</v>
      </c>
      <c r="P23" s="423">
        <v>8740</v>
      </c>
      <c r="Q23" s="423">
        <v>7990</v>
      </c>
      <c r="R23" s="423">
        <v>3907</v>
      </c>
      <c r="S23" s="189">
        <f t="shared" si="1"/>
        <v>91.4187643020595</v>
      </c>
      <c r="T23" s="189">
        <f t="shared" si="2"/>
        <v>48.898623279098871</v>
      </c>
      <c r="U23" s="270">
        <f t="shared" si="3"/>
        <v>88.078541374474057</v>
      </c>
      <c r="V23" s="189">
        <f t="shared" si="4"/>
        <v>88.008415147265069</v>
      </c>
      <c r="W23" s="189">
        <f t="shared" si="5"/>
        <v>100</v>
      </c>
    </row>
    <row r="24" spans="1:23" s="4" customFormat="1" ht="26.65" customHeight="1">
      <c r="A24" s="12">
        <v>34</v>
      </c>
      <c r="B24" s="565">
        <v>24</v>
      </c>
      <c r="C24" s="11" t="s">
        <v>434</v>
      </c>
      <c r="D24" s="175">
        <v>1183</v>
      </c>
      <c r="E24" s="64">
        <v>0</v>
      </c>
      <c r="F24" s="484"/>
      <c r="G24" s="64">
        <v>1183</v>
      </c>
      <c r="H24" s="64"/>
      <c r="I24" s="64"/>
      <c r="J24" s="481"/>
      <c r="K24" s="423">
        <v>1054</v>
      </c>
      <c r="L24" s="481"/>
      <c r="M24" s="482">
        <v>937</v>
      </c>
      <c r="N24" s="483"/>
      <c r="O24" s="423">
        <v>932</v>
      </c>
      <c r="P24" s="423">
        <v>6200</v>
      </c>
      <c r="Q24" s="423">
        <v>4314</v>
      </c>
      <c r="R24" s="423">
        <v>2880</v>
      </c>
      <c r="S24" s="189">
        <f t="shared" si="1"/>
        <v>69.58064516129032</v>
      </c>
      <c r="T24" s="189">
        <f t="shared" si="2"/>
        <v>66.759388038942973</v>
      </c>
      <c r="U24" s="270">
        <f t="shared" si="3"/>
        <v>88.899430740037957</v>
      </c>
      <c r="V24" s="189">
        <f t="shared" si="4"/>
        <v>88.425047438330168</v>
      </c>
      <c r="W24" s="189">
        <f t="shared" si="5"/>
        <v>89.095519864750642</v>
      </c>
    </row>
    <row r="25" spans="1:23" s="4" customFormat="1" ht="26.65" customHeight="1">
      <c r="A25" s="12">
        <v>3</v>
      </c>
      <c r="B25" s="565">
        <v>25</v>
      </c>
      <c r="C25" s="11" t="s">
        <v>409</v>
      </c>
      <c r="D25" s="175">
        <v>16257</v>
      </c>
      <c r="E25" s="64">
        <v>5736</v>
      </c>
      <c r="F25" s="484"/>
      <c r="G25" s="64">
        <v>2259</v>
      </c>
      <c r="H25" s="64"/>
      <c r="I25" s="64">
        <v>8262</v>
      </c>
      <c r="J25" s="480"/>
      <c r="K25" s="423">
        <v>15872</v>
      </c>
      <c r="L25" s="480"/>
      <c r="M25" s="482">
        <v>15285</v>
      </c>
      <c r="N25" s="483"/>
      <c r="O25" s="423">
        <v>15129</v>
      </c>
      <c r="P25" s="423">
        <v>72700</v>
      </c>
      <c r="Q25" s="423">
        <v>49859</v>
      </c>
      <c r="R25" s="423">
        <v>43366</v>
      </c>
      <c r="S25" s="189">
        <f t="shared" si="1"/>
        <v>68.581843191196697</v>
      </c>
      <c r="T25" s="189">
        <f t="shared" si="2"/>
        <v>86.97727591808902</v>
      </c>
      <c r="U25" s="270">
        <f t="shared" si="3"/>
        <v>96.301663306451616</v>
      </c>
      <c r="V25" s="189">
        <f t="shared" si="4"/>
        <v>95.318800403225808</v>
      </c>
      <c r="W25" s="189">
        <f t="shared" si="5"/>
        <v>97.631789383034999</v>
      </c>
    </row>
    <row r="26" spans="1:23" s="4" customFormat="1" ht="26.65" customHeight="1">
      <c r="A26" s="12">
        <v>12</v>
      </c>
      <c r="B26" s="565">
        <v>27</v>
      </c>
      <c r="C26" s="11" t="s">
        <v>417</v>
      </c>
      <c r="D26" s="175">
        <v>3638</v>
      </c>
      <c r="E26" s="64">
        <v>0</v>
      </c>
      <c r="F26" s="484"/>
      <c r="G26" s="64">
        <v>2562</v>
      </c>
      <c r="H26" s="64"/>
      <c r="I26" s="64">
        <v>1076</v>
      </c>
      <c r="J26" s="480"/>
      <c r="K26" s="423">
        <v>3472</v>
      </c>
      <c r="L26" s="480"/>
      <c r="M26" s="482">
        <v>3197</v>
      </c>
      <c r="N26" s="483"/>
      <c r="O26" s="423">
        <v>3152</v>
      </c>
      <c r="P26" s="423">
        <v>16600</v>
      </c>
      <c r="Q26" s="423">
        <v>10607</v>
      </c>
      <c r="R26" s="423">
        <v>9486</v>
      </c>
      <c r="S26" s="189">
        <f t="shared" si="1"/>
        <v>63.897590361445786</v>
      </c>
      <c r="T26" s="189">
        <f t="shared" si="2"/>
        <v>89.43150749505044</v>
      </c>
      <c r="U26" s="270">
        <f t="shared" si="3"/>
        <v>92.079493087557609</v>
      </c>
      <c r="V26" s="189">
        <f t="shared" si="4"/>
        <v>90.78341013824884</v>
      </c>
      <c r="W26" s="189">
        <f t="shared" si="5"/>
        <v>95.437053326003294</v>
      </c>
    </row>
    <row r="27" spans="1:23" s="4" customFormat="1" ht="26.65" customHeight="1">
      <c r="A27" s="12">
        <v>17</v>
      </c>
      <c r="B27" s="565">
        <v>32</v>
      </c>
      <c r="C27" s="11" t="s">
        <v>889</v>
      </c>
      <c r="D27" s="175">
        <v>5721</v>
      </c>
      <c r="E27" s="64">
        <v>2758</v>
      </c>
      <c r="F27" s="484"/>
      <c r="G27" s="64"/>
      <c r="H27" s="64"/>
      <c r="I27" s="64">
        <v>2963</v>
      </c>
      <c r="J27" s="480"/>
      <c r="K27" s="423">
        <v>5636</v>
      </c>
      <c r="L27" s="480"/>
      <c r="M27" s="482">
        <v>5417</v>
      </c>
      <c r="N27" s="483"/>
      <c r="O27" s="423">
        <v>4927</v>
      </c>
      <c r="P27" s="423">
        <v>23790</v>
      </c>
      <c r="Q27" s="423">
        <v>19435</v>
      </c>
      <c r="R27" s="423">
        <v>15399</v>
      </c>
      <c r="S27" s="189">
        <f t="shared" si="1"/>
        <v>81.69398907103826</v>
      </c>
      <c r="T27" s="189">
        <f t="shared" si="2"/>
        <v>79.233341908927187</v>
      </c>
      <c r="U27" s="270">
        <f t="shared" si="3"/>
        <v>96.114265436479769</v>
      </c>
      <c r="V27" s="189">
        <f t="shared" si="4"/>
        <v>87.420156139105757</v>
      </c>
      <c r="W27" s="189">
        <f t="shared" si="5"/>
        <v>98.514245761230555</v>
      </c>
    </row>
    <row r="28" spans="1:23" s="4" customFormat="1" ht="26.65" customHeight="1">
      <c r="A28" s="12">
        <v>16</v>
      </c>
      <c r="B28" s="565">
        <v>36</v>
      </c>
      <c r="C28" s="11" t="s">
        <v>421</v>
      </c>
      <c r="D28" s="175">
        <v>4893</v>
      </c>
      <c r="E28" s="64">
        <v>0</v>
      </c>
      <c r="F28" s="484"/>
      <c r="G28" s="64">
        <v>0</v>
      </c>
      <c r="H28" s="64"/>
      <c r="I28" s="64">
        <v>4893</v>
      </c>
      <c r="J28" s="480"/>
      <c r="K28" s="423">
        <v>4893</v>
      </c>
      <c r="L28" s="480"/>
      <c r="M28" s="482">
        <v>4662</v>
      </c>
      <c r="N28" s="18"/>
      <c r="O28" s="423">
        <v>4538</v>
      </c>
      <c r="P28" s="423">
        <v>17600</v>
      </c>
      <c r="Q28" s="423">
        <v>16639</v>
      </c>
      <c r="R28" s="423">
        <v>13369</v>
      </c>
      <c r="S28" s="189">
        <f t="shared" si="1"/>
        <v>94.539772727272734</v>
      </c>
      <c r="T28" s="189">
        <f t="shared" si="2"/>
        <v>80.34737664523108</v>
      </c>
      <c r="U28" s="270">
        <f t="shared" si="3"/>
        <v>95.278969957081543</v>
      </c>
      <c r="V28" s="189">
        <f t="shared" si="4"/>
        <v>92.744737379930513</v>
      </c>
      <c r="W28" s="189">
        <f t="shared" si="5"/>
        <v>100</v>
      </c>
    </row>
    <row r="29" spans="1:23" s="4" customFormat="1" ht="26.65" customHeight="1">
      <c r="A29" s="12">
        <v>14</v>
      </c>
      <c r="B29" s="565">
        <v>37</v>
      </c>
      <c r="C29" s="11" t="s">
        <v>419</v>
      </c>
      <c r="D29" s="175">
        <v>10400</v>
      </c>
      <c r="E29" s="64"/>
      <c r="F29" s="484"/>
      <c r="G29" s="64">
        <v>5849</v>
      </c>
      <c r="H29" s="64"/>
      <c r="I29" s="64">
        <v>4551</v>
      </c>
      <c r="J29" s="480"/>
      <c r="K29" s="423">
        <v>10400</v>
      </c>
      <c r="L29" s="480"/>
      <c r="M29" s="482">
        <v>9502</v>
      </c>
      <c r="N29" s="483"/>
      <c r="O29" s="423">
        <v>9496</v>
      </c>
      <c r="P29" s="423">
        <v>45100</v>
      </c>
      <c r="Q29" s="423">
        <v>34017</v>
      </c>
      <c r="R29" s="423">
        <v>28415</v>
      </c>
      <c r="S29" s="189">
        <f t="shared" si="1"/>
        <v>75.425720620842569</v>
      </c>
      <c r="T29" s="189">
        <f t="shared" si="2"/>
        <v>83.531763529999708</v>
      </c>
      <c r="U29" s="270">
        <f t="shared" si="3"/>
        <v>91.365384615384613</v>
      </c>
      <c r="V29" s="189">
        <f t="shared" si="4"/>
        <v>91.307692307692307</v>
      </c>
      <c r="W29" s="189">
        <f>(J29+K29)/D29*100</f>
        <v>100</v>
      </c>
    </row>
    <row r="30" spans="1:23" s="4" customFormat="1" ht="26.65" customHeight="1">
      <c r="A30" s="12">
        <v>15</v>
      </c>
      <c r="B30" s="565">
        <v>38</v>
      </c>
      <c r="C30" s="11" t="s">
        <v>420</v>
      </c>
      <c r="D30" s="175">
        <v>6690</v>
      </c>
      <c r="E30" s="64">
        <v>2468</v>
      </c>
      <c r="F30" s="484"/>
      <c r="G30" s="64">
        <v>1761</v>
      </c>
      <c r="H30" s="64"/>
      <c r="I30" s="64">
        <v>2461</v>
      </c>
      <c r="J30" s="480"/>
      <c r="K30" s="423">
        <v>6690</v>
      </c>
      <c r="L30" s="480"/>
      <c r="M30" s="482">
        <v>6425</v>
      </c>
      <c r="N30" s="18"/>
      <c r="O30" s="423">
        <v>6343</v>
      </c>
      <c r="P30" s="423">
        <v>23700</v>
      </c>
      <c r="Q30" s="423">
        <v>22614</v>
      </c>
      <c r="R30" s="423">
        <v>18279</v>
      </c>
      <c r="S30" s="189">
        <f t="shared" si="1"/>
        <v>95.417721518987335</v>
      </c>
      <c r="T30" s="189">
        <f t="shared" si="2"/>
        <v>80.830459007694344</v>
      </c>
      <c r="U30" s="270">
        <f t="shared" si="3"/>
        <v>96.038863976083704</v>
      </c>
      <c r="V30" s="189">
        <f t="shared" si="4"/>
        <v>94.813153961136024</v>
      </c>
      <c r="W30" s="189">
        <f t="shared" si="5"/>
        <v>100</v>
      </c>
    </row>
    <row r="31" spans="1:23" s="4" customFormat="1" ht="26.65" customHeight="1">
      <c r="A31" s="12">
        <v>24</v>
      </c>
      <c r="B31" s="565">
        <v>39</v>
      </c>
      <c r="C31" s="11" t="s">
        <v>430</v>
      </c>
      <c r="D31" s="175">
        <v>3866</v>
      </c>
      <c r="E31" s="64">
        <v>0</v>
      </c>
      <c r="F31" s="484"/>
      <c r="G31" s="64">
        <v>3354</v>
      </c>
      <c r="H31" s="64"/>
      <c r="I31" s="64">
        <v>512</v>
      </c>
      <c r="J31" s="481"/>
      <c r="K31" s="423">
        <v>3849</v>
      </c>
      <c r="L31" s="481"/>
      <c r="M31" s="482">
        <v>3573</v>
      </c>
      <c r="N31" s="483"/>
      <c r="O31" s="423">
        <v>3494</v>
      </c>
      <c r="P31" s="423">
        <v>25000</v>
      </c>
      <c r="Q31" s="423">
        <v>12460</v>
      </c>
      <c r="R31" s="423">
        <v>10516</v>
      </c>
      <c r="S31" s="189">
        <f t="shared" si="1"/>
        <v>49.84</v>
      </c>
      <c r="T31" s="189">
        <f t="shared" si="2"/>
        <v>84.398073836276083</v>
      </c>
      <c r="U31" s="270">
        <f t="shared" si="3"/>
        <v>92.829306313328146</v>
      </c>
      <c r="V31" s="189">
        <f t="shared" si="4"/>
        <v>90.776825149389452</v>
      </c>
      <c r="W31" s="189">
        <f t="shared" si="5"/>
        <v>99.560269011898612</v>
      </c>
    </row>
    <row r="32" spans="1:23" s="4" customFormat="1" ht="26.65" customHeight="1">
      <c r="A32" s="12">
        <v>37</v>
      </c>
      <c r="B32" s="565">
        <v>45</v>
      </c>
      <c r="C32" s="11" t="s">
        <v>184</v>
      </c>
      <c r="D32" s="175">
        <v>6691</v>
      </c>
      <c r="E32" s="64">
        <v>603</v>
      </c>
      <c r="F32" s="484"/>
      <c r="G32" s="64">
        <v>6088</v>
      </c>
      <c r="H32" s="64"/>
      <c r="I32" s="64"/>
      <c r="J32" s="481"/>
      <c r="K32" s="423">
        <v>6174</v>
      </c>
      <c r="L32" s="481"/>
      <c r="M32" s="482">
        <v>4903</v>
      </c>
      <c r="N32" s="18"/>
      <c r="O32" s="423">
        <v>4885</v>
      </c>
      <c r="P32" s="423">
        <v>26556</v>
      </c>
      <c r="Q32" s="423">
        <v>20516</v>
      </c>
      <c r="R32" s="423">
        <v>16869</v>
      </c>
      <c r="S32" s="189">
        <f t="shared" si="1"/>
        <v>77.25561078475674</v>
      </c>
      <c r="T32" s="189">
        <f t="shared" si="2"/>
        <v>82.22363033729772</v>
      </c>
      <c r="U32" s="270">
        <f t="shared" si="3"/>
        <v>79.413670229996754</v>
      </c>
      <c r="V32" s="189">
        <f t="shared" si="4"/>
        <v>79.122125040492392</v>
      </c>
      <c r="W32" s="189">
        <f t="shared" si="5"/>
        <v>92.273202809744433</v>
      </c>
    </row>
    <row r="33" spans="1:23" s="4" customFormat="1" ht="26.65" customHeight="1">
      <c r="A33" s="12">
        <v>29</v>
      </c>
      <c r="B33" s="565">
        <v>56</v>
      </c>
      <c r="C33" s="11" t="s">
        <v>431</v>
      </c>
      <c r="D33" s="175">
        <v>2221</v>
      </c>
      <c r="E33" s="64">
        <v>0</v>
      </c>
      <c r="F33" s="484"/>
      <c r="G33" s="64">
        <v>2221</v>
      </c>
      <c r="H33" s="64"/>
      <c r="I33" s="64"/>
      <c r="J33" s="481">
        <v>365</v>
      </c>
      <c r="K33" s="423">
        <v>1856</v>
      </c>
      <c r="L33" s="481">
        <v>365</v>
      </c>
      <c r="M33" s="482">
        <v>1755</v>
      </c>
      <c r="N33" s="18">
        <v>365</v>
      </c>
      <c r="O33" s="423">
        <v>1610</v>
      </c>
      <c r="P33" s="423">
        <v>9730</v>
      </c>
      <c r="Q33" s="423">
        <v>7262</v>
      </c>
      <c r="R33" s="423">
        <v>6068</v>
      </c>
      <c r="S33" s="189">
        <f t="shared" si="1"/>
        <v>74.635149023638235</v>
      </c>
      <c r="T33" s="189">
        <f t="shared" si="2"/>
        <v>83.558248416414216</v>
      </c>
      <c r="U33" s="270">
        <f t="shared" si="3"/>
        <v>95.452498874380908</v>
      </c>
      <c r="V33" s="189">
        <f t="shared" si="4"/>
        <v>88.923908149482216</v>
      </c>
      <c r="W33" s="189">
        <f t="shared" si="5"/>
        <v>100</v>
      </c>
    </row>
    <row r="34" spans="1:23" s="4" customFormat="1" ht="26.65" customHeight="1">
      <c r="A34" s="12">
        <v>20</v>
      </c>
      <c r="B34" s="565">
        <v>57</v>
      </c>
      <c r="C34" s="11" t="s">
        <v>424</v>
      </c>
      <c r="D34" s="175">
        <v>2553</v>
      </c>
      <c r="E34" s="64">
        <v>0</v>
      </c>
      <c r="F34" s="484"/>
      <c r="G34" s="64">
        <v>2348</v>
      </c>
      <c r="H34" s="64"/>
      <c r="I34" s="64">
        <v>205</v>
      </c>
      <c r="J34" s="480"/>
      <c r="K34" s="423">
        <v>2553</v>
      </c>
      <c r="L34" s="480"/>
      <c r="M34" s="482">
        <v>2441</v>
      </c>
      <c r="N34" s="483"/>
      <c r="O34" s="423">
        <v>2441</v>
      </c>
      <c r="P34" s="423">
        <v>10500</v>
      </c>
      <c r="Q34" s="423">
        <v>8642</v>
      </c>
      <c r="R34" s="423">
        <v>6975</v>
      </c>
      <c r="S34" s="189">
        <f t="shared" si="1"/>
        <v>82.304761904761904</v>
      </c>
      <c r="T34" s="189">
        <f t="shared" si="2"/>
        <v>80.710483684332331</v>
      </c>
      <c r="U34" s="270">
        <f t="shared" si="3"/>
        <v>95.613004308656485</v>
      </c>
      <c r="V34" s="189">
        <f t="shared" si="4"/>
        <v>95.613004308656485</v>
      </c>
      <c r="W34" s="189">
        <f t="shared" si="5"/>
        <v>100</v>
      </c>
    </row>
    <row r="35" spans="1:23" s="4" customFormat="1" ht="26.65" customHeight="1">
      <c r="A35" s="12">
        <v>19</v>
      </c>
      <c r="B35" s="565">
        <v>60</v>
      </c>
      <c r="C35" s="11" t="s">
        <v>423</v>
      </c>
      <c r="D35" s="175">
        <v>1848</v>
      </c>
      <c r="E35" s="64">
        <v>0</v>
      </c>
      <c r="F35" s="484"/>
      <c r="G35" s="64">
        <v>1848</v>
      </c>
      <c r="H35" s="64"/>
      <c r="I35" s="64"/>
      <c r="J35" s="480"/>
      <c r="K35" s="423">
        <v>1284</v>
      </c>
      <c r="L35" s="480"/>
      <c r="M35" s="482">
        <v>1284</v>
      </c>
      <c r="N35" s="483"/>
      <c r="O35" s="423">
        <v>1284</v>
      </c>
      <c r="P35" s="423">
        <v>8700</v>
      </c>
      <c r="Q35" s="423">
        <v>6039</v>
      </c>
      <c r="R35" s="423">
        <v>3508</v>
      </c>
      <c r="S35" s="189">
        <f t="shared" si="1"/>
        <v>69.41379310344827</v>
      </c>
      <c r="T35" s="189">
        <f t="shared" si="2"/>
        <v>58.089087597284319</v>
      </c>
      <c r="U35" s="270">
        <f t="shared" si="3"/>
        <v>100</v>
      </c>
      <c r="V35" s="189">
        <f t="shared" si="4"/>
        <v>100</v>
      </c>
      <c r="W35" s="189">
        <f t="shared" si="5"/>
        <v>69.480519480519476</v>
      </c>
    </row>
    <row r="36" spans="1:23" s="4" customFormat="1" ht="26.65" customHeight="1">
      <c r="A36" s="12">
        <v>35</v>
      </c>
      <c r="B36" s="565">
        <v>65</v>
      </c>
      <c r="C36" s="11" t="s">
        <v>435</v>
      </c>
      <c r="D36" s="175">
        <v>5477</v>
      </c>
      <c r="E36" s="64">
        <v>2635</v>
      </c>
      <c r="F36" s="484"/>
      <c r="G36" s="64">
        <v>2842</v>
      </c>
      <c r="H36" s="64"/>
      <c r="I36" s="64"/>
      <c r="J36" s="480"/>
      <c r="K36" s="423">
        <v>4375</v>
      </c>
      <c r="L36" s="480"/>
      <c r="M36" s="482">
        <v>3767</v>
      </c>
      <c r="N36" s="483"/>
      <c r="O36" s="423">
        <v>3741</v>
      </c>
      <c r="P36" s="423">
        <v>18800</v>
      </c>
      <c r="Q36" s="423">
        <v>17294</v>
      </c>
      <c r="R36" s="423">
        <v>11954</v>
      </c>
      <c r="S36" s="189">
        <f t="shared" si="1"/>
        <v>91.989361702127653</v>
      </c>
      <c r="T36" s="189">
        <f t="shared" si="2"/>
        <v>69.122238926795418</v>
      </c>
      <c r="U36" s="270">
        <f t="shared" si="3"/>
        <v>86.102857142857147</v>
      </c>
      <c r="V36" s="189">
        <f t="shared" si="4"/>
        <v>85.508571428571429</v>
      </c>
      <c r="W36" s="189">
        <f t="shared" si="5"/>
        <v>79.879496074493346</v>
      </c>
    </row>
    <row r="37" spans="1:23" s="4" customFormat="1" ht="26.65" customHeight="1">
      <c r="A37" s="12">
        <v>13</v>
      </c>
      <c r="B37" s="565">
        <v>68</v>
      </c>
      <c r="C37" s="11" t="s">
        <v>418</v>
      </c>
      <c r="D37" s="175">
        <v>840</v>
      </c>
      <c r="E37" s="64">
        <v>0</v>
      </c>
      <c r="F37" s="484"/>
      <c r="G37" s="64">
        <v>840</v>
      </c>
      <c r="H37" s="64"/>
      <c r="I37" s="64"/>
      <c r="J37" s="480"/>
      <c r="K37" s="423">
        <v>760</v>
      </c>
      <c r="L37" s="480"/>
      <c r="M37" s="482">
        <v>660</v>
      </c>
      <c r="N37" s="483"/>
      <c r="O37" s="423">
        <v>657</v>
      </c>
      <c r="P37" s="423">
        <v>4500</v>
      </c>
      <c r="Q37" s="423">
        <v>2766</v>
      </c>
      <c r="R37" s="423">
        <v>2077</v>
      </c>
      <c r="S37" s="189">
        <f t="shared" si="1"/>
        <v>61.466666666666669</v>
      </c>
      <c r="T37" s="189">
        <f t="shared" si="2"/>
        <v>75.090383224873463</v>
      </c>
      <c r="U37" s="270">
        <f t="shared" si="3"/>
        <v>86.842105263157904</v>
      </c>
      <c r="V37" s="189">
        <f t="shared" si="4"/>
        <v>86.44736842105263</v>
      </c>
      <c r="W37" s="189">
        <f t="shared" si="5"/>
        <v>90.476190476190482</v>
      </c>
    </row>
    <row r="38" spans="1:23" s="4" customFormat="1" ht="26.65" customHeight="1">
      <c r="A38" s="12">
        <v>10</v>
      </c>
      <c r="B38" s="565">
        <v>71</v>
      </c>
      <c r="C38" s="11" t="s">
        <v>415</v>
      </c>
      <c r="D38" s="175">
        <v>3630</v>
      </c>
      <c r="E38" s="64">
        <v>0</v>
      </c>
      <c r="F38" s="484"/>
      <c r="G38" s="64">
        <v>3297</v>
      </c>
      <c r="H38" s="64"/>
      <c r="I38" s="64">
        <v>333</v>
      </c>
      <c r="J38" s="480"/>
      <c r="K38" s="423">
        <v>3392</v>
      </c>
      <c r="L38" s="480"/>
      <c r="M38" s="482">
        <v>3130</v>
      </c>
      <c r="N38" s="483"/>
      <c r="O38" s="423">
        <v>3129</v>
      </c>
      <c r="P38" s="423">
        <v>17700</v>
      </c>
      <c r="Q38" s="423">
        <v>11080</v>
      </c>
      <c r="R38" s="423">
        <v>9268</v>
      </c>
      <c r="S38" s="189">
        <f t="shared" si="1"/>
        <v>62.598870056497177</v>
      </c>
      <c r="T38" s="189">
        <f t="shared" si="2"/>
        <v>83.646209386281583</v>
      </c>
      <c r="U38" s="270">
        <f t="shared" si="3"/>
        <v>92.27594339622641</v>
      </c>
      <c r="V38" s="189">
        <f t="shared" si="4"/>
        <v>92.246462264150935</v>
      </c>
      <c r="W38" s="189">
        <f t="shared" si="5"/>
        <v>93.44352617079889</v>
      </c>
    </row>
    <row r="39" spans="1:23" s="4" customFormat="1" ht="26.65" customHeight="1">
      <c r="A39" s="12">
        <v>42</v>
      </c>
      <c r="B39" s="565">
        <v>75</v>
      </c>
      <c r="C39" s="11" t="s">
        <v>892</v>
      </c>
      <c r="D39" s="175">
        <v>344</v>
      </c>
      <c r="E39" s="64"/>
      <c r="F39" s="484"/>
      <c r="G39" s="64">
        <v>0</v>
      </c>
      <c r="H39" s="64"/>
      <c r="I39" s="64">
        <v>344</v>
      </c>
      <c r="J39" s="481"/>
      <c r="K39" s="423">
        <v>343</v>
      </c>
      <c r="L39" s="481"/>
      <c r="M39" s="482">
        <v>233</v>
      </c>
      <c r="N39" s="18"/>
      <c r="O39" s="423">
        <v>222</v>
      </c>
      <c r="P39" s="423">
        <v>4300</v>
      </c>
      <c r="Q39" s="423">
        <v>1480</v>
      </c>
      <c r="R39" s="423">
        <v>937</v>
      </c>
      <c r="S39" s="189">
        <f t="shared" si="1"/>
        <v>34.418604651162795</v>
      </c>
      <c r="T39" s="189">
        <f t="shared" si="2"/>
        <v>63.310810810810814</v>
      </c>
      <c r="U39" s="270">
        <f t="shared" si="3"/>
        <v>67.930029154518948</v>
      </c>
      <c r="V39" s="189">
        <f t="shared" si="4"/>
        <v>64.723032069970841</v>
      </c>
      <c r="W39" s="189">
        <f t="shared" si="5"/>
        <v>99.70930232558139</v>
      </c>
    </row>
    <row r="40" spans="1:23" s="4" customFormat="1" ht="26.65" customHeight="1">
      <c r="A40" s="12">
        <v>4</v>
      </c>
      <c r="B40" s="565">
        <v>78</v>
      </c>
      <c r="C40" s="11" t="s">
        <v>411</v>
      </c>
      <c r="D40" s="175">
        <v>3311</v>
      </c>
      <c r="E40" s="64">
        <v>0</v>
      </c>
      <c r="F40" s="484"/>
      <c r="G40" s="64">
        <v>417</v>
      </c>
      <c r="H40" s="64"/>
      <c r="I40" s="64">
        <v>2894</v>
      </c>
      <c r="J40" s="480"/>
      <c r="K40" s="423">
        <v>3224</v>
      </c>
      <c r="L40" s="480"/>
      <c r="M40" s="482">
        <v>3037</v>
      </c>
      <c r="N40" s="18"/>
      <c r="O40" s="423">
        <v>3001</v>
      </c>
      <c r="P40" s="423">
        <v>12800</v>
      </c>
      <c r="Q40" s="423">
        <v>11406</v>
      </c>
      <c r="R40" s="423">
        <v>8809</v>
      </c>
      <c r="S40" s="189">
        <f t="shared" si="1"/>
        <v>89.109375</v>
      </c>
      <c r="T40" s="189">
        <f t="shared" si="2"/>
        <v>77.231281781518504</v>
      </c>
      <c r="U40" s="270">
        <f t="shared" si="3"/>
        <v>94.199751861042174</v>
      </c>
      <c r="V40" s="189">
        <f t="shared" si="4"/>
        <v>93.083126550868485</v>
      </c>
      <c r="W40" s="189">
        <f t="shared" si="5"/>
        <v>97.372395046813651</v>
      </c>
    </row>
    <row r="41" spans="1:23" s="4" customFormat="1" ht="26.65" customHeight="1">
      <c r="A41" s="12">
        <v>18</v>
      </c>
      <c r="B41" s="565">
        <v>80</v>
      </c>
      <c r="C41" s="11" t="s">
        <v>422</v>
      </c>
      <c r="D41" s="175">
        <v>2318</v>
      </c>
      <c r="E41" s="64">
        <v>8</v>
      </c>
      <c r="F41" s="484"/>
      <c r="G41" s="64">
        <v>2310</v>
      </c>
      <c r="H41" s="64"/>
      <c r="I41" s="64"/>
      <c r="J41" s="480"/>
      <c r="K41" s="423">
        <v>2180</v>
      </c>
      <c r="L41" s="480"/>
      <c r="M41" s="482">
        <v>2005</v>
      </c>
      <c r="N41" s="18"/>
      <c r="O41" s="423">
        <v>1865</v>
      </c>
      <c r="P41" s="423">
        <v>11416</v>
      </c>
      <c r="Q41" s="423">
        <v>7595</v>
      </c>
      <c r="R41" s="423">
        <v>5956</v>
      </c>
      <c r="S41" s="189">
        <f t="shared" si="1"/>
        <v>66.529432375613169</v>
      </c>
      <c r="T41" s="189">
        <f t="shared" si="2"/>
        <v>78.420013166556942</v>
      </c>
      <c r="U41" s="270">
        <f t="shared" si="3"/>
        <v>91.972477064220186</v>
      </c>
      <c r="V41" s="189">
        <f t="shared" si="4"/>
        <v>85.550458715596335</v>
      </c>
      <c r="W41" s="189">
        <f t="shared" si="5"/>
        <v>94.046591889559963</v>
      </c>
    </row>
    <row r="42" spans="1:23" s="4" customFormat="1" ht="26.65" customHeight="1">
      <c r="A42" s="12">
        <v>33</v>
      </c>
      <c r="B42" s="565">
        <v>85</v>
      </c>
      <c r="C42" s="11" t="s">
        <v>437</v>
      </c>
      <c r="D42" s="175">
        <v>898</v>
      </c>
      <c r="E42" s="64">
        <v>0</v>
      </c>
      <c r="F42" s="484"/>
      <c r="G42" s="64">
        <v>898</v>
      </c>
      <c r="H42" s="64"/>
      <c r="I42" s="64"/>
      <c r="J42" s="480"/>
      <c r="K42" s="423">
        <v>898</v>
      </c>
      <c r="L42" s="480"/>
      <c r="M42" s="482">
        <v>702</v>
      </c>
      <c r="N42" s="483"/>
      <c r="O42" s="423">
        <v>692</v>
      </c>
      <c r="P42" s="423">
        <v>3000</v>
      </c>
      <c r="Q42" s="423">
        <v>2969</v>
      </c>
      <c r="R42" s="423">
        <v>2454</v>
      </c>
      <c r="S42" s="189">
        <f t="shared" si="1"/>
        <v>98.966666666666669</v>
      </c>
      <c r="T42" s="189">
        <f t="shared" si="2"/>
        <v>82.654092286965309</v>
      </c>
      <c r="U42" s="270">
        <f t="shared" si="3"/>
        <v>78.173719376391986</v>
      </c>
      <c r="V42" s="189">
        <f t="shared" si="4"/>
        <v>77.060133630289528</v>
      </c>
      <c r="W42" s="189">
        <f t="shared" si="5"/>
        <v>100</v>
      </c>
    </row>
    <row r="43" spans="1:23" s="4" customFormat="1" ht="26.65" customHeight="1">
      <c r="A43" s="12">
        <v>11</v>
      </c>
      <c r="B43" s="565">
        <v>86</v>
      </c>
      <c r="C43" s="11" t="s">
        <v>416</v>
      </c>
      <c r="D43" s="175">
        <v>3872</v>
      </c>
      <c r="E43" s="64">
        <v>0</v>
      </c>
      <c r="F43" s="484"/>
      <c r="G43" s="64">
        <v>3411</v>
      </c>
      <c r="H43" s="64"/>
      <c r="I43" s="64">
        <v>461</v>
      </c>
      <c r="J43" s="480"/>
      <c r="K43" s="423">
        <v>3726</v>
      </c>
      <c r="L43" s="480"/>
      <c r="M43" s="482">
        <v>3725</v>
      </c>
      <c r="N43" s="483"/>
      <c r="O43" s="423">
        <v>3551</v>
      </c>
      <c r="P43" s="423">
        <v>22000</v>
      </c>
      <c r="Q43" s="423">
        <v>11708</v>
      </c>
      <c r="R43" s="423">
        <v>10180</v>
      </c>
      <c r="S43" s="189">
        <f t="shared" si="1"/>
        <v>53.218181818181819</v>
      </c>
      <c r="T43" s="189">
        <f t="shared" si="2"/>
        <v>86.949094636146228</v>
      </c>
      <c r="U43" s="270">
        <f t="shared" si="3"/>
        <v>99.973161567364471</v>
      </c>
      <c r="V43" s="189">
        <f t="shared" si="4"/>
        <v>95.303274288781537</v>
      </c>
      <c r="W43" s="189">
        <f t="shared" si="5"/>
        <v>96.22933884297521</v>
      </c>
    </row>
    <row r="44" spans="1:23" s="4" customFormat="1" ht="26.65" customHeight="1">
      <c r="A44" s="12">
        <v>38</v>
      </c>
      <c r="B44" s="565">
        <v>90</v>
      </c>
      <c r="C44" s="11" t="s">
        <v>891</v>
      </c>
      <c r="D44" s="175">
        <v>1447</v>
      </c>
      <c r="E44" s="64">
        <v>0</v>
      </c>
      <c r="F44" s="484"/>
      <c r="G44" s="64">
        <v>1447</v>
      </c>
      <c r="H44" s="64"/>
      <c r="I44" s="64"/>
      <c r="J44" s="480"/>
      <c r="K44" s="423">
        <v>1312</v>
      </c>
      <c r="L44" s="480"/>
      <c r="M44" s="482">
        <v>1129</v>
      </c>
      <c r="N44" s="483"/>
      <c r="O44" s="423">
        <v>1125</v>
      </c>
      <c r="P44" s="423">
        <v>6400</v>
      </c>
      <c r="Q44" s="423">
        <v>4778</v>
      </c>
      <c r="R44" s="423">
        <v>3585</v>
      </c>
      <c r="S44" s="189">
        <f t="shared" si="1"/>
        <v>74.65625</v>
      </c>
      <c r="T44" s="189">
        <f t="shared" si="2"/>
        <v>75.031393888656339</v>
      </c>
      <c r="U44" s="270">
        <f t="shared" si="3"/>
        <v>86.051829268292678</v>
      </c>
      <c r="V44" s="189">
        <f t="shared" si="4"/>
        <v>85.746951219512198</v>
      </c>
      <c r="W44" s="189">
        <f t="shared" si="5"/>
        <v>90.670352453351768</v>
      </c>
    </row>
    <row r="45" spans="1:23" s="4" customFormat="1" ht="26.65" customHeight="1">
      <c r="A45" s="12">
        <v>25</v>
      </c>
      <c r="B45" s="565">
        <v>91</v>
      </c>
      <c r="C45" s="11" t="s">
        <v>890</v>
      </c>
      <c r="D45" s="175">
        <v>766</v>
      </c>
      <c r="E45" s="64">
        <v>0</v>
      </c>
      <c r="F45" s="484"/>
      <c r="G45" s="64">
        <v>766</v>
      </c>
      <c r="H45" s="64"/>
      <c r="I45" s="64"/>
      <c r="J45" s="480"/>
      <c r="K45" s="423">
        <v>649</v>
      </c>
      <c r="L45" s="480"/>
      <c r="M45" s="482">
        <v>535</v>
      </c>
      <c r="N45" s="483"/>
      <c r="O45" s="423">
        <v>532</v>
      </c>
      <c r="P45" s="423">
        <v>3000</v>
      </c>
      <c r="Q45" s="423">
        <v>2905</v>
      </c>
      <c r="R45" s="423">
        <v>1773</v>
      </c>
      <c r="S45" s="189">
        <f t="shared" si="1"/>
        <v>96.833333333333343</v>
      </c>
      <c r="T45" s="189">
        <f t="shared" si="2"/>
        <v>61.032702237521519</v>
      </c>
      <c r="U45" s="270">
        <f t="shared" si="3"/>
        <v>82.434514637904471</v>
      </c>
      <c r="V45" s="189">
        <f t="shared" si="4"/>
        <v>81.972265023112485</v>
      </c>
      <c r="W45" s="189">
        <f t="shared" si="5"/>
        <v>84.725848563968668</v>
      </c>
    </row>
    <row r="46" spans="1:23" s="4" customFormat="1" ht="26.65" customHeight="1">
      <c r="A46" s="12">
        <v>30</v>
      </c>
      <c r="B46" s="565">
        <v>94</v>
      </c>
      <c r="C46" s="11" t="s">
        <v>432</v>
      </c>
      <c r="D46" s="175">
        <v>609</v>
      </c>
      <c r="E46" s="64">
        <v>0</v>
      </c>
      <c r="F46" s="484"/>
      <c r="G46" s="64">
        <v>609</v>
      </c>
      <c r="H46" s="64"/>
      <c r="I46" s="64"/>
      <c r="J46" s="480"/>
      <c r="K46" s="423">
        <v>599</v>
      </c>
      <c r="L46" s="480"/>
      <c r="M46" s="482">
        <v>595</v>
      </c>
      <c r="N46" s="18"/>
      <c r="O46" s="423">
        <v>586</v>
      </c>
      <c r="P46" s="423">
        <v>8000</v>
      </c>
      <c r="Q46" s="423">
        <v>2718</v>
      </c>
      <c r="R46" s="423">
        <v>1637</v>
      </c>
      <c r="S46" s="189">
        <f t="shared" si="1"/>
        <v>33.975000000000001</v>
      </c>
      <c r="T46" s="189">
        <f t="shared" si="2"/>
        <v>60.228108903605595</v>
      </c>
      <c r="U46" s="270">
        <f t="shared" si="3"/>
        <v>99.332220367278808</v>
      </c>
      <c r="V46" s="189">
        <f t="shared" si="4"/>
        <v>97.829716193656097</v>
      </c>
      <c r="W46" s="189">
        <f t="shared" si="5"/>
        <v>98.357963875205257</v>
      </c>
    </row>
    <row r="47" spans="1:23" s="4" customFormat="1" ht="26.65" customHeight="1">
      <c r="A47" s="12">
        <v>21</v>
      </c>
      <c r="B47" s="565">
        <v>95</v>
      </c>
      <c r="C47" s="11" t="s">
        <v>425</v>
      </c>
      <c r="D47" s="175">
        <v>843</v>
      </c>
      <c r="E47" s="64">
        <v>132</v>
      </c>
      <c r="F47" s="484"/>
      <c r="G47" s="64">
        <v>711</v>
      </c>
      <c r="H47" s="64"/>
      <c r="I47" s="64"/>
      <c r="J47" s="480"/>
      <c r="K47" s="423">
        <v>762</v>
      </c>
      <c r="L47" s="480"/>
      <c r="M47" s="482">
        <v>553</v>
      </c>
      <c r="N47" s="483"/>
      <c r="O47" s="423">
        <v>552</v>
      </c>
      <c r="P47" s="423">
        <v>2200</v>
      </c>
      <c r="Q47" s="423">
        <v>2142</v>
      </c>
      <c r="R47" s="423">
        <v>2082</v>
      </c>
      <c r="S47" s="189">
        <f t="shared" si="1"/>
        <v>97.36363636363636</v>
      </c>
      <c r="T47" s="189">
        <f t="shared" si="2"/>
        <v>97.198879551820724</v>
      </c>
      <c r="U47" s="270">
        <f t="shared" si="3"/>
        <v>72.572178477690287</v>
      </c>
      <c r="V47" s="189">
        <f t="shared" si="4"/>
        <v>72.440944881889763</v>
      </c>
      <c r="W47" s="189">
        <f t="shared" si="5"/>
        <v>90.391459074733092</v>
      </c>
    </row>
    <row r="48" spans="1:23" s="4" customFormat="1" ht="26.65" customHeight="1">
      <c r="A48" s="12">
        <v>40</v>
      </c>
      <c r="B48" s="565">
        <v>97</v>
      </c>
      <c r="C48" s="11" t="s">
        <v>758</v>
      </c>
      <c r="D48" s="175">
        <v>20017</v>
      </c>
      <c r="E48" s="64">
        <v>9211</v>
      </c>
      <c r="F48" s="484"/>
      <c r="G48" s="64">
        <v>6150</v>
      </c>
      <c r="H48" s="64"/>
      <c r="I48" s="64">
        <v>4656</v>
      </c>
      <c r="J48" s="480"/>
      <c r="K48" s="423">
        <v>18611</v>
      </c>
      <c r="L48" s="480"/>
      <c r="M48" s="482">
        <v>15687</v>
      </c>
      <c r="N48" s="483"/>
      <c r="O48" s="423">
        <v>15079</v>
      </c>
      <c r="P48" s="423">
        <v>117921</v>
      </c>
      <c r="Q48" s="423">
        <v>60545</v>
      </c>
      <c r="R48" s="423">
        <v>50850</v>
      </c>
      <c r="S48" s="189">
        <f t="shared" si="1"/>
        <v>51.343696203390408</v>
      </c>
      <c r="T48" s="189">
        <f t="shared" si="2"/>
        <v>83.987117020398045</v>
      </c>
      <c r="U48" s="270">
        <f t="shared" si="3"/>
        <v>84.288861426038366</v>
      </c>
      <c r="V48" s="189">
        <f t="shared" si="4"/>
        <v>81.021976250604482</v>
      </c>
      <c r="W48" s="189">
        <f t="shared" si="5"/>
        <v>92.975970425138627</v>
      </c>
    </row>
    <row r="49" spans="1:23" s="4" customFormat="1" ht="26.65" customHeight="1" thickBot="1">
      <c r="A49" s="12">
        <v>39</v>
      </c>
      <c r="B49" s="565">
        <v>98</v>
      </c>
      <c r="C49" s="11" t="s">
        <v>298</v>
      </c>
      <c r="D49" s="425">
        <v>1265</v>
      </c>
      <c r="E49" s="64">
        <v>27</v>
      </c>
      <c r="F49" s="484"/>
      <c r="G49" s="272">
        <v>1238</v>
      </c>
      <c r="H49" s="272"/>
      <c r="I49" s="272"/>
      <c r="J49" s="480"/>
      <c r="K49" s="423">
        <v>1173</v>
      </c>
      <c r="L49" s="480"/>
      <c r="M49" s="482">
        <v>963</v>
      </c>
      <c r="N49" s="483"/>
      <c r="O49" s="423">
        <v>960</v>
      </c>
      <c r="P49" s="423">
        <v>5173</v>
      </c>
      <c r="Q49" s="423">
        <v>4134</v>
      </c>
      <c r="R49" s="485">
        <v>3205</v>
      </c>
      <c r="S49" s="190">
        <f t="shared" si="1"/>
        <v>79.914942973129712</v>
      </c>
      <c r="T49" s="190">
        <f t="shared" si="2"/>
        <v>77.527818093855828</v>
      </c>
      <c r="U49" s="273">
        <f t="shared" si="3"/>
        <v>82.097186700767267</v>
      </c>
      <c r="V49" s="190">
        <f t="shared" si="4"/>
        <v>81.84143222506394</v>
      </c>
      <c r="W49" s="190">
        <f t="shared" si="5"/>
        <v>92.72727272727272</v>
      </c>
    </row>
    <row r="50" spans="1:23" s="4" customFormat="1" ht="26.65" customHeight="1" thickTop="1">
      <c r="A50" s="12"/>
      <c r="B50" s="15" t="s">
        <v>367</v>
      </c>
      <c r="C50" s="16" t="s">
        <v>1630</v>
      </c>
      <c r="D50" s="174">
        <f t="shared" ref="D50:R50" si="6">SUM(D6:D49)</f>
        <v>677296</v>
      </c>
      <c r="E50" s="174">
        <f t="shared" si="6"/>
        <v>142056</v>
      </c>
      <c r="F50" s="174">
        <f t="shared" si="6"/>
        <v>20460</v>
      </c>
      <c r="G50" s="174">
        <f t="shared" si="6"/>
        <v>132338</v>
      </c>
      <c r="H50" s="174">
        <f t="shared" si="6"/>
        <v>1376</v>
      </c>
      <c r="I50" s="174">
        <f t="shared" si="6"/>
        <v>381066</v>
      </c>
      <c r="J50" s="187">
        <f t="shared" si="6"/>
        <v>3338</v>
      </c>
      <c r="K50" s="188">
        <f t="shared" si="6"/>
        <v>658737</v>
      </c>
      <c r="L50" s="187">
        <f t="shared" si="6"/>
        <v>3338</v>
      </c>
      <c r="M50" s="187">
        <f t="shared" si="6"/>
        <v>619984</v>
      </c>
      <c r="N50" s="274">
        <f t="shared" si="6"/>
        <v>3338</v>
      </c>
      <c r="O50" s="188">
        <f t="shared" si="6"/>
        <v>604036</v>
      </c>
      <c r="P50" s="174">
        <f t="shared" si="6"/>
        <v>3178467</v>
      </c>
      <c r="Q50" s="174">
        <f t="shared" si="6"/>
        <v>2085205</v>
      </c>
      <c r="R50" s="174">
        <f t="shared" si="6"/>
        <v>1808995</v>
      </c>
      <c r="S50" s="191">
        <f t="shared" ref="S50" si="7">Q50/P50*100</f>
        <v>65.604110409200416</v>
      </c>
      <c r="T50" s="191">
        <f t="shared" ref="T50" si="8">R50/Q50*100</f>
        <v>86.753820367781586</v>
      </c>
      <c r="U50" s="275">
        <f t="shared" ref="U50" si="9">(L50+M50)/(J50+K50)*100</f>
        <v>94.146735641732434</v>
      </c>
      <c r="V50" s="191">
        <f t="shared" ref="V50" si="10">(N50+O50)/(J50+K50)*100</f>
        <v>91.737945096854588</v>
      </c>
      <c r="W50" s="191">
        <f t="shared" ref="W50" si="11">(J50+K50)/D50*100</f>
        <v>97.752681250147646</v>
      </c>
    </row>
    <row r="51" spans="1:23" s="4" customFormat="1" ht="9" customHeight="1">
      <c r="A51" s="12"/>
      <c r="B51" s="12"/>
      <c r="C51" s="14"/>
      <c r="D51" s="14"/>
      <c r="F51" s="12"/>
      <c r="G51" s="12"/>
      <c r="H51" s="12"/>
      <c r="I51" s="12"/>
      <c r="J51" s="271"/>
      <c r="K51" s="271"/>
      <c r="L51" s="12"/>
      <c r="N51" s="12"/>
      <c r="S51" s="192"/>
      <c r="T51" s="192"/>
      <c r="U51" s="192"/>
      <c r="V51" s="192"/>
      <c r="W51" s="192"/>
    </row>
    <row r="52" spans="1:23" s="4" customFormat="1" ht="18.95" customHeight="1">
      <c r="A52" s="12"/>
      <c r="B52" s="12" t="s">
        <v>576</v>
      </c>
      <c r="C52" s="4" t="s">
        <v>577</v>
      </c>
      <c r="F52" s="12"/>
      <c r="G52" s="12"/>
      <c r="H52" s="12"/>
      <c r="I52" s="12"/>
      <c r="J52" s="271"/>
      <c r="K52" s="271"/>
      <c r="L52" s="12"/>
      <c r="N52" s="12"/>
      <c r="R52" s="421" t="s">
        <v>1256</v>
      </c>
      <c r="S52" s="192">
        <v>64.196706075550196</v>
      </c>
      <c r="T52" s="192">
        <v>89.34603263657506</v>
      </c>
      <c r="U52" s="192">
        <v>93.8732113720271</v>
      </c>
      <c r="V52" s="192">
        <v>91.25653229869242</v>
      </c>
      <c r="W52" s="192">
        <v>98.148077082029545</v>
      </c>
    </row>
    <row r="53" spans="1:23">
      <c r="C53" s="4" t="s">
        <v>578</v>
      </c>
      <c r="D53" s="4"/>
      <c r="E53" s="4"/>
    </row>
  </sheetData>
  <mergeCells count="12">
    <mergeCell ref="N2:O2"/>
    <mergeCell ref="N3:O3"/>
    <mergeCell ref="N4:O4"/>
    <mergeCell ref="N5:O5"/>
    <mergeCell ref="J2:K2"/>
    <mergeCell ref="J3:K3"/>
    <mergeCell ref="J4:K4"/>
    <mergeCell ref="J5:K5"/>
    <mergeCell ref="L2:M2"/>
    <mergeCell ref="L3:M3"/>
    <mergeCell ref="L4:M4"/>
    <mergeCell ref="L5:M5"/>
  </mergeCells>
  <phoneticPr fontId="2"/>
  <printOptions horizontalCentered="1"/>
  <pageMargins left="0.78740157480314965" right="0.59055118110236227" top="0.98425196850393704" bottom="0.78740157480314965" header="0.51181102362204722" footer="0.51181102362204722"/>
  <pageSetup paperSize="9" scale="62" fitToHeight="2" orientation="landscape" horizontalDpi="300" verticalDpi="300" r:id="rId1"/>
  <headerFooter alignWithMargins="0">
    <oddFooter>&amp;C- &amp;P+10 -</oddFooter>
  </headerFooter>
  <rowBreaks count="1" manualBreakCount="1">
    <brk id="29" min="1"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76"/>
  <sheetViews>
    <sheetView zoomScale="85" zoomScaleNormal="100" workbookViewId="0">
      <selection activeCell="D48" sqref="D48"/>
    </sheetView>
  </sheetViews>
  <sheetFormatPr defaultColWidth="9" defaultRowHeight="23.1" customHeight="1"/>
  <cols>
    <col min="1" max="1" width="5.25" style="204" customWidth="1"/>
    <col min="2" max="2" width="20.875" style="204" customWidth="1"/>
    <col min="3" max="3" width="24.875" style="204" customWidth="1"/>
    <col min="4" max="4" width="9.625" style="235" customWidth="1"/>
    <col min="5" max="5" width="9.625" style="204" customWidth="1"/>
    <col min="6" max="6" width="9.625" style="236" customWidth="1"/>
    <col min="7" max="7" width="20.5" style="204" customWidth="1"/>
    <col min="8" max="16384" width="9" style="204"/>
  </cols>
  <sheetData>
    <row r="1" spans="1:7" ht="23.1" customHeight="1">
      <c r="A1" s="333" t="s">
        <v>906</v>
      </c>
    </row>
    <row r="2" spans="1:7" s="207" customFormat="1" ht="23.1" customHeight="1">
      <c r="A2" s="630" t="s">
        <v>907</v>
      </c>
      <c r="B2" s="630" t="s">
        <v>459</v>
      </c>
      <c r="C2" s="630" t="s">
        <v>908</v>
      </c>
      <c r="D2" s="679" t="s">
        <v>909</v>
      </c>
      <c r="E2" s="680"/>
      <c r="F2" s="630" t="s">
        <v>910</v>
      </c>
      <c r="G2" s="630" t="s">
        <v>911</v>
      </c>
    </row>
    <row r="3" spans="1:7" s="207" customFormat="1" ht="23.1" customHeight="1">
      <c r="A3" s="675"/>
      <c r="B3" s="675"/>
      <c r="C3" s="675"/>
      <c r="D3" s="237" t="s">
        <v>3</v>
      </c>
      <c r="E3" s="238" t="s">
        <v>4</v>
      </c>
      <c r="F3" s="675" t="s">
        <v>465</v>
      </c>
      <c r="G3" s="675" t="s">
        <v>5</v>
      </c>
    </row>
    <row r="4" spans="1:7" ht="22.5" customHeight="1">
      <c r="A4" s="676">
        <v>1</v>
      </c>
      <c r="B4" s="676" t="s">
        <v>512</v>
      </c>
      <c r="C4" s="200" t="s">
        <v>153</v>
      </c>
      <c r="D4" s="242">
        <v>1.4168000000000001</v>
      </c>
      <c r="E4" s="242"/>
      <c r="F4" s="242"/>
      <c r="G4" s="200" t="s">
        <v>179</v>
      </c>
    </row>
    <row r="5" spans="1:7" ht="23.1" customHeight="1">
      <c r="A5" s="676"/>
      <c r="B5" s="676"/>
      <c r="C5" s="200" t="s">
        <v>154</v>
      </c>
      <c r="D5" s="242"/>
      <c r="E5" s="242"/>
      <c r="F5" s="242">
        <v>6.4000000000000001E-2</v>
      </c>
      <c r="G5" s="200"/>
    </row>
    <row r="6" spans="1:7" ht="23.1" customHeight="1">
      <c r="A6" s="676"/>
      <c r="B6" s="676"/>
      <c r="C6" s="200" t="s">
        <v>155</v>
      </c>
      <c r="D6" s="242">
        <v>9.2600000000000002E-2</v>
      </c>
      <c r="E6" s="242"/>
      <c r="F6" s="242"/>
      <c r="G6" s="200"/>
    </row>
    <row r="7" spans="1:7" ht="23.1" customHeight="1">
      <c r="A7" s="676"/>
      <c r="B7" s="676"/>
      <c r="C7" s="200" t="s">
        <v>156</v>
      </c>
      <c r="D7" s="242"/>
      <c r="E7" s="242"/>
      <c r="F7" s="242">
        <v>0.6</v>
      </c>
      <c r="G7" s="200" t="s">
        <v>180</v>
      </c>
    </row>
    <row r="8" spans="1:7" ht="23.1" customHeight="1">
      <c r="A8" s="676"/>
      <c r="B8" s="676"/>
      <c r="C8" s="200" t="s">
        <v>157</v>
      </c>
      <c r="D8" s="242">
        <v>0.5</v>
      </c>
      <c r="E8" s="242"/>
      <c r="F8" s="242"/>
      <c r="G8" s="200" t="s">
        <v>181</v>
      </c>
    </row>
    <row r="9" spans="1:7" ht="23.1" customHeight="1">
      <c r="A9" s="676"/>
      <c r="B9" s="676"/>
      <c r="C9" s="200" t="s">
        <v>158</v>
      </c>
      <c r="D9" s="242"/>
      <c r="E9" s="242"/>
      <c r="F9" s="242">
        <v>0.1</v>
      </c>
      <c r="G9" s="200" t="s">
        <v>181</v>
      </c>
    </row>
    <row r="10" spans="1:7" ht="23.1" customHeight="1">
      <c r="A10" s="344">
        <v>2</v>
      </c>
      <c r="B10" s="344" t="s">
        <v>441</v>
      </c>
      <c r="C10" s="200" t="s">
        <v>131</v>
      </c>
      <c r="D10" s="242">
        <v>0.996</v>
      </c>
      <c r="E10" s="242"/>
      <c r="F10" s="242"/>
      <c r="G10" s="200"/>
    </row>
    <row r="11" spans="1:7" s="333" customFormat="1" ht="23.1" customHeight="1">
      <c r="A11" s="673">
        <v>3</v>
      </c>
      <c r="B11" s="673" t="s">
        <v>414</v>
      </c>
      <c r="C11" s="200" t="s">
        <v>532</v>
      </c>
      <c r="D11" s="242">
        <v>0.32300000000000001</v>
      </c>
      <c r="E11" s="200"/>
      <c r="F11" s="240"/>
      <c r="G11" s="200" t="s">
        <v>166</v>
      </c>
    </row>
    <row r="12" spans="1:7" s="333" customFormat="1" ht="23.1" customHeight="1">
      <c r="A12" s="675"/>
      <c r="B12" s="675"/>
      <c r="C12" s="200" t="s">
        <v>532</v>
      </c>
      <c r="D12" s="242">
        <v>0.221</v>
      </c>
      <c r="E12" s="200"/>
      <c r="F12" s="240"/>
      <c r="G12" s="200"/>
    </row>
    <row r="13" spans="1:7" s="333" customFormat="1" ht="23.1" customHeight="1">
      <c r="A13" s="673">
        <v>4</v>
      </c>
      <c r="B13" s="673" t="s">
        <v>433</v>
      </c>
      <c r="C13" s="200" t="s">
        <v>142</v>
      </c>
      <c r="D13" s="242">
        <v>0.25462899999999999</v>
      </c>
      <c r="E13" s="200"/>
      <c r="F13" s="240"/>
      <c r="G13" s="200" t="s">
        <v>168</v>
      </c>
    </row>
    <row r="14" spans="1:7" s="333" customFormat="1" ht="23.1" customHeight="1">
      <c r="A14" s="674"/>
      <c r="B14" s="674"/>
      <c r="C14" s="200" t="s">
        <v>143</v>
      </c>
      <c r="D14" s="242">
        <v>1.1573999999999999E-2</v>
      </c>
      <c r="E14" s="200"/>
      <c r="F14" s="240"/>
      <c r="G14" s="200" t="s">
        <v>169</v>
      </c>
    </row>
    <row r="15" spans="1:7" s="333" customFormat="1" ht="23.1" customHeight="1">
      <c r="A15" s="675"/>
      <c r="B15" s="675"/>
      <c r="C15" s="200" t="s">
        <v>144</v>
      </c>
      <c r="D15" s="242">
        <v>1.5046E-2</v>
      </c>
      <c r="E15" s="242"/>
      <c r="F15" s="242"/>
      <c r="G15" s="200" t="s">
        <v>170</v>
      </c>
    </row>
    <row r="16" spans="1:7" ht="23.1" customHeight="1">
      <c r="A16" s="676">
        <v>5</v>
      </c>
      <c r="B16" s="673" t="s">
        <v>442</v>
      </c>
      <c r="C16" s="200" t="s">
        <v>7</v>
      </c>
      <c r="D16" s="242">
        <v>0.23148099999999999</v>
      </c>
      <c r="E16" s="242"/>
      <c r="F16" s="242"/>
      <c r="G16" s="200"/>
    </row>
    <row r="17" spans="1:7" ht="23.1" customHeight="1">
      <c r="A17" s="676"/>
      <c r="B17" s="674"/>
      <c r="C17" s="200" t="s">
        <v>131</v>
      </c>
      <c r="D17" s="242">
        <v>0.135995</v>
      </c>
      <c r="E17" s="242"/>
      <c r="F17" s="242"/>
      <c r="G17" s="200"/>
    </row>
    <row r="18" spans="1:7" s="333" customFormat="1" ht="23.1" customHeight="1">
      <c r="A18" s="676"/>
      <c r="B18" s="675"/>
      <c r="C18" s="200" t="s">
        <v>161</v>
      </c>
      <c r="D18" s="242">
        <v>0.289352</v>
      </c>
      <c r="E18" s="200"/>
      <c r="F18" s="240"/>
      <c r="G18" s="200" t="s">
        <v>183</v>
      </c>
    </row>
    <row r="19" spans="1:7" ht="23.1" customHeight="1">
      <c r="A19" s="673">
        <v>7</v>
      </c>
      <c r="B19" s="673" t="s">
        <v>438</v>
      </c>
      <c r="C19" s="200" t="s">
        <v>147</v>
      </c>
      <c r="D19" s="242">
        <v>2.2988000000000001E-2</v>
      </c>
      <c r="E19" s="242"/>
      <c r="F19" s="242"/>
      <c r="G19" s="200"/>
    </row>
    <row r="20" spans="1:7" ht="23.1" customHeight="1">
      <c r="A20" s="674"/>
      <c r="B20" s="674"/>
      <c r="C20" s="200" t="s">
        <v>147</v>
      </c>
      <c r="D20" s="242">
        <v>2.8000000000000001E-2</v>
      </c>
      <c r="E20" s="242"/>
      <c r="F20" s="242"/>
      <c r="G20" s="200"/>
    </row>
    <row r="21" spans="1:7" ht="23.1" customHeight="1">
      <c r="A21" s="675"/>
      <c r="B21" s="675"/>
      <c r="C21" s="200" t="s">
        <v>148</v>
      </c>
      <c r="D21" s="242">
        <v>1.3819E-2</v>
      </c>
      <c r="E21" s="242"/>
      <c r="F21" s="242"/>
      <c r="G21" s="200"/>
    </row>
    <row r="22" spans="1:7" ht="23.1" customHeight="1">
      <c r="A22" s="676">
        <v>8</v>
      </c>
      <c r="B22" s="676" t="s">
        <v>440</v>
      </c>
      <c r="C22" s="200" t="s">
        <v>146</v>
      </c>
      <c r="D22" s="242">
        <v>0.86899999999999999</v>
      </c>
      <c r="E22" s="242"/>
      <c r="F22" s="242"/>
      <c r="G22" s="200" t="s">
        <v>173</v>
      </c>
    </row>
    <row r="23" spans="1:7" ht="23.1" customHeight="1">
      <c r="A23" s="676"/>
      <c r="B23" s="676"/>
      <c r="C23" s="200" t="s">
        <v>146</v>
      </c>
      <c r="D23" s="242">
        <v>0.20799999999999999</v>
      </c>
      <c r="E23" s="242"/>
      <c r="F23" s="242"/>
      <c r="G23" s="200" t="s">
        <v>182</v>
      </c>
    </row>
    <row r="24" spans="1:7" ht="23.1" customHeight="1">
      <c r="A24" s="676"/>
      <c r="B24" s="676"/>
      <c r="C24" s="200" t="s">
        <v>160</v>
      </c>
      <c r="D24" s="242">
        <v>0.16669999999999999</v>
      </c>
      <c r="E24" s="242"/>
      <c r="F24" s="242"/>
      <c r="G24" s="200" t="s">
        <v>182</v>
      </c>
    </row>
    <row r="25" spans="1:7" ht="23.1" customHeight="1">
      <c r="A25" s="676"/>
      <c r="B25" s="676"/>
      <c r="C25" s="200" t="s">
        <v>265</v>
      </c>
      <c r="D25" s="242">
        <v>2.7799999999999998E-2</v>
      </c>
      <c r="E25" s="242"/>
      <c r="F25" s="242"/>
      <c r="G25" s="200" t="s">
        <v>266</v>
      </c>
    </row>
    <row r="26" spans="1:7" ht="23.1" customHeight="1">
      <c r="A26" s="676"/>
      <c r="B26" s="676"/>
      <c r="C26" s="200" t="s">
        <v>160</v>
      </c>
      <c r="D26" s="242">
        <v>9.4999999999999998E-3</v>
      </c>
      <c r="E26" s="242"/>
      <c r="F26" s="242"/>
      <c r="G26" s="200" t="s">
        <v>525</v>
      </c>
    </row>
    <row r="27" spans="1:7" s="333" customFormat="1" ht="23.1" customHeight="1">
      <c r="A27" s="338">
        <v>9</v>
      </c>
      <c r="B27" s="344" t="s">
        <v>412</v>
      </c>
      <c r="C27" s="200" t="s">
        <v>136</v>
      </c>
      <c r="D27" s="242">
        <v>0.60199999999999998</v>
      </c>
      <c r="E27" s="200"/>
      <c r="F27" s="240"/>
      <c r="G27" s="200"/>
    </row>
    <row r="28" spans="1:7" s="333" customFormat="1" ht="23.1" customHeight="1">
      <c r="A28" s="673">
        <v>10</v>
      </c>
      <c r="B28" s="673" t="s">
        <v>428</v>
      </c>
      <c r="C28" s="200" t="s">
        <v>141</v>
      </c>
      <c r="D28" s="242">
        <v>2.1000000000000001E-2</v>
      </c>
      <c r="E28" s="200"/>
      <c r="F28" s="240"/>
      <c r="G28" s="200"/>
    </row>
    <row r="29" spans="1:7" s="385" customFormat="1" ht="23.1" customHeight="1">
      <c r="A29" s="675"/>
      <c r="B29" s="675"/>
      <c r="C29" s="200" t="s">
        <v>140</v>
      </c>
      <c r="D29" s="242">
        <v>7.1520000000000004E-3</v>
      </c>
      <c r="E29" s="200"/>
      <c r="F29" s="240"/>
      <c r="G29" s="200"/>
    </row>
    <row r="30" spans="1:7" s="333" customFormat="1" ht="23.1" customHeight="1">
      <c r="A30" s="673">
        <v>13</v>
      </c>
      <c r="B30" s="673" t="s">
        <v>407</v>
      </c>
      <c r="C30" s="200" t="s">
        <v>131</v>
      </c>
      <c r="D30" s="242">
        <v>0.371</v>
      </c>
      <c r="E30" s="200"/>
      <c r="F30" s="240"/>
      <c r="G30" s="239" t="s">
        <v>162</v>
      </c>
    </row>
    <row r="31" spans="1:7" s="333" customFormat="1" ht="23.1" customHeight="1">
      <c r="A31" s="674"/>
      <c r="B31" s="674"/>
      <c r="C31" s="200" t="s">
        <v>131</v>
      </c>
      <c r="D31" s="242">
        <v>0.21</v>
      </c>
      <c r="E31" s="200"/>
      <c r="F31" s="240"/>
      <c r="G31" s="200" t="s">
        <v>264</v>
      </c>
    </row>
    <row r="32" spans="1:7" s="333" customFormat="1" ht="23.1" customHeight="1">
      <c r="A32" s="674"/>
      <c r="B32" s="674"/>
      <c r="C32" s="200" t="s">
        <v>132</v>
      </c>
      <c r="D32" s="242">
        <v>0.23</v>
      </c>
      <c r="E32" s="200"/>
      <c r="F32" s="240"/>
      <c r="G32" s="200"/>
    </row>
    <row r="33" spans="1:7" s="333" customFormat="1" ht="23.1" customHeight="1">
      <c r="A33" s="675"/>
      <c r="B33" s="674"/>
      <c r="C33" s="200" t="s">
        <v>7</v>
      </c>
      <c r="D33" s="242">
        <v>0.28899999999999998</v>
      </c>
      <c r="E33" s="200"/>
      <c r="F33" s="240"/>
      <c r="G33" s="200"/>
    </row>
    <row r="34" spans="1:7" s="333" customFormat="1" ht="23.1" customHeight="1">
      <c r="A34" s="337">
        <v>14</v>
      </c>
      <c r="B34" s="337" t="s">
        <v>406</v>
      </c>
      <c r="C34" s="200" t="s">
        <v>533</v>
      </c>
      <c r="D34" s="242">
        <v>0.12</v>
      </c>
      <c r="E34" s="200"/>
      <c r="F34" s="240"/>
      <c r="G34" s="200" t="s">
        <v>216</v>
      </c>
    </row>
    <row r="35" spans="1:7" s="333" customFormat="1" ht="23.1" customHeight="1">
      <c r="A35" s="673">
        <v>16</v>
      </c>
      <c r="B35" s="673" t="s">
        <v>410</v>
      </c>
      <c r="C35" s="200" t="s">
        <v>7</v>
      </c>
      <c r="D35" s="242">
        <v>1.4999999999999999E-2</v>
      </c>
      <c r="E35" s="200"/>
      <c r="F35" s="240"/>
      <c r="G35" s="200"/>
    </row>
    <row r="36" spans="1:7" s="333" customFormat="1" ht="23.1" customHeight="1">
      <c r="A36" s="674"/>
      <c r="B36" s="674"/>
      <c r="C36" s="200" t="s">
        <v>7</v>
      </c>
      <c r="D36" s="242">
        <v>2.8000000000000001E-2</v>
      </c>
      <c r="E36" s="200"/>
      <c r="F36" s="240"/>
      <c r="G36" s="200"/>
    </row>
    <row r="37" spans="1:7" s="333" customFormat="1" ht="23.1" customHeight="1">
      <c r="A37" s="674"/>
      <c r="B37" s="674"/>
      <c r="C37" s="200" t="s">
        <v>480</v>
      </c>
      <c r="D37" s="242">
        <v>3.9699999999999999E-2</v>
      </c>
      <c r="E37" s="200"/>
      <c r="F37" s="240"/>
      <c r="G37" s="200" t="s">
        <v>756</v>
      </c>
    </row>
    <row r="38" spans="1:7" s="333" customFormat="1" ht="23.1" customHeight="1">
      <c r="A38" s="674"/>
      <c r="B38" s="674"/>
      <c r="C38" s="200" t="s">
        <v>7</v>
      </c>
      <c r="D38" s="242"/>
      <c r="E38" s="240"/>
      <c r="F38" s="240">
        <v>1.9675999999999999E-2</v>
      </c>
      <c r="G38" s="200"/>
    </row>
    <row r="39" spans="1:7" s="385" customFormat="1" ht="23.1" customHeight="1">
      <c r="A39" s="674"/>
      <c r="B39" s="674"/>
      <c r="C39" s="200" t="s">
        <v>7</v>
      </c>
      <c r="D39" s="242">
        <v>1.0999999999999999E-2</v>
      </c>
      <c r="E39" s="240"/>
      <c r="F39" s="240"/>
      <c r="G39" s="200"/>
    </row>
    <row r="40" spans="1:7" s="385" customFormat="1" ht="23.1" customHeight="1">
      <c r="A40" s="675"/>
      <c r="B40" s="675"/>
      <c r="C40" s="200" t="s">
        <v>7</v>
      </c>
      <c r="D40" s="242">
        <v>6.8999999999999999E-3</v>
      </c>
      <c r="E40" s="240"/>
      <c r="F40" s="240"/>
      <c r="G40" s="200"/>
    </row>
    <row r="41" spans="1:7" s="333" customFormat="1" ht="23.1" customHeight="1">
      <c r="A41" s="344">
        <v>18</v>
      </c>
      <c r="B41" s="344" t="s">
        <v>426</v>
      </c>
      <c r="C41" s="200" t="s">
        <v>140</v>
      </c>
      <c r="D41" s="242">
        <v>5.8000000000000003E-2</v>
      </c>
      <c r="E41" s="200"/>
      <c r="F41" s="240"/>
      <c r="G41" s="200"/>
    </row>
    <row r="42" spans="1:7" s="333" customFormat="1" ht="23.1" customHeight="1">
      <c r="A42" s="344">
        <v>19</v>
      </c>
      <c r="B42" s="344" t="s">
        <v>427</v>
      </c>
      <c r="C42" s="200" t="s">
        <v>140</v>
      </c>
      <c r="D42" s="242">
        <v>0.52400000000000002</v>
      </c>
      <c r="E42" s="200"/>
      <c r="F42" s="240"/>
      <c r="G42" s="200"/>
    </row>
    <row r="43" spans="1:7" s="333" customFormat="1" ht="23.1" customHeight="1">
      <c r="A43" s="673">
        <v>20</v>
      </c>
      <c r="B43" s="673" t="s">
        <v>408</v>
      </c>
      <c r="C43" s="200" t="s">
        <v>133</v>
      </c>
      <c r="D43" s="242"/>
      <c r="E43" s="200"/>
      <c r="F43" s="240">
        <v>0.33500000000000002</v>
      </c>
      <c r="G43" s="200" t="s">
        <v>163</v>
      </c>
    </row>
    <row r="44" spans="1:7" s="333" customFormat="1" ht="23.1" customHeight="1">
      <c r="A44" s="674"/>
      <c r="B44" s="674"/>
      <c r="C44" s="200" t="s">
        <v>134</v>
      </c>
      <c r="D44" s="242"/>
      <c r="E44" s="200"/>
      <c r="F44" s="240">
        <v>3.125E-2</v>
      </c>
      <c r="G44" s="200"/>
    </row>
    <row r="45" spans="1:7" s="333" customFormat="1" ht="23.1" customHeight="1">
      <c r="A45" s="674"/>
      <c r="B45" s="674"/>
      <c r="C45" s="416" t="s">
        <v>135</v>
      </c>
      <c r="D45" s="417"/>
      <c r="E45" s="416"/>
      <c r="F45" s="418">
        <v>0.17399999999999999</v>
      </c>
      <c r="G45" s="416"/>
    </row>
    <row r="46" spans="1:7" s="333" customFormat="1" ht="23.1" customHeight="1">
      <c r="A46" s="387">
        <v>21</v>
      </c>
      <c r="B46" s="419" t="s">
        <v>413</v>
      </c>
      <c r="C46" s="200" t="s">
        <v>1065</v>
      </c>
      <c r="D46" s="242">
        <v>0.46300000000000002</v>
      </c>
      <c r="E46" s="200"/>
      <c r="F46" s="240"/>
      <c r="G46" s="200" t="s">
        <v>165</v>
      </c>
    </row>
    <row r="47" spans="1:7" s="333" customFormat="1" ht="23.1" customHeight="1">
      <c r="A47" s="344">
        <v>25</v>
      </c>
      <c r="B47" s="345" t="s">
        <v>409</v>
      </c>
      <c r="C47" s="200" t="s">
        <v>132</v>
      </c>
      <c r="D47" s="242">
        <v>0.28999999999999998</v>
      </c>
      <c r="E47" s="200"/>
      <c r="F47" s="240"/>
      <c r="G47" s="200" t="s">
        <v>164</v>
      </c>
    </row>
    <row r="48" spans="1:7" s="333" customFormat="1" ht="23.1" customHeight="1">
      <c r="A48" s="338">
        <v>32</v>
      </c>
      <c r="B48" s="344" t="s">
        <v>29</v>
      </c>
      <c r="C48" s="200" t="s">
        <v>139</v>
      </c>
      <c r="D48" s="242">
        <v>7.7240000000000003E-2</v>
      </c>
      <c r="E48" s="200"/>
      <c r="F48" s="240"/>
      <c r="G48" s="200" t="s">
        <v>172</v>
      </c>
    </row>
    <row r="49" spans="1:7" s="333" customFormat="1" ht="23.1" customHeight="1">
      <c r="A49" s="673">
        <v>37</v>
      </c>
      <c r="B49" s="673" t="s">
        <v>419</v>
      </c>
      <c r="C49" s="200" t="s">
        <v>137</v>
      </c>
      <c r="D49" s="242"/>
      <c r="E49" s="200"/>
      <c r="F49" s="240">
        <v>1.8055000000000002E-2</v>
      </c>
      <c r="G49" s="200"/>
    </row>
    <row r="50" spans="1:7" s="333" customFormat="1" ht="23.1" customHeight="1">
      <c r="A50" s="675"/>
      <c r="B50" s="675"/>
      <c r="C50" s="200" t="s">
        <v>138</v>
      </c>
      <c r="D50" s="242"/>
      <c r="E50" s="240">
        <v>4.7000000000000002E-3</v>
      </c>
      <c r="F50" s="240"/>
      <c r="G50" s="200"/>
    </row>
    <row r="51" spans="1:7" s="333" customFormat="1" ht="23.1" customHeight="1">
      <c r="A51" s="677">
        <v>38</v>
      </c>
      <c r="B51" s="673" t="s">
        <v>420</v>
      </c>
      <c r="C51" s="200" t="s">
        <v>531</v>
      </c>
      <c r="D51" s="242">
        <v>8.5087999999999997E-2</v>
      </c>
      <c r="E51" s="200"/>
      <c r="F51" s="240"/>
      <c r="G51" s="200" t="s">
        <v>167</v>
      </c>
    </row>
    <row r="52" spans="1:7" s="333" customFormat="1" ht="23.1" customHeight="1">
      <c r="A52" s="678"/>
      <c r="B52" s="675"/>
      <c r="C52" s="200" t="s">
        <v>1066</v>
      </c>
      <c r="D52" s="242">
        <v>5.8300000000000001E-3</v>
      </c>
      <c r="E52" s="200"/>
      <c r="F52" s="240"/>
      <c r="G52" s="200"/>
    </row>
    <row r="53" spans="1:7" ht="23.1" customHeight="1">
      <c r="A53" s="344">
        <v>45</v>
      </c>
      <c r="B53" s="344" t="s">
        <v>149</v>
      </c>
      <c r="C53" s="200" t="s">
        <v>150</v>
      </c>
      <c r="D53" s="242"/>
      <c r="E53" s="242"/>
      <c r="F53" s="242">
        <v>1.0416999999999999E-2</v>
      </c>
      <c r="G53" s="200" t="s">
        <v>174</v>
      </c>
    </row>
    <row r="54" spans="1:7" ht="23.1" customHeight="1">
      <c r="A54" s="673">
        <v>65</v>
      </c>
      <c r="B54" s="673" t="s">
        <v>1191</v>
      </c>
      <c r="C54" s="200" t="s">
        <v>145</v>
      </c>
      <c r="D54" s="237">
        <v>2.3099999999999999E-2</v>
      </c>
      <c r="E54" s="242"/>
      <c r="F54" s="242"/>
      <c r="G54" s="200" t="s">
        <v>171</v>
      </c>
    </row>
    <row r="55" spans="1:7" ht="23.1" customHeight="1">
      <c r="A55" s="674"/>
      <c r="B55" s="674"/>
      <c r="C55" s="200" t="s">
        <v>1036</v>
      </c>
      <c r="D55" s="237">
        <v>2.7199999999999998E-2</v>
      </c>
      <c r="E55" s="242"/>
      <c r="F55" s="242"/>
      <c r="G55" s="200" t="s">
        <v>757</v>
      </c>
    </row>
    <row r="56" spans="1:7" ht="23.1" customHeight="1">
      <c r="A56" s="674"/>
      <c r="B56" s="674"/>
      <c r="C56" s="200" t="s">
        <v>534</v>
      </c>
      <c r="D56" s="237">
        <v>2.835E-2</v>
      </c>
      <c r="E56" s="242"/>
      <c r="F56" s="242"/>
      <c r="G56" s="200" t="s">
        <v>173</v>
      </c>
    </row>
    <row r="57" spans="1:7" ht="23.1" customHeight="1">
      <c r="A57" s="675"/>
      <c r="B57" s="675"/>
      <c r="C57" s="200" t="s">
        <v>1036</v>
      </c>
      <c r="D57" s="237">
        <v>1.4E-2</v>
      </c>
      <c r="E57" s="498"/>
      <c r="F57" s="498"/>
      <c r="G57" s="498"/>
    </row>
    <row r="58" spans="1:7" ht="23.1" customHeight="1">
      <c r="A58" s="344">
        <v>75</v>
      </c>
      <c r="B58" s="344" t="s">
        <v>535</v>
      </c>
      <c r="C58" s="200" t="s">
        <v>159</v>
      </c>
      <c r="D58" s="242"/>
      <c r="E58" s="242"/>
      <c r="F58" s="242">
        <v>7.7000000000000002E-3</v>
      </c>
      <c r="G58" s="200"/>
    </row>
    <row r="59" spans="1:7" ht="23.1" customHeight="1">
      <c r="A59" s="673">
        <v>97</v>
      </c>
      <c r="B59" s="673" t="s">
        <v>758</v>
      </c>
      <c r="C59" s="200" t="s">
        <v>763</v>
      </c>
      <c r="D59" s="242">
        <v>1.7000000000000001E-2</v>
      </c>
      <c r="E59" s="242"/>
      <c r="F59" s="242"/>
      <c r="G59" s="200" t="s">
        <v>759</v>
      </c>
    </row>
    <row r="60" spans="1:7" ht="23.1" customHeight="1">
      <c r="A60" s="674"/>
      <c r="B60" s="674"/>
      <c r="C60" s="239" t="s">
        <v>764</v>
      </c>
      <c r="D60" s="242">
        <v>2.3E-2</v>
      </c>
      <c r="E60" s="242"/>
      <c r="F60" s="242"/>
      <c r="G60" s="200" t="s">
        <v>760</v>
      </c>
    </row>
    <row r="61" spans="1:7" ht="23.1" customHeight="1">
      <c r="A61" s="674"/>
      <c r="B61" s="674"/>
      <c r="C61" s="200" t="s">
        <v>765</v>
      </c>
      <c r="D61" s="242">
        <v>4.5999999999999999E-2</v>
      </c>
      <c r="E61" s="242"/>
      <c r="F61" s="242"/>
      <c r="G61" s="200" t="s">
        <v>761</v>
      </c>
    </row>
    <row r="62" spans="1:7" ht="23.1" customHeight="1">
      <c r="A62" s="674"/>
      <c r="B62" s="674"/>
      <c r="C62" s="200" t="s">
        <v>766</v>
      </c>
      <c r="D62" s="242">
        <v>1.5049999999999999E-2</v>
      </c>
      <c r="E62" s="242"/>
      <c r="F62" s="242"/>
      <c r="G62" s="200"/>
    </row>
    <row r="63" spans="1:7" ht="23.1" customHeight="1">
      <c r="A63" s="674"/>
      <c r="B63" s="674"/>
      <c r="C63" s="200" t="s">
        <v>767</v>
      </c>
      <c r="D63" s="242">
        <v>1.15E-2</v>
      </c>
      <c r="E63" s="242"/>
      <c r="F63" s="242"/>
      <c r="G63" s="200"/>
    </row>
    <row r="64" spans="1:7" ht="23.1" customHeight="1">
      <c r="A64" s="674"/>
      <c r="B64" s="674"/>
      <c r="C64" s="200" t="s">
        <v>768</v>
      </c>
      <c r="D64" s="242">
        <v>3.2000000000000001E-2</v>
      </c>
      <c r="E64" s="242"/>
      <c r="F64" s="242"/>
      <c r="G64" s="200"/>
    </row>
    <row r="65" spans="1:7" ht="23.1" customHeight="1">
      <c r="A65" s="674"/>
      <c r="B65" s="674"/>
      <c r="C65" s="200" t="s">
        <v>769</v>
      </c>
      <c r="D65" s="242">
        <v>5.7999999999999996E-3</v>
      </c>
      <c r="E65" s="242"/>
      <c r="F65" s="242"/>
      <c r="G65" s="200"/>
    </row>
    <row r="66" spans="1:7" ht="23.1" customHeight="1">
      <c r="A66" s="674"/>
      <c r="B66" s="674"/>
      <c r="C66" s="200" t="s">
        <v>770</v>
      </c>
      <c r="D66" s="242">
        <v>3.3999999999999998E-3</v>
      </c>
      <c r="E66" s="242"/>
      <c r="F66" s="242"/>
      <c r="G66" s="200"/>
    </row>
    <row r="67" spans="1:7" ht="23.1" customHeight="1">
      <c r="A67" s="674"/>
      <c r="B67" s="674"/>
      <c r="C67" s="200" t="s">
        <v>771</v>
      </c>
      <c r="D67" s="242">
        <v>0.158</v>
      </c>
      <c r="E67" s="242"/>
      <c r="F67" s="242"/>
      <c r="G67" s="200" t="s">
        <v>175</v>
      </c>
    </row>
    <row r="68" spans="1:7" ht="22.5" customHeight="1">
      <c r="A68" s="674"/>
      <c r="B68" s="674"/>
      <c r="C68" s="200" t="s">
        <v>772</v>
      </c>
      <c r="D68" s="415"/>
      <c r="E68" s="242"/>
      <c r="F68" s="242">
        <v>6.4299999999999996E-2</v>
      </c>
      <c r="G68" s="200" t="s">
        <v>176</v>
      </c>
    </row>
    <row r="69" spans="1:7" ht="23.1" customHeight="1">
      <c r="A69" s="674"/>
      <c r="B69" s="674"/>
      <c r="C69" s="200" t="s">
        <v>556</v>
      </c>
      <c r="D69" s="415"/>
      <c r="E69" s="242"/>
      <c r="F69" s="242">
        <v>3.9E-2</v>
      </c>
      <c r="G69" s="200" t="s">
        <v>177</v>
      </c>
    </row>
    <row r="70" spans="1:7" ht="22.5" customHeight="1">
      <c r="A70" s="674"/>
      <c r="B70" s="674"/>
      <c r="C70" s="200" t="s">
        <v>1067</v>
      </c>
      <c r="D70" s="242"/>
      <c r="E70" s="242"/>
      <c r="F70" s="242">
        <v>1.7361000000000001E-2</v>
      </c>
      <c r="G70" s="200" t="s">
        <v>1068</v>
      </c>
    </row>
    <row r="71" spans="1:7" ht="23.1" customHeight="1">
      <c r="A71" s="674"/>
      <c r="B71" s="674"/>
      <c r="C71" s="200" t="s">
        <v>1069</v>
      </c>
      <c r="D71" s="242"/>
      <c r="E71" s="242"/>
      <c r="F71" s="242">
        <v>3.1829000000000003E-2</v>
      </c>
      <c r="G71" s="200" t="s">
        <v>178</v>
      </c>
    </row>
    <row r="72" spans="1:7" ht="23.1" customHeight="1">
      <c r="A72" s="674"/>
      <c r="B72" s="674"/>
      <c r="C72" s="200" t="s">
        <v>1070</v>
      </c>
      <c r="D72" s="242"/>
      <c r="E72" s="242"/>
      <c r="F72" s="242">
        <v>1.0995E-2</v>
      </c>
      <c r="G72" s="200" t="s">
        <v>1071</v>
      </c>
    </row>
    <row r="73" spans="1:7" ht="23.1" customHeight="1">
      <c r="A73" s="674"/>
      <c r="B73" s="674"/>
      <c r="C73" s="200" t="s">
        <v>1072</v>
      </c>
      <c r="D73" s="242"/>
      <c r="E73" s="242"/>
      <c r="F73" s="242">
        <v>7.0600000000000003E-3</v>
      </c>
      <c r="G73" s="200"/>
    </row>
    <row r="74" spans="1:7" ht="23.1" customHeight="1">
      <c r="A74" s="674"/>
      <c r="B74" s="674"/>
      <c r="C74" s="200" t="s">
        <v>1073</v>
      </c>
      <c r="D74" s="242"/>
      <c r="E74" s="242"/>
      <c r="F74" s="242">
        <v>7.639E-3</v>
      </c>
      <c r="G74" s="200" t="s">
        <v>915</v>
      </c>
    </row>
    <row r="75" spans="1:7" ht="23.1" customHeight="1">
      <c r="A75" s="674"/>
      <c r="B75" s="674"/>
      <c r="C75" s="200" t="s">
        <v>151</v>
      </c>
      <c r="D75" s="242"/>
      <c r="E75" s="242"/>
      <c r="F75" s="242">
        <v>1.1573999999999999E-2</v>
      </c>
      <c r="G75" s="200"/>
    </row>
    <row r="76" spans="1:7" ht="23.1" customHeight="1">
      <c r="A76" s="675"/>
      <c r="B76" s="675"/>
      <c r="C76" s="200" t="s">
        <v>152</v>
      </c>
      <c r="D76" s="242"/>
      <c r="E76" s="242"/>
      <c r="F76" s="242">
        <v>9.2589999999999999E-3</v>
      </c>
      <c r="G76" s="200"/>
    </row>
  </sheetData>
  <mergeCells count="34">
    <mergeCell ref="A4:A9"/>
    <mergeCell ref="B4:B9"/>
    <mergeCell ref="A43:A45"/>
    <mergeCell ref="A22:A26"/>
    <mergeCell ref="G2:G3"/>
    <mergeCell ref="D2:E2"/>
    <mergeCell ref="A2:A3"/>
    <mergeCell ref="B2:B3"/>
    <mergeCell ref="C2:C3"/>
    <mergeCell ref="F2:F3"/>
    <mergeCell ref="B51:B52"/>
    <mergeCell ref="A49:A50"/>
    <mergeCell ref="A11:A12"/>
    <mergeCell ref="B11:B12"/>
    <mergeCell ref="B49:B50"/>
    <mergeCell ref="B30:B33"/>
    <mergeCell ref="A16:A18"/>
    <mergeCell ref="B16:B18"/>
    <mergeCell ref="A59:A76"/>
    <mergeCell ref="B59:B76"/>
    <mergeCell ref="B22:B26"/>
    <mergeCell ref="A13:A15"/>
    <mergeCell ref="B13:B15"/>
    <mergeCell ref="A54:A57"/>
    <mergeCell ref="B54:B57"/>
    <mergeCell ref="A19:A21"/>
    <mergeCell ref="B19:B21"/>
    <mergeCell ref="A30:A33"/>
    <mergeCell ref="B43:B45"/>
    <mergeCell ref="A28:A29"/>
    <mergeCell ref="B28:B29"/>
    <mergeCell ref="A35:A40"/>
    <mergeCell ref="B35:B40"/>
    <mergeCell ref="A51:A52"/>
  </mergeCells>
  <phoneticPr fontId="2"/>
  <printOptions horizontalCentered="1"/>
  <pageMargins left="0.39370078740157483" right="0.19685039370078741" top="0.78740157480314965" bottom="0.78740157480314965" header="0.51181102362204722" footer="0.51181102362204722"/>
  <pageSetup paperSize="9" scale="84" fitToHeight="2" orientation="portrait" r:id="rId1"/>
  <headerFooter alignWithMargins="0">
    <oddFooter>&amp;C&amp;12- &amp;P+12 -</oddFooter>
  </headerFooter>
  <rowBreaks count="1" manualBreakCount="1">
    <brk id="52"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workbookViewId="0">
      <selection activeCell="K53" sqref="K53"/>
    </sheetView>
  </sheetViews>
  <sheetFormatPr defaultRowHeight="13.5"/>
  <cols>
    <col min="1" max="1" width="4.875" style="399" customWidth="1"/>
    <col min="2" max="2" width="20.625" style="43" customWidth="1"/>
    <col min="3" max="3" width="9.125" style="43" customWidth="1"/>
    <col min="4" max="8" width="9.875" style="43" customWidth="1"/>
    <col min="9" max="9" width="10.875" style="388" customWidth="1"/>
    <col min="10" max="16384" width="9" style="43"/>
  </cols>
  <sheetData>
    <row r="1" spans="1:12" ht="24" customHeight="1">
      <c r="A1" s="420" t="s">
        <v>1137</v>
      </c>
    </row>
    <row r="2" spans="1:12" ht="15" customHeight="1">
      <c r="A2" s="382"/>
      <c r="D2" s="382"/>
      <c r="E2" s="382"/>
      <c r="F2" s="382"/>
      <c r="G2" s="382"/>
      <c r="H2" s="382"/>
      <c r="I2" s="389" t="s">
        <v>1257</v>
      </c>
      <c r="J2" s="390"/>
      <c r="K2" s="390"/>
      <c r="L2" s="390"/>
    </row>
    <row r="3" spans="1:12" ht="31.5" customHeight="1">
      <c r="A3" s="391" t="s">
        <v>907</v>
      </c>
      <c r="B3" s="394" t="s">
        <v>1138</v>
      </c>
      <c r="C3" s="391" t="s">
        <v>1139</v>
      </c>
      <c r="D3" s="391" t="s">
        <v>1140</v>
      </c>
      <c r="E3" s="391" t="s">
        <v>1141</v>
      </c>
      <c r="F3" s="391" t="s">
        <v>1142</v>
      </c>
      <c r="G3" s="391" t="s">
        <v>1143</v>
      </c>
      <c r="H3" s="391" t="s">
        <v>1144</v>
      </c>
      <c r="I3" s="391" t="s">
        <v>1145</v>
      </c>
      <c r="J3" s="393"/>
      <c r="K3" s="393"/>
      <c r="L3" s="393"/>
    </row>
    <row r="4" spans="1:12">
      <c r="A4" s="394">
        <v>1</v>
      </c>
      <c r="B4" s="392" t="s">
        <v>439</v>
      </c>
      <c r="C4" s="395">
        <v>10</v>
      </c>
      <c r="D4" s="395">
        <v>950</v>
      </c>
      <c r="E4" s="395">
        <v>156</v>
      </c>
      <c r="F4" s="395">
        <v>950</v>
      </c>
      <c r="G4" s="395">
        <v>1733</v>
      </c>
      <c r="H4" s="395">
        <v>2516</v>
      </c>
      <c r="I4" s="598">
        <v>41730</v>
      </c>
    </row>
    <row r="5" spans="1:12">
      <c r="A5" s="394">
        <v>2</v>
      </c>
      <c r="B5" s="392" t="s">
        <v>441</v>
      </c>
      <c r="C5" s="395">
        <v>0</v>
      </c>
      <c r="D5" s="395">
        <v>594</v>
      </c>
      <c r="E5" s="395">
        <v>48</v>
      </c>
      <c r="F5" s="395">
        <v>1080</v>
      </c>
      <c r="G5" s="395">
        <v>1792</v>
      </c>
      <c r="H5" s="395">
        <v>2505</v>
      </c>
      <c r="I5" s="396">
        <v>41791</v>
      </c>
    </row>
    <row r="6" spans="1:12">
      <c r="A6" s="394">
        <v>3</v>
      </c>
      <c r="B6" s="392" t="s">
        <v>414</v>
      </c>
      <c r="C6" s="395">
        <v>10</v>
      </c>
      <c r="D6" s="395">
        <v>572</v>
      </c>
      <c r="E6" s="395">
        <v>86</v>
      </c>
      <c r="F6" s="395">
        <v>572</v>
      </c>
      <c r="G6" s="395">
        <v>1004</v>
      </c>
      <c r="H6" s="395">
        <v>1436</v>
      </c>
      <c r="I6" s="396">
        <v>41730</v>
      </c>
    </row>
    <row r="7" spans="1:12">
      <c r="A7" s="394">
        <v>4</v>
      </c>
      <c r="B7" s="392" t="s">
        <v>433</v>
      </c>
      <c r="C7" s="395">
        <v>0</v>
      </c>
      <c r="D7" s="395">
        <v>691</v>
      </c>
      <c r="E7" s="395">
        <v>64</v>
      </c>
      <c r="F7" s="395">
        <v>1339</v>
      </c>
      <c r="G7" s="395">
        <v>1987</v>
      </c>
      <c r="H7" s="395">
        <v>2635</v>
      </c>
      <c r="I7" s="396">
        <v>41730</v>
      </c>
    </row>
    <row r="8" spans="1:12">
      <c r="A8" s="394">
        <v>5</v>
      </c>
      <c r="B8" s="392" t="s">
        <v>442</v>
      </c>
      <c r="C8" s="395">
        <v>10</v>
      </c>
      <c r="D8" s="395">
        <v>993</v>
      </c>
      <c r="E8" s="395">
        <v>154</v>
      </c>
      <c r="F8" s="395">
        <v>993</v>
      </c>
      <c r="G8" s="395">
        <v>1765</v>
      </c>
      <c r="H8" s="395">
        <v>2538</v>
      </c>
      <c r="I8" s="396">
        <v>35886</v>
      </c>
    </row>
    <row r="9" spans="1:12">
      <c r="A9" s="394">
        <v>7</v>
      </c>
      <c r="B9" s="392" t="s">
        <v>438</v>
      </c>
      <c r="C9" s="395">
        <v>10</v>
      </c>
      <c r="D9" s="395">
        <v>1690</v>
      </c>
      <c r="E9" s="395">
        <v>291</v>
      </c>
      <c r="F9" s="395">
        <v>1760</v>
      </c>
      <c r="G9" s="395">
        <v>3218</v>
      </c>
      <c r="H9" s="395">
        <v>4676</v>
      </c>
      <c r="I9" s="396">
        <v>41730</v>
      </c>
    </row>
    <row r="10" spans="1:12">
      <c r="A10" s="394">
        <v>8</v>
      </c>
      <c r="B10" s="392" t="s">
        <v>440</v>
      </c>
      <c r="C10" s="395">
        <v>10</v>
      </c>
      <c r="D10" s="395">
        <v>771</v>
      </c>
      <c r="E10" s="395">
        <v>139</v>
      </c>
      <c r="F10" s="395">
        <v>771</v>
      </c>
      <c r="G10" s="395">
        <v>1467</v>
      </c>
      <c r="H10" s="395">
        <v>2164</v>
      </c>
      <c r="I10" s="396">
        <v>35582</v>
      </c>
    </row>
    <row r="11" spans="1:12">
      <c r="A11" s="394">
        <v>9</v>
      </c>
      <c r="B11" s="392" t="s">
        <v>412</v>
      </c>
      <c r="C11" s="395">
        <v>5</v>
      </c>
      <c r="D11" s="395">
        <v>939</v>
      </c>
      <c r="E11" s="395">
        <v>10</v>
      </c>
      <c r="F11" s="395">
        <v>993</v>
      </c>
      <c r="G11" s="395">
        <v>1744</v>
      </c>
      <c r="H11" s="395">
        <v>2494</v>
      </c>
      <c r="I11" s="396">
        <v>40878</v>
      </c>
    </row>
    <row r="12" spans="1:12">
      <c r="A12" s="394">
        <v>10</v>
      </c>
      <c r="B12" s="392" t="s">
        <v>428</v>
      </c>
      <c r="C12" s="395">
        <v>10</v>
      </c>
      <c r="D12" s="395">
        <v>1944</v>
      </c>
      <c r="E12" s="395">
        <v>151</v>
      </c>
      <c r="F12" s="395">
        <v>1944</v>
      </c>
      <c r="G12" s="395">
        <v>2699</v>
      </c>
      <c r="H12" s="395">
        <v>3454</v>
      </c>
      <c r="I12" s="396">
        <v>41821</v>
      </c>
    </row>
    <row r="13" spans="1:12">
      <c r="A13" s="394">
        <v>13</v>
      </c>
      <c r="B13" s="392" t="s">
        <v>407</v>
      </c>
      <c r="C13" s="395">
        <v>0</v>
      </c>
      <c r="D13" s="395">
        <v>442</v>
      </c>
      <c r="E13" s="395">
        <v>37</v>
      </c>
      <c r="F13" s="395">
        <v>820</v>
      </c>
      <c r="G13" s="395">
        <v>1549</v>
      </c>
      <c r="H13" s="395">
        <v>2386</v>
      </c>
      <c r="I13" s="396">
        <v>41730</v>
      </c>
    </row>
    <row r="14" spans="1:12">
      <c r="A14" s="394">
        <v>14</v>
      </c>
      <c r="B14" s="392" t="s">
        <v>406</v>
      </c>
      <c r="C14" s="395">
        <v>10</v>
      </c>
      <c r="D14" s="395">
        <v>972</v>
      </c>
      <c r="E14" s="395">
        <v>151</v>
      </c>
      <c r="F14" s="395">
        <v>972</v>
      </c>
      <c r="G14" s="395">
        <v>1782</v>
      </c>
      <c r="H14" s="395">
        <v>2484</v>
      </c>
      <c r="I14" s="396">
        <v>38808</v>
      </c>
    </row>
    <row r="15" spans="1:12">
      <c r="A15" s="394">
        <v>16</v>
      </c>
      <c r="B15" s="392" t="s">
        <v>410</v>
      </c>
      <c r="C15" s="395">
        <v>10</v>
      </c>
      <c r="D15" s="395">
        <v>1350</v>
      </c>
      <c r="E15" s="395">
        <v>162</v>
      </c>
      <c r="F15" s="395">
        <v>1350</v>
      </c>
      <c r="G15" s="395">
        <v>2160</v>
      </c>
      <c r="H15" s="395">
        <v>2970</v>
      </c>
      <c r="I15" s="396">
        <v>40756</v>
      </c>
    </row>
    <row r="16" spans="1:12">
      <c r="A16" s="394">
        <v>18</v>
      </c>
      <c r="B16" s="392" t="s">
        <v>426</v>
      </c>
      <c r="C16" s="395">
        <v>5</v>
      </c>
      <c r="D16" s="395">
        <v>586</v>
      </c>
      <c r="E16" s="395">
        <v>46</v>
      </c>
      <c r="F16" s="395">
        <v>818</v>
      </c>
      <c r="G16" s="395">
        <v>1304</v>
      </c>
      <c r="H16" s="395">
        <v>1790</v>
      </c>
      <c r="I16" s="396">
        <v>41730</v>
      </c>
    </row>
    <row r="17" spans="1:9">
      <c r="A17" s="394">
        <v>19</v>
      </c>
      <c r="B17" s="392" t="s">
        <v>1258</v>
      </c>
      <c r="C17" s="395">
        <v>10</v>
      </c>
      <c r="D17" s="395">
        <v>367</v>
      </c>
      <c r="E17" s="395">
        <v>48</v>
      </c>
      <c r="F17" s="395">
        <v>367</v>
      </c>
      <c r="G17" s="395">
        <v>610</v>
      </c>
      <c r="H17" s="395">
        <v>853</v>
      </c>
      <c r="I17" s="396">
        <v>41730</v>
      </c>
    </row>
    <row r="18" spans="1:9">
      <c r="A18" s="394">
        <v>20</v>
      </c>
      <c r="B18" s="392" t="s">
        <v>408</v>
      </c>
      <c r="C18" s="395">
        <v>0</v>
      </c>
      <c r="D18" s="395">
        <v>864</v>
      </c>
      <c r="E18" s="395">
        <v>21</v>
      </c>
      <c r="F18" s="395">
        <v>1080</v>
      </c>
      <c r="G18" s="395">
        <v>1728</v>
      </c>
      <c r="H18" s="395">
        <v>2376</v>
      </c>
      <c r="I18" s="396">
        <v>41244</v>
      </c>
    </row>
    <row r="19" spans="1:9">
      <c r="A19" s="394">
        <v>21</v>
      </c>
      <c r="B19" s="392" t="s">
        <v>413</v>
      </c>
      <c r="C19" s="395">
        <v>5</v>
      </c>
      <c r="D19" s="395">
        <v>912</v>
      </c>
      <c r="E19" s="395">
        <v>35</v>
      </c>
      <c r="F19" s="395">
        <v>1090</v>
      </c>
      <c r="G19" s="395">
        <v>1765</v>
      </c>
      <c r="H19" s="395">
        <v>2440</v>
      </c>
      <c r="I19" s="396">
        <v>38808</v>
      </c>
    </row>
    <row r="20" spans="1:9">
      <c r="A20" s="394">
        <v>22</v>
      </c>
      <c r="B20" s="392" t="s">
        <v>429</v>
      </c>
      <c r="C20" s="395">
        <v>10</v>
      </c>
      <c r="D20" s="395">
        <v>810</v>
      </c>
      <c r="E20" s="395">
        <v>97</v>
      </c>
      <c r="F20" s="395">
        <v>810</v>
      </c>
      <c r="G20" s="395">
        <v>1296</v>
      </c>
      <c r="H20" s="395">
        <v>1782</v>
      </c>
      <c r="I20" s="396">
        <v>42095</v>
      </c>
    </row>
    <row r="21" spans="1:9">
      <c r="A21" s="394">
        <v>23</v>
      </c>
      <c r="B21" s="392" t="s">
        <v>436</v>
      </c>
      <c r="C21" s="395">
        <v>0</v>
      </c>
      <c r="D21" s="395">
        <v>702</v>
      </c>
      <c r="E21" s="395">
        <v>62</v>
      </c>
      <c r="F21" s="395">
        <v>1328</v>
      </c>
      <c r="G21" s="395">
        <v>1933</v>
      </c>
      <c r="H21" s="395">
        <v>2538</v>
      </c>
      <c r="I21" s="396">
        <v>41821</v>
      </c>
    </row>
    <row r="22" spans="1:9">
      <c r="A22" s="394">
        <v>24</v>
      </c>
      <c r="B22" s="392" t="s">
        <v>434</v>
      </c>
      <c r="C22" s="395">
        <v>10</v>
      </c>
      <c r="D22" s="395">
        <v>1690</v>
      </c>
      <c r="E22" s="395">
        <v>194</v>
      </c>
      <c r="F22" s="395">
        <v>1690</v>
      </c>
      <c r="G22" s="395">
        <v>2660</v>
      </c>
      <c r="H22" s="395">
        <v>3630</v>
      </c>
      <c r="I22" s="396">
        <v>41730</v>
      </c>
    </row>
    <row r="23" spans="1:9">
      <c r="A23" s="394">
        <v>25</v>
      </c>
      <c r="B23" s="392" t="s">
        <v>409</v>
      </c>
      <c r="C23" s="395">
        <v>0</v>
      </c>
      <c r="D23" s="395">
        <v>756</v>
      </c>
      <c r="E23" s="395">
        <v>64</v>
      </c>
      <c r="F23" s="395">
        <v>1512</v>
      </c>
      <c r="G23" s="395">
        <v>2322</v>
      </c>
      <c r="H23" s="395">
        <v>3132</v>
      </c>
      <c r="I23" s="396">
        <v>41730</v>
      </c>
    </row>
    <row r="24" spans="1:9">
      <c r="A24" s="394">
        <v>27</v>
      </c>
      <c r="B24" s="392" t="s">
        <v>417</v>
      </c>
      <c r="C24" s="395">
        <v>10</v>
      </c>
      <c r="D24" s="395">
        <v>1998</v>
      </c>
      <c r="E24" s="395">
        <v>151</v>
      </c>
      <c r="F24" s="395">
        <v>1998</v>
      </c>
      <c r="G24" s="600">
        <v>2754</v>
      </c>
      <c r="H24" s="600">
        <v>3510</v>
      </c>
      <c r="I24" s="396">
        <v>40452</v>
      </c>
    </row>
    <row r="25" spans="1:9">
      <c r="A25" s="394">
        <v>32</v>
      </c>
      <c r="B25" s="392" t="s">
        <v>29</v>
      </c>
      <c r="C25" s="395">
        <v>5</v>
      </c>
      <c r="D25" s="395">
        <v>972</v>
      </c>
      <c r="E25" s="395">
        <v>136</v>
      </c>
      <c r="F25" s="395">
        <v>1652</v>
      </c>
      <c r="G25" s="395">
        <v>2657</v>
      </c>
      <c r="H25" s="395">
        <v>3661</v>
      </c>
      <c r="I25" s="396">
        <v>41730</v>
      </c>
    </row>
    <row r="26" spans="1:9">
      <c r="A26" s="394">
        <v>36</v>
      </c>
      <c r="B26" s="392" t="s">
        <v>421</v>
      </c>
      <c r="C26" s="395">
        <v>5</v>
      </c>
      <c r="D26" s="395">
        <v>760</v>
      </c>
      <c r="E26" s="395">
        <v>152</v>
      </c>
      <c r="F26" s="395">
        <v>1520</v>
      </c>
      <c r="G26" s="395">
        <v>2430</v>
      </c>
      <c r="H26" s="395">
        <v>3340</v>
      </c>
      <c r="I26" s="396">
        <v>41640</v>
      </c>
    </row>
    <row r="27" spans="1:9">
      <c r="A27" s="394">
        <v>37</v>
      </c>
      <c r="B27" s="392" t="s">
        <v>419</v>
      </c>
      <c r="C27" s="395">
        <v>8</v>
      </c>
      <c r="D27" s="395">
        <v>972</v>
      </c>
      <c r="E27" s="395">
        <v>135</v>
      </c>
      <c r="F27" s="395">
        <v>1242</v>
      </c>
      <c r="G27" s="395">
        <v>1917</v>
      </c>
      <c r="H27" s="395">
        <v>2592</v>
      </c>
      <c r="I27" s="396">
        <v>41730</v>
      </c>
    </row>
    <row r="28" spans="1:9">
      <c r="A28" s="394">
        <v>38</v>
      </c>
      <c r="B28" s="392" t="s">
        <v>420</v>
      </c>
      <c r="C28" s="395">
        <v>10</v>
      </c>
      <c r="D28" s="395">
        <v>1274</v>
      </c>
      <c r="E28" s="395">
        <v>142</v>
      </c>
      <c r="F28" s="395">
        <v>1274</v>
      </c>
      <c r="G28" s="395">
        <v>1987</v>
      </c>
      <c r="H28" s="395">
        <v>2700</v>
      </c>
      <c r="I28" s="396">
        <v>41730</v>
      </c>
    </row>
    <row r="29" spans="1:9">
      <c r="A29" s="394">
        <v>39</v>
      </c>
      <c r="B29" s="392" t="s">
        <v>430</v>
      </c>
      <c r="C29" s="395">
        <v>10</v>
      </c>
      <c r="D29" s="395">
        <v>972</v>
      </c>
      <c r="E29" s="395">
        <v>108</v>
      </c>
      <c r="F29" s="395">
        <v>972</v>
      </c>
      <c r="G29" s="395">
        <v>1512</v>
      </c>
      <c r="H29" s="395">
        <v>2052</v>
      </c>
      <c r="I29" s="396">
        <v>39448</v>
      </c>
    </row>
    <row r="30" spans="1:9">
      <c r="A30" s="394">
        <v>45</v>
      </c>
      <c r="B30" s="392" t="s">
        <v>149</v>
      </c>
      <c r="C30" s="395">
        <v>5</v>
      </c>
      <c r="D30" s="395">
        <v>1368</v>
      </c>
      <c r="E30" s="395">
        <v>182</v>
      </c>
      <c r="F30" s="395">
        <v>2280</v>
      </c>
      <c r="G30" s="395">
        <v>3193</v>
      </c>
      <c r="H30" s="395">
        <v>4106</v>
      </c>
      <c r="I30" s="396">
        <v>41730</v>
      </c>
    </row>
    <row r="31" spans="1:9">
      <c r="A31" s="394">
        <v>56</v>
      </c>
      <c r="B31" s="392" t="s">
        <v>431</v>
      </c>
      <c r="C31" s="395">
        <v>0</v>
      </c>
      <c r="D31" s="395">
        <v>864</v>
      </c>
      <c r="E31" s="395">
        <v>75</v>
      </c>
      <c r="F31" s="395">
        <v>1620</v>
      </c>
      <c r="G31" s="395">
        <v>1998</v>
      </c>
      <c r="H31" s="395">
        <v>2376</v>
      </c>
      <c r="I31" s="396">
        <v>41730</v>
      </c>
    </row>
    <row r="32" spans="1:9">
      <c r="A32" s="394">
        <v>57</v>
      </c>
      <c r="B32" s="392" t="s">
        <v>424</v>
      </c>
      <c r="C32" s="395">
        <v>10</v>
      </c>
      <c r="D32" s="395">
        <v>950</v>
      </c>
      <c r="E32" s="395">
        <v>97</v>
      </c>
      <c r="F32" s="395">
        <v>1000</v>
      </c>
      <c r="G32" s="395">
        <v>1490</v>
      </c>
      <c r="H32" s="395">
        <v>1980</v>
      </c>
      <c r="I32" s="396">
        <v>41730</v>
      </c>
    </row>
    <row r="33" spans="1:9">
      <c r="A33" s="394">
        <v>60</v>
      </c>
      <c r="B33" s="392" t="s">
        <v>423</v>
      </c>
      <c r="C33" s="395">
        <v>7</v>
      </c>
      <c r="D33" s="395">
        <v>750</v>
      </c>
      <c r="E33" s="395">
        <v>140</v>
      </c>
      <c r="F33" s="395">
        <v>1170</v>
      </c>
      <c r="G33" s="395">
        <v>1870</v>
      </c>
      <c r="H33" s="395">
        <v>2580</v>
      </c>
      <c r="I33" s="396">
        <v>41730</v>
      </c>
    </row>
    <row r="34" spans="1:9">
      <c r="A34" s="394">
        <v>65</v>
      </c>
      <c r="B34" s="392" t="s">
        <v>435</v>
      </c>
      <c r="C34" s="395">
        <v>8</v>
      </c>
      <c r="D34" s="395">
        <v>1260</v>
      </c>
      <c r="E34" s="395">
        <v>151</v>
      </c>
      <c r="F34" s="395">
        <v>1560</v>
      </c>
      <c r="G34" s="395">
        <v>2320</v>
      </c>
      <c r="H34" s="395">
        <v>3070</v>
      </c>
      <c r="I34" s="396">
        <v>41730</v>
      </c>
    </row>
    <row r="35" spans="1:9">
      <c r="A35" s="394">
        <v>68</v>
      </c>
      <c r="B35" s="392" t="s">
        <v>418</v>
      </c>
      <c r="C35" s="395">
        <v>10</v>
      </c>
      <c r="D35" s="395">
        <v>1998</v>
      </c>
      <c r="E35" s="395">
        <v>151</v>
      </c>
      <c r="F35" s="395">
        <v>1998</v>
      </c>
      <c r="G35" s="600">
        <v>2754</v>
      </c>
      <c r="H35" s="600">
        <v>3510</v>
      </c>
      <c r="I35" s="396">
        <v>42248</v>
      </c>
    </row>
    <row r="36" spans="1:9">
      <c r="A36" s="394">
        <v>71</v>
      </c>
      <c r="B36" s="392" t="s">
        <v>415</v>
      </c>
      <c r="C36" s="395">
        <v>10</v>
      </c>
      <c r="D36" s="395">
        <v>1080</v>
      </c>
      <c r="E36" s="395">
        <v>167</v>
      </c>
      <c r="F36" s="395">
        <v>1080</v>
      </c>
      <c r="G36" s="395">
        <v>1910</v>
      </c>
      <c r="H36" s="395">
        <v>2750</v>
      </c>
      <c r="I36" s="396">
        <v>35156</v>
      </c>
    </row>
    <row r="37" spans="1:9">
      <c r="A37" s="394">
        <v>75</v>
      </c>
      <c r="B37" s="392" t="s">
        <v>1017</v>
      </c>
      <c r="C37" s="395">
        <v>10</v>
      </c>
      <c r="D37" s="395">
        <v>1188</v>
      </c>
      <c r="E37" s="395">
        <v>172</v>
      </c>
      <c r="F37" s="395">
        <v>1188</v>
      </c>
      <c r="G37" s="395">
        <v>2052</v>
      </c>
      <c r="H37" s="395">
        <v>2916</v>
      </c>
      <c r="I37" s="598">
        <v>41730</v>
      </c>
    </row>
    <row r="38" spans="1:9">
      <c r="A38" s="394">
        <v>78</v>
      </c>
      <c r="B38" s="392" t="s">
        <v>411</v>
      </c>
      <c r="C38" s="395">
        <v>5</v>
      </c>
      <c r="D38" s="395">
        <v>756</v>
      </c>
      <c r="E38" s="395">
        <v>151</v>
      </c>
      <c r="F38" s="395">
        <v>1512</v>
      </c>
      <c r="G38" s="395">
        <v>2322</v>
      </c>
      <c r="H38" s="395">
        <v>3132</v>
      </c>
      <c r="I38" s="396">
        <v>41791</v>
      </c>
    </row>
    <row r="39" spans="1:9">
      <c r="A39" s="394">
        <v>80</v>
      </c>
      <c r="B39" s="392" t="s">
        <v>422</v>
      </c>
      <c r="C39" s="395">
        <v>10</v>
      </c>
      <c r="D39" s="395">
        <v>2160</v>
      </c>
      <c r="E39" s="395">
        <v>162</v>
      </c>
      <c r="F39" s="395">
        <v>2160</v>
      </c>
      <c r="G39" s="395">
        <v>2970</v>
      </c>
      <c r="H39" s="395">
        <v>3780</v>
      </c>
      <c r="I39" s="396">
        <v>41730</v>
      </c>
    </row>
    <row r="40" spans="1:9">
      <c r="A40" s="394">
        <v>85</v>
      </c>
      <c r="B40" s="392" t="s">
        <v>437</v>
      </c>
      <c r="C40" s="395">
        <v>10</v>
      </c>
      <c r="D40" s="395">
        <v>1720</v>
      </c>
      <c r="E40" s="395">
        <v>172</v>
      </c>
      <c r="F40" s="395">
        <v>1720</v>
      </c>
      <c r="G40" s="395">
        <v>2580</v>
      </c>
      <c r="H40" s="395">
        <v>3440</v>
      </c>
      <c r="I40" s="396">
        <v>41730</v>
      </c>
    </row>
    <row r="41" spans="1:9">
      <c r="A41" s="394">
        <v>86</v>
      </c>
      <c r="B41" s="392" t="s">
        <v>416</v>
      </c>
      <c r="C41" s="395">
        <v>0</v>
      </c>
      <c r="D41" s="395">
        <v>430</v>
      </c>
      <c r="E41" s="395">
        <v>108</v>
      </c>
      <c r="F41" s="395">
        <v>1510</v>
      </c>
      <c r="G41" s="395">
        <v>2100</v>
      </c>
      <c r="H41" s="395">
        <v>2700</v>
      </c>
      <c r="I41" s="396">
        <v>41730</v>
      </c>
    </row>
    <row r="42" spans="1:9">
      <c r="A42" s="394">
        <v>90</v>
      </c>
      <c r="B42" s="392" t="s">
        <v>1018</v>
      </c>
      <c r="C42" s="395">
        <v>5</v>
      </c>
      <c r="D42" s="395">
        <v>1368</v>
      </c>
      <c r="E42" s="395">
        <v>182</v>
      </c>
      <c r="F42" s="395">
        <v>2280</v>
      </c>
      <c r="G42" s="395">
        <v>3193</v>
      </c>
      <c r="H42" s="395">
        <v>4106</v>
      </c>
      <c r="I42" s="396">
        <v>41730</v>
      </c>
    </row>
    <row r="43" spans="1:9">
      <c r="A43" s="394">
        <v>91</v>
      </c>
      <c r="B43" s="392" t="s">
        <v>224</v>
      </c>
      <c r="C43" s="395">
        <v>10</v>
      </c>
      <c r="D43" s="395">
        <v>2160</v>
      </c>
      <c r="E43" s="395">
        <v>124</v>
      </c>
      <c r="F43" s="395">
        <v>2160</v>
      </c>
      <c r="G43" s="395">
        <v>2780</v>
      </c>
      <c r="H43" s="395">
        <v>3402</v>
      </c>
      <c r="I43" s="396">
        <v>41730</v>
      </c>
    </row>
    <row r="44" spans="1:9">
      <c r="A44" s="394">
        <v>94</v>
      </c>
      <c r="B44" s="392" t="s">
        <v>432</v>
      </c>
      <c r="C44" s="395">
        <v>0</v>
      </c>
      <c r="D44" s="395">
        <v>756</v>
      </c>
      <c r="E44" s="395">
        <v>151</v>
      </c>
      <c r="F44" s="395">
        <v>2268</v>
      </c>
      <c r="G44" s="395">
        <v>3024</v>
      </c>
      <c r="H44" s="395">
        <v>3780</v>
      </c>
      <c r="I44" s="396">
        <v>41730</v>
      </c>
    </row>
    <row r="45" spans="1:9">
      <c r="A45" s="394">
        <v>95</v>
      </c>
      <c r="B45" s="392" t="s">
        <v>425</v>
      </c>
      <c r="C45" s="395">
        <v>10</v>
      </c>
      <c r="D45" s="395">
        <v>1900</v>
      </c>
      <c r="E45" s="395">
        <v>230</v>
      </c>
      <c r="F45" s="395">
        <v>2000</v>
      </c>
      <c r="G45" s="395">
        <v>3150</v>
      </c>
      <c r="H45" s="395">
        <v>4300</v>
      </c>
      <c r="I45" s="396">
        <v>38663</v>
      </c>
    </row>
    <row r="46" spans="1:9">
      <c r="A46" s="394">
        <v>97</v>
      </c>
      <c r="B46" s="392" t="s">
        <v>1019</v>
      </c>
      <c r="C46" s="395">
        <v>0</v>
      </c>
      <c r="D46" s="395">
        <v>1188</v>
      </c>
      <c r="E46" s="395">
        <v>108</v>
      </c>
      <c r="F46" s="395">
        <v>2268</v>
      </c>
      <c r="G46" s="395">
        <v>3348</v>
      </c>
      <c r="H46" s="395">
        <v>4428</v>
      </c>
      <c r="I46" s="396">
        <v>41730</v>
      </c>
    </row>
    <row r="47" spans="1:9">
      <c r="A47" s="394">
        <v>98</v>
      </c>
      <c r="B47" s="392" t="s">
        <v>1020</v>
      </c>
      <c r="C47" s="395">
        <v>5</v>
      </c>
      <c r="D47" s="395">
        <v>1368</v>
      </c>
      <c r="E47" s="395">
        <v>182</v>
      </c>
      <c r="F47" s="395">
        <v>2280</v>
      </c>
      <c r="G47" s="395">
        <v>3193</v>
      </c>
      <c r="H47" s="395">
        <v>4106</v>
      </c>
      <c r="I47" s="396">
        <v>41730</v>
      </c>
    </row>
    <row r="48" spans="1:9">
      <c r="C48" s="397" t="s">
        <v>1146</v>
      </c>
      <c r="D48" s="398">
        <f>MAX(D4:D47)</f>
        <v>2160</v>
      </c>
      <c r="E48" s="398">
        <f>MAX(E4:E47)</f>
        <v>291</v>
      </c>
      <c r="F48" s="398">
        <f>MAX(F4:F47)</f>
        <v>2280</v>
      </c>
      <c r="G48" s="398">
        <f>MAX(G4:G47)</f>
        <v>3348</v>
      </c>
      <c r="H48" s="398">
        <f>MAX(H4:H47)</f>
        <v>4676</v>
      </c>
    </row>
    <row r="49" spans="1:8">
      <c r="C49" s="397" t="s">
        <v>1147</v>
      </c>
      <c r="D49" s="398">
        <f>MIN(D4:D47)</f>
        <v>367</v>
      </c>
      <c r="E49" s="398">
        <f>MIN(E4:E47)</f>
        <v>10</v>
      </c>
      <c r="F49" s="398">
        <f>MIN(F4:F47)</f>
        <v>367</v>
      </c>
      <c r="G49" s="398">
        <f>MIN(G4:G47)</f>
        <v>610</v>
      </c>
      <c r="H49" s="398">
        <f>MIN(H4:H47)</f>
        <v>853</v>
      </c>
    </row>
    <row r="50" spans="1:8">
      <c r="C50" s="397" t="s">
        <v>1148</v>
      </c>
      <c r="D50" s="398">
        <f>AVERAGE(D4:D47)</f>
        <v>1109.25</v>
      </c>
      <c r="E50" s="398">
        <f t="shared" ref="E50:H50" si="0">AVERAGE(E4:E47)</f>
        <v>126.02272727272727</v>
      </c>
      <c r="F50" s="398">
        <f t="shared" si="0"/>
        <v>1430.7045454545455</v>
      </c>
      <c r="G50" s="398">
        <f t="shared" si="0"/>
        <v>2182.318181818182</v>
      </c>
      <c r="H50" s="398">
        <f t="shared" si="0"/>
        <v>2934.4545454545455</v>
      </c>
    </row>
    <row r="52" spans="1:8">
      <c r="A52" s="402" t="s">
        <v>1149</v>
      </c>
      <c r="B52" s="43" t="s">
        <v>1153</v>
      </c>
    </row>
    <row r="53" spans="1:8">
      <c r="A53" s="400"/>
      <c r="B53" s="43" t="s">
        <v>1150</v>
      </c>
    </row>
    <row r="54" spans="1:8">
      <c r="A54" s="170">
        <v>2</v>
      </c>
      <c r="B54" s="43" t="s">
        <v>1152</v>
      </c>
    </row>
    <row r="55" spans="1:8">
      <c r="A55" s="170">
        <v>3</v>
      </c>
      <c r="B55" s="43" t="s">
        <v>1151</v>
      </c>
    </row>
    <row r="56" spans="1:8">
      <c r="A56" s="401"/>
    </row>
  </sheetData>
  <phoneticPr fontId="2"/>
  <pageMargins left="0.51181102362204722" right="0.31496062992125984" top="0.74803149606299213" bottom="0.74803149606299213" header="0.31496062992125984" footer="0.31496062992125984"/>
  <pageSetup paperSize="9" orientation="portrait" r:id="rId1"/>
  <headerFooter>
    <oddFooter>&amp;C- 15 -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15"/>
  <sheetViews>
    <sheetView showZeros="0" zoomScale="80" zoomScaleNormal="100" workbookViewId="0">
      <pane xSplit="2" ySplit="4" topLeftCell="C5" activePane="bottomRight" state="frozen"/>
      <selection activeCell="M87" sqref="M87"/>
      <selection pane="topRight" activeCell="M87" sqref="M87"/>
      <selection pane="bottomLeft" activeCell="M87" sqref="M87"/>
      <selection pane="bottomRight" activeCell="I12" sqref="I12"/>
    </sheetView>
  </sheetViews>
  <sheetFormatPr defaultColWidth="9" defaultRowHeight="13.5"/>
  <cols>
    <col min="1" max="1" width="8.375" style="204" customWidth="1"/>
    <col min="2" max="2" width="16.75" style="204" customWidth="1"/>
    <col min="3" max="3" width="16.125" style="204" customWidth="1"/>
    <col min="4" max="6" width="9" style="204"/>
    <col min="7" max="7" width="11" style="204" customWidth="1"/>
    <col min="8" max="8" width="9.25" style="204" bestFit="1" customWidth="1"/>
    <col min="9" max="9" width="11" style="204" customWidth="1"/>
    <col min="10" max="10" width="7.75" style="204" customWidth="1"/>
    <col min="11" max="12" width="9.125" style="204" bestFit="1" customWidth="1"/>
    <col min="13" max="13" width="10.5" style="204" bestFit="1" customWidth="1"/>
    <col min="14" max="14" width="11.25" style="204" customWidth="1"/>
    <col min="15" max="15" width="11.625" style="204" customWidth="1"/>
    <col min="16" max="16384" width="9" style="204"/>
  </cols>
  <sheetData>
    <row r="1" spans="1:15" ht="21" customHeight="1">
      <c r="A1" s="333" t="s">
        <v>32</v>
      </c>
    </row>
    <row r="2" spans="1:15" s="207" customFormat="1" ht="16.5" customHeight="1">
      <c r="A2" s="354" t="s">
        <v>467</v>
      </c>
      <c r="B2" s="354"/>
      <c r="C2" s="354"/>
      <c r="D2" s="630" t="s">
        <v>1074</v>
      </c>
      <c r="E2" s="630" t="s">
        <v>1075</v>
      </c>
      <c r="F2" s="630" t="s">
        <v>1076</v>
      </c>
      <c r="G2" s="683" t="s">
        <v>209</v>
      </c>
      <c r="H2" s="680"/>
      <c r="I2" s="630" t="s">
        <v>1077</v>
      </c>
      <c r="J2" s="630" t="s">
        <v>1078</v>
      </c>
      <c r="K2" s="355" t="s">
        <v>451</v>
      </c>
      <c r="L2" s="356" t="s">
        <v>558</v>
      </c>
      <c r="M2" s="355" t="s">
        <v>559</v>
      </c>
      <c r="N2" s="355" t="s">
        <v>457</v>
      </c>
      <c r="O2" s="355" t="s">
        <v>560</v>
      </c>
    </row>
    <row r="3" spans="1:15" s="207" customFormat="1" ht="15.75" customHeight="1">
      <c r="A3" s="357" t="s">
        <v>35</v>
      </c>
      <c r="B3" s="358" t="s">
        <v>36</v>
      </c>
      <c r="C3" s="358" t="s">
        <v>37</v>
      </c>
      <c r="D3" s="674"/>
      <c r="E3" s="674"/>
      <c r="F3" s="681"/>
      <c r="G3" s="365" t="s">
        <v>213</v>
      </c>
      <c r="H3" s="363" t="s">
        <v>214</v>
      </c>
      <c r="I3" s="681"/>
      <c r="J3" s="681"/>
      <c r="K3" s="197" t="s">
        <v>1259</v>
      </c>
      <c r="L3" s="359" t="s">
        <v>566</v>
      </c>
      <c r="M3" s="197" t="s">
        <v>567</v>
      </c>
      <c r="N3" s="197" t="s">
        <v>568</v>
      </c>
      <c r="O3" s="197" t="s">
        <v>568</v>
      </c>
    </row>
    <row r="4" spans="1:15" ht="15.75" customHeight="1">
      <c r="A4" s="360" t="s">
        <v>215</v>
      </c>
      <c r="B4" s="360"/>
      <c r="C4" s="360"/>
      <c r="D4" s="675"/>
      <c r="E4" s="675"/>
      <c r="F4" s="682"/>
      <c r="G4" s="365" t="s">
        <v>1079</v>
      </c>
      <c r="H4" s="365" t="s">
        <v>1080</v>
      </c>
      <c r="I4" s="682"/>
      <c r="J4" s="682"/>
      <c r="K4" s="197" t="s">
        <v>470</v>
      </c>
      <c r="L4" s="197" t="s">
        <v>470</v>
      </c>
      <c r="M4" s="197" t="s">
        <v>471</v>
      </c>
      <c r="N4" s="197" t="s">
        <v>471</v>
      </c>
      <c r="O4" s="197" t="s">
        <v>471</v>
      </c>
    </row>
    <row r="5" spans="1:15" s="333" customFormat="1" ht="49.5" customHeight="1">
      <c r="A5" s="344">
        <v>501</v>
      </c>
      <c r="B5" s="344" t="s">
        <v>38</v>
      </c>
      <c r="C5" s="364">
        <v>42080</v>
      </c>
      <c r="D5" s="594" t="s">
        <v>1629</v>
      </c>
      <c r="E5" s="344" t="s">
        <v>39</v>
      </c>
      <c r="F5" s="353" t="s">
        <v>875</v>
      </c>
      <c r="G5" s="361">
        <v>17906089</v>
      </c>
      <c r="H5" s="361">
        <f xml:space="preserve"> G5/L5</f>
        <v>65.434512824823045</v>
      </c>
      <c r="I5" s="361">
        <v>3620921</v>
      </c>
      <c r="J5" s="361">
        <v>241</v>
      </c>
      <c r="K5" s="361">
        <v>273649</v>
      </c>
      <c r="L5" s="361">
        <v>273649</v>
      </c>
      <c r="M5" s="361">
        <v>1289900</v>
      </c>
      <c r="N5" s="361">
        <v>882500</v>
      </c>
      <c r="O5" s="361">
        <v>836180</v>
      </c>
    </row>
    <row r="6" spans="1:15" s="333" customFormat="1" ht="49.5" customHeight="1">
      <c r="A6" s="344">
        <v>502</v>
      </c>
      <c r="B6" s="344" t="s">
        <v>423</v>
      </c>
      <c r="C6" s="364">
        <v>27911</v>
      </c>
      <c r="D6" s="344" t="s">
        <v>40</v>
      </c>
      <c r="E6" s="344" t="s">
        <v>41</v>
      </c>
      <c r="F6" s="344" t="s">
        <v>42</v>
      </c>
      <c r="G6" s="361">
        <v>153387</v>
      </c>
      <c r="H6" s="361">
        <f xml:space="preserve"> G6/L6</f>
        <v>91.519689737470173</v>
      </c>
      <c r="I6" s="361">
        <v>12797</v>
      </c>
      <c r="J6" s="361">
        <v>1</v>
      </c>
      <c r="K6" s="361">
        <v>1676</v>
      </c>
      <c r="L6" s="361">
        <v>1676</v>
      </c>
      <c r="M6" s="361">
        <v>6000</v>
      </c>
      <c r="N6" s="361">
        <v>5100</v>
      </c>
      <c r="O6" s="361">
        <v>5836</v>
      </c>
    </row>
    <row r="7" spans="1:15" s="333" customFormat="1" ht="49.5" customHeight="1">
      <c r="A7" s="344">
        <v>506</v>
      </c>
      <c r="B7" s="344" t="s">
        <v>351</v>
      </c>
      <c r="C7" s="364">
        <v>38363</v>
      </c>
      <c r="D7" s="353" t="s">
        <v>1064</v>
      </c>
      <c r="E7" s="344" t="s">
        <v>39</v>
      </c>
      <c r="F7" s="353" t="s">
        <v>875</v>
      </c>
      <c r="G7" s="361">
        <v>13763622</v>
      </c>
      <c r="H7" s="361">
        <f xml:space="preserve"> G7/L7</f>
        <v>131.17831171430478</v>
      </c>
      <c r="I7" s="361">
        <v>2864256</v>
      </c>
      <c r="J7" s="361">
        <v>78</v>
      </c>
      <c r="K7" s="361">
        <v>104923</v>
      </c>
      <c r="L7" s="361">
        <v>104923</v>
      </c>
      <c r="M7" s="361">
        <v>431370</v>
      </c>
      <c r="N7" s="361">
        <v>750700</v>
      </c>
      <c r="O7" s="361">
        <v>316896</v>
      </c>
    </row>
    <row r="8" spans="1:15" s="333" customFormat="1" ht="49.5" customHeight="1">
      <c r="A8" s="344">
        <v>507</v>
      </c>
      <c r="B8" s="353" t="s">
        <v>876</v>
      </c>
      <c r="C8" s="364">
        <v>30363</v>
      </c>
      <c r="D8" s="353" t="s">
        <v>877</v>
      </c>
      <c r="E8" s="344" t="s">
        <v>39</v>
      </c>
      <c r="F8" s="344" t="s">
        <v>42</v>
      </c>
      <c r="G8" s="244"/>
      <c r="H8" s="361"/>
      <c r="I8" s="361">
        <v>48086</v>
      </c>
      <c r="J8" s="361">
        <v>0</v>
      </c>
      <c r="K8" s="244">
        <v>0</v>
      </c>
      <c r="L8" s="361">
        <v>0</v>
      </c>
      <c r="M8" s="361">
        <v>0</v>
      </c>
      <c r="N8" s="361">
        <v>19000</v>
      </c>
      <c r="O8" s="361">
        <v>0</v>
      </c>
    </row>
    <row r="9" spans="1:15" s="333" customFormat="1" ht="49.5" customHeight="1">
      <c r="A9" s="344" t="s">
        <v>43</v>
      </c>
      <c r="B9" s="344" t="s">
        <v>878</v>
      </c>
      <c r="C9" s="200"/>
      <c r="D9" s="200"/>
      <c r="E9" s="200"/>
      <c r="F9" s="200"/>
      <c r="G9" s="361">
        <f>SUM(G5:G8)</f>
        <v>31823098</v>
      </c>
      <c r="H9" s="361">
        <f xml:space="preserve"> G9/L9</f>
        <v>83.690375754770571</v>
      </c>
      <c r="I9" s="361">
        <f t="shared" ref="I9:O9" si="0">SUM(I5:I8)</f>
        <v>6546060</v>
      </c>
      <c r="J9" s="361">
        <f t="shared" si="0"/>
        <v>320</v>
      </c>
      <c r="K9" s="361">
        <f t="shared" si="0"/>
        <v>380248</v>
      </c>
      <c r="L9" s="361">
        <f t="shared" si="0"/>
        <v>380248</v>
      </c>
      <c r="M9" s="361">
        <f t="shared" si="0"/>
        <v>1727270</v>
      </c>
      <c r="N9" s="361">
        <f>SUM(N5:N8)</f>
        <v>1657300</v>
      </c>
      <c r="O9" s="361">
        <f t="shared" si="0"/>
        <v>1158912</v>
      </c>
    </row>
    <row r="11" spans="1:15">
      <c r="C11" s="362"/>
    </row>
    <row r="12" spans="1:15">
      <c r="C12" s="362"/>
    </row>
    <row r="13" spans="1:15">
      <c r="C13" s="362"/>
    </row>
    <row r="14" spans="1:15">
      <c r="C14" s="362"/>
    </row>
    <row r="15" spans="1:15">
      <c r="C15" s="362"/>
    </row>
  </sheetData>
  <mergeCells count="6">
    <mergeCell ref="D2:D4"/>
    <mergeCell ref="E2:E4"/>
    <mergeCell ref="F2:F4"/>
    <mergeCell ref="I2:I4"/>
    <mergeCell ref="J2:J4"/>
    <mergeCell ref="G2:H2"/>
  </mergeCells>
  <phoneticPr fontId="2"/>
  <printOptions horizontalCentered="1"/>
  <pageMargins left="0.78740157480314965" right="0.59055118110236227" top="0.98425196850393704" bottom="0.98425196850393704" header="0.51181102362204722" footer="0.51181102362204722"/>
  <pageSetup paperSize="9" scale="83" orientation="landscape" r:id="rId1"/>
  <headerFooter alignWithMargins="0">
    <oddFooter>&amp;C- 16 -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B26"/>
  <sheetViews>
    <sheetView showZeros="0" view="pageBreakPreview" zoomScale="80" zoomScaleNormal="100" workbookViewId="0">
      <pane xSplit="2" ySplit="6" topLeftCell="C7" activePane="bottomRight" state="frozen"/>
      <selection activeCell="M87" sqref="M87"/>
      <selection pane="topRight" activeCell="M87" sqref="M87"/>
      <selection pane="bottomLeft" activeCell="M87" sqref="M87"/>
      <selection pane="bottomRight" activeCell="S14" sqref="S14"/>
    </sheetView>
  </sheetViews>
  <sheetFormatPr defaultColWidth="9" defaultRowHeight="13.5"/>
  <cols>
    <col min="1" max="1" width="8.375" style="101" customWidth="1"/>
    <col min="2" max="2" width="9.125" style="101" customWidth="1"/>
    <col min="3" max="3" width="4.625" style="104" customWidth="1"/>
    <col min="4" max="4" width="4.625" style="3" customWidth="1"/>
    <col min="5" max="8" width="8.625" style="3" customWidth="1"/>
    <col min="9" max="24" width="4.25" style="101" customWidth="1"/>
    <col min="25" max="28" width="10.625" style="3" customWidth="1"/>
    <col min="29" max="16384" width="9" style="3"/>
  </cols>
  <sheetData>
    <row r="1" spans="1:28" s="20" customFormat="1" ht="18" customHeight="1">
      <c r="A1" s="72" t="s">
        <v>44</v>
      </c>
      <c r="B1" s="72"/>
      <c r="C1" s="73"/>
      <c r="I1" s="74"/>
      <c r="J1" s="74"/>
      <c r="K1" s="74"/>
      <c r="L1" s="74"/>
      <c r="M1" s="74"/>
      <c r="N1" s="74"/>
      <c r="O1" s="74"/>
      <c r="P1" s="74"/>
      <c r="Q1" s="74"/>
      <c r="R1" s="74"/>
      <c r="S1" s="74"/>
      <c r="T1" s="74"/>
      <c r="U1" s="74"/>
      <c r="V1" s="74"/>
      <c r="W1" s="74"/>
      <c r="X1" s="74"/>
    </row>
    <row r="2" spans="1:28" s="20" customFormat="1" ht="18" customHeight="1">
      <c r="A2" s="75"/>
      <c r="B2" s="75"/>
      <c r="C2" s="76" t="s">
        <v>206</v>
      </c>
      <c r="D2" s="77"/>
      <c r="E2" s="78"/>
      <c r="F2" s="79"/>
      <c r="G2" s="79"/>
      <c r="H2" s="79"/>
      <c r="I2" s="612" t="s">
        <v>207</v>
      </c>
      <c r="J2" s="685"/>
      <c r="K2" s="685"/>
      <c r="L2" s="685"/>
      <c r="M2" s="685"/>
      <c r="N2" s="685"/>
      <c r="O2" s="686"/>
      <c r="P2" s="612" t="s">
        <v>208</v>
      </c>
      <c r="Q2" s="685"/>
      <c r="R2" s="685"/>
      <c r="S2" s="685"/>
      <c r="T2" s="685"/>
      <c r="U2" s="612" t="s">
        <v>209</v>
      </c>
      <c r="V2" s="685"/>
      <c r="W2" s="685"/>
      <c r="X2" s="685"/>
      <c r="Y2" s="327"/>
      <c r="Z2" s="327"/>
      <c r="AA2" s="327"/>
      <c r="AB2" s="327"/>
    </row>
    <row r="3" spans="1:28" s="20" customFormat="1" ht="18" customHeight="1">
      <c r="A3" s="349" t="s">
        <v>466</v>
      </c>
      <c r="B3" s="349" t="s">
        <v>584</v>
      </c>
      <c r="C3" s="687" t="s">
        <v>210</v>
      </c>
      <c r="D3" s="688"/>
      <c r="E3" s="80" t="s">
        <v>383</v>
      </c>
      <c r="F3" s="71" t="s">
        <v>45</v>
      </c>
      <c r="G3" s="71" t="s">
        <v>384</v>
      </c>
      <c r="H3" s="71" t="s">
        <v>46</v>
      </c>
      <c r="I3" s="327" t="s">
        <v>385</v>
      </c>
      <c r="J3" s="327" t="s">
        <v>712</v>
      </c>
      <c r="K3" s="327" t="s">
        <v>386</v>
      </c>
      <c r="L3" s="69" t="s">
        <v>714</v>
      </c>
      <c r="M3" s="69" t="s">
        <v>714</v>
      </c>
      <c r="N3" s="327" t="s">
        <v>388</v>
      </c>
      <c r="O3" s="327" t="s">
        <v>389</v>
      </c>
      <c r="P3" s="71" t="s">
        <v>47</v>
      </c>
      <c r="Q3" s="71" t="s">
        <v>390</v>
      </c>
      <c r="R3" s="71" t="s">
        <v>391</v>
      </c>
      <c r="S3" s="327" t="s">
        <v>48</v>
      </c>
      <c r="T3" s="327" t="s">
        <v>217</v>
      </c>
      <c r="U3" s="327" t="s">
        <v>49</v>
      </c>
      <c r="V3" s="71" t="s">
        <v>50</v>
      </c>
      <c r="W3" s="71" t="s">
        <v>51</v>
      </c>
      <c r="X3" s="71" t="s">
        <v>52</v>
      </c>
      <c r="Y3" s="71" t="s">
        <v>53</v>
      </c>
      <c r="Z3" s="71" t="s">
        <v>53</v>
      </c>
      <c r="AA3" s="71" t="s">
        <v>392</v>
      </c>
      <c r="AB3" s="71" t="s">
        <v>393</v>
      </c>
    </row>
    <row r="4" spans="1:28" s="20" customFormat="1" ht="18" customHeight="1">
      <c r="A4" s="349"/>
      <c r="B4" s="71" t="s">
        <v>586</v>
      </c>
      <c r="C4" s="81"/>
      <c r="D4" s="80"/>
      <c r="E4" s="80" t="s">
        <v>394</v>
      </c>
      <c r="F4" s="71" t="s">
        <v>54</v>
      </c>
      <c r="G4" s="71" t="s">
        <v>394</v>
      </c>
      <c r="H4" s="71" t="s">
        <v>211</v>
      </c>
      <c r="I4" s="71" t="s">
        <v>395</v>
      </c>
      <c r="J4" s="71"/>
      <c r="K4" s="71" t="s">
        <v>395</v>
      </c>
      <c r="L4" s="70" t="s">
        <v>715</v>
      </c>
      <c r="M4" s="70" t="s">
        <v>715</v>
      </c>
      <c r="N4" s="71" t="s">
        <v>397</v>
      </c>
      <c r="O4" s="71" t="s">
        <v>398</v>
      </c>
      <c r="P4" s="71" t="s">
        <v>56</v>
      </c>
      <c r="Q4" s="71" t="s">
        <v>399</v>
      </c>
      <c r="R4" s="71" t="s">
        <v>399</v>
      </c>
      <c r="S4" s="71" t="s">
        <v>403</v>
      </c>
      <c r="T4" s="71" t="s">
        <v>114</v>
      </c>
      <c r="U4" s="71" t="s">
        <v>57</v>
      </c>
      <c r="V4" s="71" t="s">
        <v>58</v>
      </c>
      <c r="W4" s="71" t="s">
        <v>59</v>
      </c>
      <c r="X4" s="71" t="s">
        <v>60</v>
      </c>
      <c r="Y4" s="71" t="s">
        <v>404</v>
      </c>
      <c r="Z4" s="71" t="s">
        <v>61</v>
      </c>
      <c r="AA4" s="71" t="s">
        <v>211</v>
      </c>
      <c r="AB4" s="71" t="s">
        <v>400</v>
      </c>
    </row>
    <row r="5" spans="1:28" s="20" customFormat="1" ht="18" customHeight="1">
      <c r="A5" s="349"/>
      <c r="B5" s="349"/>
      <c r="C5" s="82" t="s">
        <v>212</v>
      </c>
      <c r="D5" s="83" t="s">
        <v>212</v>
      </c>
      <c r="E5" s="84"/>
      <c r="F5" s="84"/>
      <c r="G5" s="84"/>
      <c r="H5" s="71" t="s">
        <v>62</v>
      </c>
      <c r="I5" s="71" t="s">
        <v>397</v>
      </c>
      <c r="J5" s="71" t="s">
        <v>713</v>
      </c>
      <c r="K5" s="71" t="s">
        <v>397</v>
      </c>
      <c r="L5" s="70" t="s">
        <v>713</v>
      </c>
      <c r="M5" s="70" t="s">
        <v>713</v>
      </c>
      <c r="N5" s="71" t="s">
        <v>401</v>
      </c>
      <c r="O5" s="71" t="s">
        <v>402</v>
      </c>
      <c r="P5" s="71" t="s">
        <v>398</v>
      </c>
      <c r="Q5" s="71" t="s">
        <v>403</v>
      </c>
      <c r="R5" s="71" t="s">
        <v>403</v>
      </c>
      <c r="S5" s="71" t="s">
        <v>405</v>
      </c>
      <c r="T5" s="71" t="s">
        <v>218</v>
      </c>
      <c r="U5" s="71" t="s">
        <v>63</v>
      </c>
      <c r="V5" s="71" t="s">
        <v>63</v>
      </c>
      <c r="W5" s="71" t="s">
        <v>64</v>
      </c>
      <c r="X5" s="71" t="s">
        <v>64</v>
      </c>
      <c r="Y5" s="71"/>
      <c r="Z5" s="71"/>
      <c r="AA5" s="71" t="s">
        <v>62</v>
      </c>
      <c r="AB5" s="71" t="s">
        <v>404</v>
      </c>
    </row>
    <row r="6" spans="1:28" s="20" customFormat="1" ht="18" customHeight="1">
      <c r="A6" s="85" t="s">
        <v>188</v>
      </c>
      <c r="B6" s="85" t="s">
        <v>188</v>
      </c>
      <c r="C6" s="86" t="s">
        <v>188</v>
      </c>
      <c r="D6" s="87" t="s">
        <v>188</v>
      </c>
      <c r="E6" s="70" t="s">
        <v>468</v>
      </c>
      <c r="F6" s="70" t="s">
        <v>468</v>
      </c>
      <c r="G6" s="70" t="s">
        <v>468</v>
      </c>
      <c r="H6" s="70" t="s">
        <v>203</v>
      </c>
      <c r="I6" s="197" t="s">
        <v>1087</v>
      </c>
      <c r="J6" s="71"/>
      <c r="K6" s="71"/>
      <c r="L6" s="70" t="s">
        <v>716</v>
      </c>
      <c r="M6" s="171" t="s">
        <v>717</v>
      </c>
      <c r="N6" s="71" t="s">
        <v>397</v>
      </c>
      <c r="O6" s="71"/>
      <c r="P6" s="71" t="s">
        <v>65</v>
      </c>
      <c r="Q6" s="71" t="s">
        <v>405</v>
      </c>
      <c r="R6" s="71" t="s">
        <v>405</v>
      </c>
      <c r="S6" s="71"/>
      <c r="T6" s="71"/>
      <c r="U6" s="71"/>
      <c r="V6" s="71"/>
      <c r="W6" s="71"/>
      <c r="X6" s="71"/>
      <c r="Y6" s="70" t="s">
        <v>203</v>
      </c>
      <c r="Z6" s="70" t="s">
        <v>203</v>
      </c>
      <c r="AA6" s="70" t="s">
        <v>203</v>
      </c>
      <c r="AB6" s="70" t="s">
        <v>205</v>
      </c>
    </row>
    <row r="7" spans="1:28" s="20" customFormat="1" ht="25.5" customHeight="1">
      <c r="A7" s="21" t="s">
        <v>588</v>
      </c>
      <c r="B7" s="21" t="s">
        <v>801</v>
      </c>
      <c r="C7" s="88"/>
      <c r="D7" s="89"/>
      <c r="E7" s="13"/>
      <c r="F7" s="13"/>
      <c r="G7" s="13"/>
      <c r="H7" s="13"/>
      <c r="I7" s="172"/>
      <c r="J7" s="172"/>
      <c r="K7" s="172"/>
      <c r="L7" s="172"/>
      <c r="M7" s="172"/>
      <c r="N7" s="172"/>
      <c r="O7" s="172"/>
      <c r="P7" s="172"/>
      <c r="Q7" s="172"/>
      <c r="R7" s="172"/>
      <c r="S7" s="172"/>
      <c r="T7" s="172"/>
      <c r="U7" s="172"/>
      <c r="V7" s="172"/>
      <c r="W7" s="172"/>
      <c r="X7" s="172"/>
      <c r="Y7" s="13"/>
      <c r="Z7" s="13"/>
      <c r="AA7" s="13"/>
      <c r="AB7" s="13"/>
    </row>
    <row r="8" spans="1:28" s="20" customFormat="1" ht="25.5" customHeight="1">
      <c r="A8" s="601" t="s">
        <v>499</v>
      </c>
      <c r="B8" s="21" t="s">
        <v>501</v>
      </c>
      <c r="C8" s="88"/>
      <c r="D8" s="89"/>
      <c r="E8" s="13"/>
      <c r="F8" s="13"/>
      <c r="G8" s="13"/>
      <c r="H8" s="13"/>
      <c r="I8" s="172"/>
      <c r="J8" s="172"/>
      <c r="K8" s="172"/>
      <c r="L8" s="172"/>
      <c r="M8" s="172"/>
      <c r="N8" s="172"/>
      <c r="O8" s="172"/>
      <c r="P8" s="172"/>
      <c r="Q8" s="172"/>
      <c r="R8" s="172"/>
      <c r="S8" s="172"/>
      <c r="T8" s="172"/>
      <c r="U8" s="172"/>
      <c r="V8" s="172"/>
      <c r="W8" s="172"/>
      <c r="X8" s="172"/>
      <c r="Y8" s="13"/>
      <c r="Z8" s="13"/>
      <c r="AA8" s="13"/>
      <c r="AB8" s="13"/>
    </row>
    <row r="9" spans="1:28" s="20" customFormat="1" ht="25.5" customHeight="1">
      <c r="A9" s="684"/>
      <c r="B9" s="21" t="s">
        <v>500</v>
      </c>
      <c r="C9" s="88"/>
      <c r="D9" s="89"/>
      <c r="E9" s="13"/>
      <c r="F9" s="13"/>
      <c r="G9" s="13"/>
      <c r="H9" s="13"/>
      <c r="I9" s="172"/>
      <c r="J9" s="172"/>
      <c r="K9" s="172"/>
      <c r="L9" s="172"/>
      <c r="M9" s="172"/>
      <c r="N9" s="172"/>
      <c r="O9" s="172"/>
      <c r="P9" s="172"/>
      <c r="Q9" s="172"/>
      <c r="R9" s="172"/>
      <c r="S9" s="172"/>
      <c r="T9" s="172"/>
      <c r="U9" s="172"/>
      <c r="V9" s="172"/>
      <c r="W9" s="172"/>
      <c r="X9" s="172"/>
      <c r="Y9" s="13"/>
      <c r="Z9" s="13"/>
      <c r="AA9" s="13"/>
      <c r="AB9" s="13"/>
    </row>
    <row r="10" spans="1:28" s="20" customFormat="1" ht="25.5" customHeight="1">
      <c r="A10" s="601" t="s">
        <v>502</v>
      </c>
      <c r="B10" s="21" t="s">
        <v>504</v>
      </c>
      <c r="C10" s="88">
        <v>3</v>
      </c>
      <c r="D10" s="89">
        <v>3</v>
      </c>
      <c r="E10" s="13">
        <f>SUM('18-20'!K7:K9)</f>
        <v>0</v>
      </c>
      <c r="F10" s="13">
        <f>SUM('18-20'!L7:L9)</f>
        <v>0</v>
      </c>
      <c r="G10" s="13">
        <f>SUM('18-20'!M7:M9)</f>
        <v>2682</v>
      </c>
      <c r="H10" s="13">
        <f>SUM('18-20'!N7:N9)</f>
        <v>0</v>
      </c>
      <c r="I10" s="172">
        <f>SUM('18-20'!O7:O9)</f>
        <v>0</v>
      </c>
      <c r="J10" s="172">
        <f>SUM('18-20'!P7:P9)</f>
        <v>0</v>
      </c>
      <c r="K10" s="172">
        <f>SUM('18-20'!Q7:Q9)</f>
        <v>0</v>
      </c>
      <c r="L10" s="172">
        <f>SUM('18-20'!R7:R9)</f>
        <v>2</v>
      </c>
      <c r="M10" s="172">
        <f>SUM('18-20'!S7:S9)</f>
        <v>1</v>
      </c>
      <c r="N10" s="172">
        <f>SUM('18-20'!T7:T9)</f>
        <v>0</v>
      </c>
      <c r="O10" s="172">
        <f>SUM('18-20'!U7:U9)</f>
        <v>0</v>
      </c>
      <c r="P10" s="172">
        <f>SUM('18-20'!V7:V9)</f>
        <v>3</v>
      </c>
      <c r="Q10" s="172">
        <f>SUM('18-20'!W7:W9)</f>
        <v>0</v>
      </c>
      <c r="R10" s="172">
        <f>SUM('18-20'!X7:X9)</f>
        <v>0</v>
      </c>
      <c r="S10" s="172">
        <f>SUM('18-20'!Y7:Y9)</f>
        <v>0</v>
      </c>
      <c r="T10" s="172">
        <f>SUM('18-20'!Z7:Z9)</f>
        <v>0</v>
      </c>
      <c r="U10" s="172"/>
      <c r="V10" s="172"/>
      <c r="W10" s="172">
        <v>2</v>
      </c>
      <c r="X10" s="172">
        <v>1</v>
      </c>
      <c r="Y10" s="13">
        <f>SUM('18-20'!AD7:AD9)</f>
        <v>276815</v>
      </c>
      <c r="Z10" s="13">
        <f>SUM('18-20'!AE7:AE9)</f>
        <v>225879</v>
      </c>
      <c r="AA10" s="13">
        <f>SUM('18-20'!AF7:AF9)</f>
        <v>791</v>
      </c>
      <c r="AB10" s="13">
        <f>AA10*1000/G10</f>
        <v>294.92915734526474</v>
      </c>
    </row>
    <row r="11" spans="1:28" s="20" customFormat="1" ht="25.5" customHeight="1">
      <c r="A11" s="684"/>
      <c r="B11" s="21" t="s">
        <v>503</v>
      </c>
      <c r="C11" s="88"/>
      <c r="D11" s="89"/>
      <c r="E11" s="13"/>
      <c r="F11" s="13"/>
      <c r="G11" s="13"/>
      <c r="H11" s="13"/>
      <c r="I11" s="172"/>
      <c r="J11" s="172"/>
      <c r="K11" s="172"/>
      <c r="L11" s="172"/>
      <c r="M11" s="172"/>
      <c r="N11" s="172"/>
      <c r="O11" s="172"/>
      <c r="P11" s="172"/>
      <c r="Q11" s="172"/>
      <c r="R11" s="172"/>
      <c r="S11" s="172"/>
      <c r="T11" s="172"/>
      <c r="U11" s="172"/>
      <c r="V11" s="172"/>
      <c r="W11" s="172"/>
      <c r="X11" s="172"/>
      <c r="Y11" s="13"/>
      <c r="Z11" s="13"/>
      <c r="AA11" s="13"/>
      <c r="AB11" s="13"/>
    </row>
    <row r="12" spans="1:28" s="20" customFormat="1" ht="25.5" customHeight="1">
      <c r="A12" s="21" t="s">
        <v>505</v>
      </c>
      <c r="B12" s="21" t="s">
        <v>310</v>
      </c>
      <c r="C12" s="88"/>
      <c r="D12" s="89"/>
      <c r="E12" s="13"/>
      <c r="F12" s="13"/>
      <c r="G12" s="13"/>
      <c r="H12" s="13"/>
      <c r="I12" s="172"/>
      <c r="J12" s="172"/>
      <c r="K12" s="172"/>
      <c r="L12" s="172"/>
      <c r="M12" s="172"/>
      <c r="N12" s="172"/>
      <c r="O12" s="172"/>
      <c r="P12" s="172"/>
      <c r="Q12" s="172"/>
      <c r="R12" s="172"/>
      <c r="S12" s="172"/>
      <c r="T12" s="172"/>
      <c r="U12" s="172"/>
      <c r="V12" s="172"/>
      <c r="W12" s="172"/>
      <c r="X12" s="172"/>
      <c r="Y12" s="13"/>
      <c r="Z12" s="13"/>
      <c r="AA12" s="13"/>
      <c r="AB12" s="13"/>
    </row>
    <row r="13" spans="1:28" s="20" customFormat="1" ht="25.5" customHeight="1">
      <c r="A13" s="21" t="s">
        <v>506</v>
      </c>
      <c r="B13" s="21" t="s">
        <v>506</v>
      </c>
      <c r="C13" s="88">
        <v>6</v>
      </c>
      <c r="D13" s="89">
        <v>6</v>
      </c>
      <c r="E13" s="13">
        <f>SUM('18-20'!K10:K15)</f>
        <v>0</v>
      </c>
      <c r="F13" s="13">
        <f>SUM('18-20'!L10:L15)</f>
        <v>0</v>
      </c>
      <c r="G13" s="13">
        <f>SUM('18-20'!M10:M15)</f>
        <v>6031</v>
      </c>
      <c r="H13" s="13">
        <f>SUM('18-20'!N10:N15)</f>
        <v>0</v>
      </c>
      <c r="I13" s="172">
        <f>SUM('18-20'!O10:O15)</f>
        <v>10</v>
      </c>
      <c r="J13" s="172">
        <f>SUM('18-20'!P10:P15)</f>
        <v>0</v>
      </c>
      <c r="K13" s="172">
        <f>SUM('18-20'!Q10:Q15)</f>
        <v>0</v>
      </c>
      <c r="L13" s="172">
        <f>SUM('18-20'!R10:R15)</f>
        <v>4</v>
      </c>
      <c r="M13" s="172">
        <f>SUM('18-20'!S10:S15)</f>
        <v>0</v>
      </c>
      <c r="N13" s="172">
        <f>SUM('18-20'!T10:T15)</f>
        <v>0</v>
      </c>
      <c r="O13" s="172">
        <f>SUM('18-20'!U10:U15)</f>
        <v>0</v>
      </c>
      <c r="P13" s="172">
        <f>SUM('18-20'!V10:V15)</f>
        <v>0</v>
      </c>
      <c r="Q13" s="172">
        <f>SUM('18-20'!W10:W15)</f>
        <v>3</v>
      </c>
      <c r="R13" s="172">
        <f>SUM('18-20'!X10:X15)</f>
        <v>3</v>
      </c>
      <c r="S13" s="172">
        <f>SUM('18-20'!Y10:Y15)</f>
        <v>3</v>
      </c>
      <c r="T13" s="172">
        <f>SUM('18-20'!Z10:Z15)</f>
        <v>0</v>
      </c>
      <c r="U13" s="172"/>
      <c r="V13" s="172"/>
      <c r="W13" s="172">
        <v>6</v>
      </c>
      <c r="X13" s="172"/>
      <c r="Y13" s="13">
        <f>SUM('18-20'!AD10:AD15)</f>
        <v>847990</v>
      </c>
      <c r="Z13" s="13">
        <f>SUM('18-20'!AE10:AE15)</f>
        <v>548363</v>
      </c>
      <c r="AA13" s="13">
        <f>SUM('18-20'!AF10:AF15)</f>
        <v>2898</v>
      </c>
      <c r="AB13" s="13">
        <f>AA13*1000/G13</f>
        <v>480.51732714309401</v>
      </c>
    </row>
    <row r="14" spans="1:28" s="20" customFormat="1" ht="25.5" customHeight="1">
      <c r="A14" s="601" t="s">
        <v>507</v>
      </c>
      <c r="B14" s="21" t="s">
        <v>509</v>
      </c>
      <c r="C14" s="88">
        <v>1</v>
      </c>
      <c r="D14" s="89">
        <v>7</v>
      </c>
      <c r="E14" s="13">
        <f>SUM('18-20'!K16:K22)</f>
        <v>16811</v>
      </c>
      <c r="F14" s="13">
        <f>SUM('18-20'!L16:L22)</f>
        <v>13043</v>
      </c>
      <c r="G14" s="13">
        <f>SUM('18-20'!M16:M22)</f>
        <v>13297</v>
      </c>
      <c r="H14" s="13">
        <f>SUM('18-20'!N16:N22)</f>
        <v>8365</v>
      </c>
      <c r="I14" s="172">
        <f>SUM('18-20'!O16:O22)</f>
        <v>0</v>
      </c>
      <c r="J14" s="172">
        <f>SUM('18-20'!P16:P22)</f>
        <v>0</v>
      </c>
      <c r="K14" s="172">
        <f>SUM('18-20'!Q16:Q22)</f>
        <v>8</v>
      </c>
      <c r="L14" s="172">
        <f>SUM('18-20'!R16:R22)</f>
        <v>4</v>
      </c>
      <c r="M14" s="172">
        <f>SUM('18-20'!S16:S22)</f>
        <v>0</v>
      </c>
      <c r="N14" s="172">
        <f>SUM('18-20'!T16:T22)</f>
        <v>0</v>
      </c>
      <c r="O14" s="172">
        <f>SUM('18-20'!U16:U22)</f>
        <v>0</v>
      </c>
      <c r="P14" s="172">
        <f>SUM('18-20'!V16:V22)</f>
        <v>1</v>
      </c>
      <c r="Q14" s="172">
        <f>SUM('18-20'!W16:W22)</f>
        <v>2</v>
      </c>
      <c r="R14" s="172">
        <f>SUM('18-20'!X16:X22)</f>
        <v>5</v>
      </c>
      <c r="S14" s="172">
        <f>SUM('18-20'!Y16:Y22)</f>
        <v>4</v>
      </c>
      <c r="T14" s="172">
        <f>SUM('18-20'!Z16:Z22)</f>
        <v>0</v>
      </c>
      <c r="U14" s="172"/>
      <c r="V14" s="172">
        <v>7</v>
      </c>
      <c r="W14" s="172"/>
      <c r="X14" s="172"/>
      <c r="Y14" s="13">
        <f>SUM('18-20'!AD16:AD22)</f>
        <v>2084914</v>
      </c>
      <c r="Z14" s="13">
        <f>SUM('18-20'!AE16:AE22)</f>
        <v>1724197</v>
      </c>
      <c r="AA14" s="13">
        <f>SUM('18-20'!AF16:AF22)</f>
        <v>7305</v>
      </c>
      <c r="AB14" s="13">
        <f>AA14*1000/G14</f>
        <v>549.37203880574566</v>
      </c>
    </row>
    <row r="15" spans="1:28" s="20" customFormat="1" ht="25.5" customHeight="1">
      <c r="A15" s="684"/>
      <c r="B15" s="21" t="s">
        <v>508</v>
      </c>
      <c r="C15" s="88"/>
      <c r="D15" s="89"/>
      <c r="E15" s="13"/>
      <c r="F15" s="13"/>
      <c r="G15" s="13"/>
      <c r="H15" s="13"/>
      <c r="I15" s="172"/>
      <c r="J15" s="172"/>
      <c r="K15" s="172"/>
      <c r="L15" s="172"/>
      <c r="M15" s="172"/>
      <c r="N15" s="172"/>
      <c r="O15" s="172"/>
      <c r="P15" s="172"/>
      <c r="Q15" s="172"/>
      <c r="R15" s="172"/>
      <c r="S15" s="172"/>
      <c r="T15" s="172"/>
      <c r="U15" s="172"/>
      <c r="V15" s="172"/>
      <c r="W15" s="172"/>
      <c r="X15" s="172"/>
      <c r="Y15" s="13"/>
      <c r="Z15" s="13"/>
      <c r="AA15" s="13"/>
      <c r="AB15" s="13"/>
    </row>
    <row r="16" spans="1:28" s="20" customFormat="1" ht="25.5" customHeight="1">
      <c r="A16" s="601" t="s">
        <v>802</v>
      </c>
      <c r="B16" s="21" t="s">
        <v>511</v>
      </c>
      <c r="C16" s="88">
        <v>44</v>
      </c>
      <c r="D16" s="89">
        <v>44</v>
      </c>
      <c r="E16" s="13">
        <f>SUM('18-20'!K23:K66)</f>
        <v>0</v>
      </c>
      <c r="F16" s="13">
        <f>SUM('18-20'!L23:L66)</f>
        <v>0</v>
      </c>
      <c r="G16" s="13">
        <f>SUM('18-20'!M23:M66)</f>
        <v>33308</v>
      </c>
      <c r="H16" s="13">
        <f>SUM('18-20'!N23:N66)</f>
        <v>0</v>
      </c>
      <c r="I16" s="172">
        <f>SUM('18-20'!O23:O66)</f>
        <v>14</v>
      </c>
      <c r="J16" s="172">
        <f>SUM('18-20'!P23:P66)</f>
        <v>7</v>
      </c>
      <c r="K16" s="172">
        <f>SUM('18-20'!Q23:Q66)</f>
        <v>17</v>
      </c>
      <c r="L16" s="172">
        <f>SUM('18-20'!R23:R66)</f>
        <v>17</v>
      </c>
      <c r="M16" s="172">
        <f>SUM('18-20'!S23:S66)</f>
        <v>9</v>
      </c>
      <c r="N16" s="172">
        <f>SUM('18-20'!T23:T66)</f>
        <v>1</v>
      </c>
      <c r="O16" s="172">
        <f>SUM('18-20'!U23:U66)</f>
        <v>0</v>
      </c>
      <c r="P16" s="172">
        <f>SUM('18-20'!V23:V66)</f>
        <v>31</v>
      </c>
      <c r="Q16" s="172">
        <f>SUM('18-20'!W23:W66)</f>
        <v>4</v>
      </c>
      <c r="R16" s="172">
        <f>SUM('18-20'!X23:X66)</f>
        <v>19</v>
      </c>
      <c r="S16" s="172">
        <f>SUM('18-20'!Y23:Y66)</f>
        <v>4</v>
      </c>
      <c r="T16" s="172">
        <f>SUM('18-20'!Z23:Z66)</f>
        <v>0</v>
      </c>
      <c r="U16" s="172"/>
      <c r="V16" s="172">
        <v>44</v>
      </c>
      <c r="W16" s="172"/>
      <c r="X16" s="172"/>
      <c r="Y16" s="13">
        <f>SUM('18-20'!AD23:AD66)</f>
        <v>5178231</v>
      </c>
      <c r="Z16" s="13">
        <f>SUM('18-20'!AE23:AE66)</f>
        <v>4047864</v>
      </c>
      <c r="AA16" s="13">
        <f>SUM('18-20'!AF23:AF66)</f>
        <v>25120</v>
      </c>
      <c r="AB16" s="13">
        <f>AA16*1000/G16</f>
        <v>754.17317161042388</v>
      </c>
    </row>
    <row r="17" spans="1:28" s="20" customFormat="1" ht="25.5" customHeight="1">
      <c r="A17" s="684"/>
      <c r="B17" s="21" t="s">
        <v>309</v>
      </c>
      <c r="C17" s="88">
        <v>1</v>
      </c>
      <c r="D17" s="89">
        <v>23</v>
      </c>
      <c r="E17" s="13">
        <f>SUM('18-20'!K67:K89)</f>
        <v>23696</v>
      </c>
      <c r="F17" s="13">
        <f>SUM('18-20'!L67:L89)</f>
        <v>16977</v>
      </c>
      <c r="G17" s="13">
        <f>SUM('18-20'!M67:M89)</f>
        <v>17420</v>
      </c>
      <c r="H17" s="13">
        <f>SUM('18-20'!N67:N89)</f>
        <v>11065</v>
      </c>
      <c r="I17" s="172">
        <f>SUM('18-20'!O67:O89)</f>
        <v>10</v>
      </c>
      <c r="J17" s="172">
        <f>SUM('18-20'!P67:P89)</f>
        <v>2</v>
      </c>
      <c r="K17" s="172">
        <f>SUM('18-20'!Q67:Q89)</f>
        <v>0</v>
      </c>
      <c r="L17" s="172">
        <f>SUM('18-20'!R67:R89)</f>
        <v>15</v>
      </c>
      <c r="M17" s="172">
        <f>SUM('18-20'!S67:S89)</f>
        <v>1</v>
      </c>
      <c r="N17" s="172">
        <f>SUM('18-20'!T67:T89)</f>
        <v>0</v>
      </c>
      <c r="O17" s="172">
        <f>SUM('18-20'!U67:U89)</f>
        <v>0</v>
      </c>
      <c r="P17" s="172">
        <f>SUM('18-20'!V67:V89)</f>
        <v>3</v>
      </c>
      <c r="Q17" s="172">
        <f>SUM('18-20'!W67:W89)</f>
        <v>8</v>
      </c>
      <c r="R17" s="172">
        <f>SUM('18-20'!X67:X89)</f>
        <v>7</v>
      </c>
      <c r="S17" s="172">
        <f>SUM('18-20'!Y67:Y89)</f>
        <v>7</v>
      </c>
      <c r="T17" s="172">
        <f>SUM('18-20'!Z67:Z89)</f>
        <v>1</v>
      </c>
      <c r="U17" s="172"/>
      <c r="V17" s="172">
        <v>24</v>
      </c>
      <c r="W17" s="172"/>
      <c r="X17" s="172"/>
      <c r="Y17" s="13">
        <f>SUM('18-20'!AD67:AD89)</f>
        <v>2313925</v>
      </c>
      <c r="Z17" s="13">
        <f>SUM('18-20'!AE67:AE89)</f>
        <v>1882899</v>
      </c>
      <c r="AA17" s="13">
        <f>SUM('18-20'!AF67:AF89)</f>
        <v>13031</v>
      </c>
      <c r="AB17" s="13">
        <f>AA17*1000/G17</f>
        <v>748.04822043628019</v>
      </c>
    </row>
    <row r="18" spans="1:28" s="20" customFormat="1" ht="25.5" customHeight="1">
      <c r="A18" s="21" t="s">
        <v>803</v>
      </c>
      <c r="B18" s="21" t="s">
        <v>552</v>
      </c>
      <c r="C18" s="88"/>
      <c r="D18" s="89"/>
      <c r="E18" s="13"/>
      <c r="F18" s="13"/>
      <c r="G18" s="13"/>
      <c r="H18" s="13"/>
      <c r="I18" s="172"/>
      <c r="J18" s="172"/>
      <c r="K18" s="172"/>
      <c r="L18" s="172"/>
      <c r="M18" s="172"/>
      <c r="N18" s="172"/>
      <c r="O18" s="172"/>
      <c r="P18" s="172"/>
      <c r="Q18" s="172"/>
      <c r="R18" s="172"/>
      <c r="S18" s="172"/>
      <c r="T18" s="172"/>
      <c r="U18" s="172"/>
      <c r="V18" s="172"/>
      <c r="W18" s="172"/>
      <c r="X18" s="172"/>
      <c r="Y18" s="13"/>
      <c r="Z18" s="13"/>
      <c r="AA18" s="13"/>
      <c r="AB18" s="13"/>
    </row>
    <row r="19" spans="1:28" s="20" customFormat="1" ht="25.5" customHeight="1">
      <c r="A19" s="21" t="s">
        <v>804</v>
      </c>
      <c r="B19" s="327" t="s">
        <v>553</v>
      </c>
      <c r="C19" s="88"/>
      <c r="D19" s="89"/>
      <c r="E19" s="13"/>
      <c r="F19" s="13"/>
      <c r="G19" s="13"/>
      <c r="H19" s="13"/>
      <c r="I19" s="172"/>
      <c r="J19" s="172"/>
      <c r="K19" s="172"/>
      <c r="L19" s="172"/>
      <c r="M19" s="172"/>
      <c r="N19" s="172"/>
      <c r="O19" s="172"/>
      <c r="P19" s="172"/>
      <c r="Q19" s="172"/>
      <c r="R19" s="172"/>
      <c r="S19" s="172"/>
      <c r="T19" s="172"/>
      <c r="U19" s="172"/>
      <c r="V19" s="172"/>
      <c r="W19" s="172"/>
      <c r="X19" s="172"/>
      <c r="Y19" s="13"/>
      <c r="Z19" s="13"/>
      <c r="AA19" s="13"/>
      <c r="AB19" s="13"/>
    </row>
    <row r="20" spans="1:28" s="20" customFormat="1" ht="25.5" customHeight="1">
      <c r="A20" s="71" t="s">
        <v>202</v>
      </c>
      <c r="B20" s="21" t="s">
        <v>783</v>
      </c>
      <c r="C20" s="88">
        <v>8</v>
      </c>
      <c r="D20" s="89">
        <v>8</v>
      </c>
      <c r="E20" s="13">
        <f>SUM('18-20'!K90:K97)</f>
        <v>0</v>
      </c>
      <c r="F20" s="13">
        <f>SUM('18-20'!L90:L97)</f>
        <v>0</v>
      </c>
      <c r="G20" s="13">
        <f>SUM('18-20'!M90:M97)</f>
        <v>1867</v>
      </c>
      <c r="H20" s="13">
        <f>SUM('18-20'!N90:N97)</f>
        <v>0</v>
      </c>
      <c r="I20" s="172">
        <f>SUM('18-20'!O90:O97)</f>
        <v>0</v>
      </c>
      <c r="J20" s="172">
        <f>SUM('18-20'!P90:P97)</f>
        <v>0</v>
      </c>
      <c r="K20" s="172">
        <f>SUM('18-20'!Q90:Q97)</f>
        <v>0</v>
      </c>
      <c r="L20" s="172">
        <f>SUM('18-20'!R90:R97)</f>
        <v>0</v>
      </c>
      <c r="M20" s="172">
        <f>SUM('18-20'!S90:S97)</f>
        <v>11</v>
      </c>
      <c r="N20" s="172">
        <f>SUM('18-20'!T90:T97)</f>
        <v>0</v>
      </c>
      <c r="O20" s="172">
        <f>SUM('18-20'!U90:U97)</f>
        <v>0</v>
      </c>
      <c r="P20" s="172">
        <f>SUM('18-20'!V90:V97)</f>
        <v>10</v>
      </c>
      <c r="Q20" s="172">
        <f>SUM('18-20'!W90:W97)</f>
        <v>0</v>
      </c>
      <c r="R20" s="172">
        <f>SUM('18-20'!X90:X97)</f>
        <v>0</v>
      </c>
      <c r="S20" s="172">
        <f>SUM('18-20'!Y90:Y97)</f>
        <v>0</v>
      </c>
      <c r="T20" s="172">
        <f>SUM('18-20'!Z90:Z97)</f>
        <v>0</v>
      </c>
      <c r="U20" s="172"/>
      <c r="V20" s="172"/>
      <c r="W20" s="172">
        <v>8</v>
      </c>
      <c r="X20" s="172"/>
      <c r="Y20" s="13">
        <f>SUM('18-20'!AD90:AD97)</f>
        <v>403099</v>
      </c>
      <c r="Z20" s="13">
        <f>SUM('18-20'!AE90:AE97)</f>
        <v>402626</v>
      </c>
      <c r="AA20" s="13">
        <f>SUM('18-20'!AF90:AF97)</f>
        <v>1478</v>
      </c>
      <c r="AB20" s="13">
        <f>AA20*1000/G20</f>
        <v>791.64434922335295</v>
      </c>
    </row>
    <row r="21" spans="1:28" s="20" customFormat="1" ht="25.5" customHeight="1">
      <c r="A21" s="71" t="s">
        <v>190</v>
      </c>
      <c r="B21" s="21" t="s">
        <v>784</v>
      </c>
      <c r="C21" s="88"/>
      <c r="D21" s="89"/>
      <c r="E21" s="13"/>
      <c r="F21" s="13"/>
      <c r="G21" s="13"/>
      <c r="H21" s="13"/>
      <c r="I21" s="172"/>
      <c r="J21" s="172"/>
      <c r="K21" s="172"/>
      <c r="L21" s="172"/>
      <c r="M21" s="172"/>
      <c r="N21" s="172"/>
      <c r="O21" s="172"/>
      <c r="P21" s="172"/>
      <c r="Q21" s="172"/>
      <c r="R21" s="172"/>
      <c r="S21" s="172"/>
      <c r="T21" s="172"/>
      <c r="U21" s="172"/>
      <c r="V21" s="172"/>
      <c r="W21" s="172"/>
      <c r="X21" s="172"/>
      <c r="Y21" s="13"/>
      <c r="Z21" s="13"/>
      <c r="AA21" s="13"/>
      <c r="AB21" s="13"/>
    </row>
    <row r="22" spans="1:28" s="20" customFormat="1" ht="25.5" customHeight="1">
      <c r="A22" s="71" t="s">
        <v>191</v>
      </c>
      <c r="B22" s="21" t="s">
        <v>785</v>
      </c>
      <c r="C22" s="88"/>
      <c r="D22" s="89"/>
      <c r="E22" s="13"/>
      <c r="F22" s="13"/>
      <c r="G22" s="13"/>
      <c r="H22" s="13"/>
      <c r="I22" s="172"/>
      <c r="J22" s="172"/>
      <c r="K22" s="172"/>
      <c r="L22" s="172"/>
      <c r="M22" s="172"/>
      <c r="N22" s="172"/>
      <c r="O22" s="172"/>
      <c r="P22" s="172"/>
      <c r="Q22" s="172"/>
      <c r="R22" s="172"/>
      <c r="S22" s="172"/>
      <c r="T22" s="172"/>
      <c r="U22" s="172"/>
      <c r="V22" s="172"/>
      <c r="W22" s="172"/>
      <c r="X22" s="172"/>
      <c r="Y22" s="13"/>
      <c r="Z22" s="13"/>
      <c r="AA22" s="13"/>
      <c r="AB22" s="13"/>
    </row>
    <row r="23" spans="1:28" s="20" customFormat="1" ht="25.5" customHeight="1" thickBot="1">
      <c r="A23" s="90" t="s">
        <v>192</v>
      </c>
      <c r="B23" s="91" t="s">
        <v>786</v>
      </c>
      <c r="C23" s="92"/>
      <c r="D23" s="93"/>
      <c r="E23" s="94"/>
      <c r="F23" s="94"/>
      <c r="G23" s="94"/>
      <c r="H23" s="94"/>
      <c r="I23" s="173"/>
      <c r="J23" s="173"/>
      <c r="K23" s="173"/>
      <c r="L23" s="173"/>
      <c r="M23" s="173"/>
      <c r="N23" s="173"/>
      <c r="O23" s="173"/>
      <c r="P23" s="173"/>
      <c r="Q23" s="173"/>
      <c r="R23" s="173"/>
      <c r="S23" s="173"/>
      <c r="T23" s="173"/>
      <c r="U23" s="173"/>
      <c r="V23" s="173"/>
      <c r="W23" s="173"/>
      <c r="X23" s="173"/>
      <c r="Y23" s="94"/>
      <c r="Z23" s="94"/>
      <c r="AA23" s="94"/>
      <c r="AB23" s="94"/>
    </row>
    <row r="24" spans="1:28" s="20" customFormat="1" ht="25.5" customHeight="1" thickTop="1">
      <c r="A24" s="95"/>
      <c r="B24" s="346" t="s">
        <v>787</v>
      </c>
      <c r="C24" s="86">
        <f t="shared" ref="C24:AA24" si="0">SUM(C7:C23)</f>
        <v>63</v>
      </c>
      <c r="D24" s="96">
        <f>SUM(D7:D23)</f>
        <v>91</v>
      </c>
      <c r="E24" s="97">
        <f>SUM(E7:E23)</f>
        <v>40507</v>
      </c>
      <c r="F24" s="97">
        <f t="shared" si="0"/>
        <v>30020</v>
      </c>
      <c r="G24" s="97">
        <f t="shared" si="0"/>
        <v>74605</v>
      </c>
      <c r="H24" s="97">
        <f t="shared" si="0"/>
        <v>19430</v>
      </c>
      <c r="I24" s="98">
        <f t="shared" si="0"/>
        <v>34</v>
      </c>
      <c r="J24" s="98">
        <f t="shared" ref="J24:P24" si="1">SUM(J7:J23)</f>
        <v>9</v>
      </c>
      <c r="K24" s="98">
        <f t="shared" si="1"/>
        <v>25</v>
      </c>
      <c r="L24" s="98">
        <f t="shared" si="1"/>
        <v>42</v>
      </c>
      <c r="M24" s="98">
        <f t="shared" si="1"/>
        <v>22</v>
      </c>
      <c r="N24" s="98">
        <f t="shared" si="1"/>
        <v>1</v>
      </c>
      <c r="O24" s="98">
        <f t="shared" si="1"/>
        <v>0</v>
      </c>
      <c r="P24" s="98">
        <f t="shared" si="1"/>
        <v>48</v>
      </c>
      <c r="Q24" s="98">
        <f t="shared" si="0"/>
        <v>17</v>
      </c>
      <c r="R24" s="98">
        <f t="shared" si="0"/>
        <v>34</v>
      </c>
      <c r="S24" s="98">
        <f t="shared" si="0"/>
        <v>18</v>
      </c>
      <c r="T24" s="98">
        <f t="shared" si="0"/>
        <v>1</v>
      </c>
      <c r="U24" s="98">
        <f t="shared" si="0"/>
        <v>0</v>
      </c>
      <c r="V24" s="98">
        <f t="shared" si="0"/>
        <v>75</v>
      </c>
      <c r="W24" s="98">
        <f>SUM(W7:W23)</f>
        <v>16</v>
      </c>
      <c r="X24" s="98">
        <f t="shared" si="0"/>
        <v>1</v>
      </c>
      <c r="Y24" s="97">
        <f>SUM(Y7:Y23)</f>
        <v>11104974</v>
      </c>
      <c r="Z24" s="97">
        <f t="shared" si="0"/>
        <v>8831828</v>
      </c>
      <c r="AA24" s="97">
        <f t="shared" si="0"/>
        <v>50623</v>
      </c>
      <c r="AB24" s="97">
        <f>AA24*1000/G24</f>
        <v>678.54701427518262</v>
      </c>
    </row>
    <row r="25" spans="1:28" s="20" customFormat="1" ht="18" customHeight="1">
      <c r="A25" s="99" t="s">
        <v>807</v>
      </c>
      <c r="B25" s="99"/>
      <c r="C25" s="100"/>
      <c r="D25" s="78"/>
      <c r="I25" s="74"/>
      <c r="J25" s="74"/>
      <c r="K25" s="74"/>
      <c r="L25" s="74"/>
      <c r="M25" s="74"/>
      <c r="N25" s="74"/>
      <c r="O25" s="74"/>
      <c r="P25" s="74"/>
      <c r="Q25" s="74"/>
      <c r="R25" s="74"/>
      <c r="S25" s="74"/>
      <c r="T25" s="74"/>
      <c r="U25" s="74"/>
      <c r="V25" s="74"/>
      <c r="W25" s="74"/>
      <c r="X25" s="74"/>
    </row>
    <row r="26" spans="1:28">
      <c r="C26" s="102"/>
      <c r="D26" s="103"/>
    </row>
  </sheetData>
  <mergeCells count="8">
    <mergeCell ref="A16:A17"/>
    <mergeCell ref="I2:O2"/>
    <mergeCell ref="P2:T2"/>
    <mergeCell ref="U2:X2"/>
    <mergeCell ref="C3:D3"/>
    <mergeCell ref="A8:A9"/>
    <mergeCell ref="A10:A11"/>
    <mergeCell ref="A14:A15"/>
  </mergeCells>
  <phoneticPr fontId="2"/>
  <printOptions horizontalCentered="1"/>
  <pageMargins left="0.78740157480314965" right="0.78740157480314965" top="0.98425196850393704" bottom="0.98425196850393704" header="0.51181102362204722" footer="0.51181102362204722"/>
  <pageSetup paperSize="9" scale="75" orientation="landscape" r:id="rId1"/>
  <headerFooter alignWithMargins="0">
    <oddFooter>&amp;C- 17 -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J99"/>
  <sheetViews>
    <sheetView showZeros="0" view="pageBreakPreview" zoomScale="80" zoomScaleNormal="100" zoomScaleSheetLayoutView="80" workbookViewId="0">
      <pane xSplit="3" ySplit="6" topLeftCell="D7" activePane="bottomRight" state="frozen"/>
      <selection activeCell="M87" sqref="M87"/>
      <selection pane="topRight" activeCell="M87" sqref="M87"/>
      <selection pane="bottomLeft" activeCell="M87" sqref="M87"/>
      <selection pane="bottomRight" activeCell="AE94" sqref="AE94"/>
    </sheetView>
  </sheetViews>
  <sheetFormatPr defaultColWidth="9" defaultRowHeight="13.5"/>
  <cols>
    <col min="1" max="1" width="9.875" style="454" hidden="1" customWidth="1"/>
    <col min="2" max="2" width="9" style="454" hidden="1" customWidth="1"/>
    <col min="3" max="3" width="4.5" style="262" customWidth="1"/>
    <col min="4" max="4" width="8.75" style="241" customWidth="1"/>
    <col min="5" max="5" width="13.125" style="241" customWidth="1"/>
    <col min="6" max="6" width="5.25" style="241" customWidth="1"/>
    <col min="7" max="7" width="4.625" style="261" customWidth="1"/>
    <col min="8" max="10" width="3.625" style="261" customWidth="1"/>
    <col min="11" max="14" width="8.125" style="454" customWidth="1"/>
    <col min="15" max="27" width="4.375" style="454" customWidth="1"/>
    <col min="28" max="28" width="8.375" style="454" customWidth="1"/>
    <col min="29" max="29" width="7.875" style="454" customWidth="1"/>
    <col min="30" max="31" width="10.75" style="454" customWidth="1"/>
    <col min="32" max="32" width="9.75" style="454" customWidth="1"/>
    <col min="33" max="33" width="9.125" style="454" customWidth="1"/>
    <col min="34" max="37" width="9.625" style="454" customWidth="1"/>
    <col min="38" max="16384" width="9" style="454"/>
  </cols>
  <sheetData>
    <row r="1" spans="1:36" s="245" customFormat="1">
      <c r="C1" s="193" t="s">
        <v>74</v>
      </c>
      <c r="D1" s="246"/>
      <c r="E1" s="246"/>
      <c r="F1" s="246"/>
      <c r="G1" s="247"/>
      <c r="H1" s="247"/>
      <c r="I1" s="247"/>
      <c r="J1" s="247"/>
      <c r="K1" s="248"/>
      <c r="L1" s="248"/>
      <c r="M1" s="248"/>
      <c r="N1" s="248"/>
      <c r="O1" s="248"/>
      <c r="P1" s="248"/>
      <c r="Q1" s="248"/>
      <c r="R1" s="248"/>
      <c r="S1" s="248"/>
      <c r="T1" s="248"/>
      <c r="U1" s="248"/>
      <c r="V1" s="248"/>
      <c r="W1" s="248"/>
      <c r="X1" s="248"/>
      <c r="Y1" s="248"/>
      <c r="Z1" s="248"/>
      <c r="AA1" s="248"/>
      <c r="AB1" s="249"/>
      <c r="AC1" s="249"/>
      <c r="AD1" s="194"/>
      <c r="AE1" s="194"/>
      <c r="AF1" s="336"/>
      <c r="AG1" s="248"/>
      <c r="AH1" s="250"/>
      <c r="AI1" s="250"/>
      <c r="AJ1" s="250"/>
    </row>
    <row r="2" spans="1:36" s="245" customFormat="1">
      <c r="C2" s="251"/>
      <c r="D2" s="263"/>
      <c r="E2" s="252"/>
      <c r="F2" s="195"/>
      <c r="G2" s="367"/>
      <c r="H2" s="368"/>
      <c r="I2" s="368"/>
      <c r="J2" s="369"/>
      <c r="K2" s="253"/>
      <c r="L2" s="253"/>
      <c r="M2" s="253"/>
      <c r="N2" s="253"/>
      <c r="O2" s="693" t="s">
        <v>75</v>
      </c>
      <c r="P2" s="692"/>
      <c r="Q2" s="692"/>
      <c r="R2" s="692"/>
      <c r="S2" s="692"/>
      <c r="T2" s="692"/>
      <c r="U2" s="692"/>
      <c r="V2" s="694" t="s">
        <v>76</v>
      </c>
      <c r="W2" s="695"/>
      <c r="X2" s="695"/>
      <c r="Y2" s="695"/>
      <c r="Z2" s="695"/>
      <c r="AA2" s="662"/>
      <c r="AB2" s="692" t="s">
        <v>711</v>
      </c>
      <c r="AC2" s="692"/>
      <c r="AD2" s="196"/>
      <c r="AE2" s="196"/>
      <c r="AF2" s="196"/>
      <c r="AG2" s="196"/>
      <c r="AH2" s="254"/>
      <c r="AI2" s="254"/>
      <c r="AJ2" s="254"/>
    </row>
    <row r="3" spans="1:36" s="245" customFormat="1">
      <c r="C3" s="196" t="s">
        <v>77</v>
      </c>
      <c r="D3" s="696" t="s">
        <v>66</v>
      </c>
      <c r="E3" s="697"/>
      <c r="F3" s="196" t="s">
        <v>67</v>
      </c>
      <c r="G3" s="698" t="s">
        <v>1094</v>
      </c>
      <c r="H3" s="699"/>
      <c r="I3" s="699"/>
      <c r="J3" s="700"/>
      <c r="K3" s="196" t="s">
        <v>383</v>
      </c>
      <c r="L3" s="196" t="s">
        <v>1095</v>
      </c>
      <c r="M3" s="196" t="s">
        <v>384</v>
      </c>
      <c r="N3" s="196" t="s">
        <v>46</v>
      </c>
      <c r="O3" s="195" t="s">
        <v>385</v>
      </c>
      <c r="P3" s="195" t="s">
        <v>712</v>
      </c>
      <c r="Q3" s="195" t="s">
        <v>386</v>
      </c>
      <c r="R3" s="195" t="s">
        <v>714</v>
      </c>
      <c r="S3" s="195" t="s">
        <v>714</v>
      </c>
      <c r="T3" s="195" t="s">
        <v>388</v>
      </c>
      <c r="U3" s="195" t="s">
        <v>389</v>
      </c>
      <c r="V3" s="196" t="s">
        <v>47</v>
      </c>
      <c r="W3" s="196" t="s">
        <v>390</v>
      </c>
      <c r="X3" s="196" t="s">
        <v>391</v>
      </c>
      <c r="Y3" s="195" t="s">
        <v>48</v>
      </c>
      <c r="Z3" s="195" t="s">
        <v>217</v>
      </c>
      <c r="AA3" s="195" t="s">
        <v>1004</v>
      </c>
      <c r="AB3" s="195" t="s">
        <v>31</v>
      </c>
      <c r="AC3" s="195" t="s">
        <v>30</v>
      </c>
      <c r="AD3" s="196" t="s">
        <v>53</v>
      </c>
      <c r="AE3" s="196" t="s">
        <v>53</v>
      </c>
      <c r="AF3" s="196" t="s">
        <v>392</v>
      </c>
      <c r="AG3" s="196" t="s">
        <v>393</v>
      </c>
      <c r="AH3" s="254"/>
      <c r="AI3" s="254"/>
      <c r="AJ3" s="254"/>
    </row>
    <row r="4" spans="1:36" s="245" customFormat="1" ht="14.25" customHeight="1">
      <c r="C4" s="196"/>
      <c r="D4" s="456"/>
      <c r="E4" s="457"/>
      <c r="F4" s="196"/>
      <c r="G4" s="370"/>
      <c r="H4" s="371"/>
      <c r="I4" s="371"/>
      <c r="J4" s="372"/>
      <c r="K4" s="196" t="s">
        <v>394</v>
      </c>
      <c r="L4" s="196" t="s">
        <v>54</v>
      </c>
      <c r="M4" s="196" t="s">
        <v>394</v>
      </c>
      <c r="N4" s="197" t="s">
        <v>55</v>
      </c>
      <c r="O4" s="196" t="s">
        <v>395</v>
      </c>
      <c r="P4" s="196"/>
      <c r="Q4" s="196" t="s">
        <v>395</v>
      </c>
      <c r="R4" s="196" t="s">
        <v>715</v>
      </c>
      <c r="S4" s="196" t="s">
        <v>715</v>
      </c>
      <c r="T4" s="196" t="s">
        <v>397</v>
      </c>
      <c r="U4" s="196" t="s">
        <v>398</v>
      </c>
      <c r="V4" s="196" t="s">
        <v>56</v>
      </c>
      <c r="W4" s="196" t="s">
        <v>399</v>
      </c>
      <c r="X4" s="196" t="s">
        <v>399</v>
      </c>
      <c r="Y4" s="196" t="s">
        <v>403</v>
      </c>
      <c r="Z4" s="196" t="s">
        <v>114</v>
      </c>
      <c r="AA4" s="196" t="s">
        <v>1003</v>
      </c>
      <c r="AB4" s="196"/>
      <c r="AC4" s="196" t="s">
        <v>68</v>
      </c>
      <c r="AD4" s="196" t="s">
        <v>404</v>
      </c>
      <c r="AE4" s="196" t="s">
        <v>61</v>
      </c>
      <c r="AF4" s="197" t="s">
        <v>55</v>
      </c>
      <c r="AG4" s="196" t="s">
        <v>400</v>
      </c>
      <c r="AH4" s="254"/>
      <c r="AI4" s="254"/>
      <c r="AJ4" s="254"/>
    </row>
    <row r="5" spans="1:36" s="245" customFormat="1">
      <c r="C5" s="196" t="s">
        <v>467</v>
      </c>
      <c r="D5" s="456"/>
      <c r="E5" s="457"/>
      <c r="F5" s="196" t="s">
        <v>69</v>
      </c>
      <c r="G5" s="370"/>
      <c r="H5" s="371" t="s">
        <v>1091</v>
      </c>
      <c r="I5" s="371" t="s">
        <v>1092</v>
      </c>
      <c r="J5" s="372" t="s">
        <v>1093</v>
      </c>
      <c r="K5" s="196" t="s">
        <v>191</v>
      </c>
      <c r="L5" s="196"/>
      <c r="M5" s="196"/>
      <c r="N5" s="197" t="s">
        <v>62</v>
      </c>
      <c r="O5" s="196" t="s">
        <v>397</v>
      </c>
      <c r="P5" s="196" t="s">
        <v>713</v>
      </c>
      <c r="Q5" s="196" t="s">
        <v>397</v>
      </c>
      <c r="R5" s="196" t="s">
        <v>713</v>
      </c>
      <c r="S5" s="196" t="s">
        <v>713</v>
      </c>
      <c r="T5" s="196" t="s">
        <v>401</v>
      </c>
      <c r="U5" s="196" t="s">
        <v>402</v>
      </c>
      <c r="V5" s="196" t="s">
        <v>398</v>
      </c>
      <c r="W5" s="196" t="s">
        <v>403</v>
      </c>
      <c r="X5" s="196" t="s">
        <v>403</v>
      </c>
      <c r="Y5" s="196" t="s">
        <v>405</v>
      </c>
      <c r="Z5" s="196" t="s">
        <v>218</v>
      </c>
      <c r="AA5" s="196" t="s">
        <v>463</v>
      </c>
      <c r="AB5" s="196" t="s">
        <v>70</v>
      </c>
      <c r="AC5" s="196" t="s">
        <v>71</v>
      </c>
      <c r="AD5" s="196" t="s">
        <v>188</v>
      </c>
      <c r="AE5" s="196" t="s">
        <v>188</v>
      </c>
      <c r="AF5" s="197" t="s">
        <v>62</v>
      </c>
      <c r="AG5" s="196" t="s">
        <v>404</v>
      </c>
      <c r="AH5" s="254"/>
      <c r="AI5" s="254"/>
      <c r="AJ5" s="254"/>
    </row>
    <row r="6" spans="1:36" s="245" customFormat="1">
      <c r="A6" s="245" t="s">
        <v>466</v>
      </c>
      <c r="B6" s="245" t="s">
        <v>72</v>
      </c>
      <c r="C6" s="255"/>
      <c r="D6" s="455"/>
      <c r="E6" s="256"/>
      <c r="F6" s="196"/>
      <c r="G6" s="370"/>
      <c r="H6" s="371"/>
      <c r="I6" s="371"/>
      <c r="J6" s="372"/>
      <c r="K6" s="196" t="s">
        <v>468</v>
      </c>
      <c r="L6" s="196" t="s">
        <v>468</v>
      </c>
      <c r="M6" s="196" t="s">
        <v>468</v>
      </c>
      <c r="N6" s="196" t="s">
        <v>203</v>
      </c>
      <c r="O6" s="196" t="s">
        <v>1087</v>
      </c>
      <c r="P6" s="196"/>
      <c r="Q6" s="196"/>
      <c r="R6" s="196" t="s">
        <v>716</v>
      </c>
      <c r="S6" s="198" t="s">
        <v>717</v>
      </c>
      <c r="T6" s="196" t="s">
        <v>397</v>
      </c>
      <c r="U6" s="196"/>
      <c r="V6" s="196" t="s">
        <v>65</v>
      </c>
      <c r="W6" s="196" t="s">
        <v>405</v>
      </c>
      <c r="X6" s="196" t="s">
        <v>405</v>
      </c>
      <c r="Y6" s="196"/>
      <c r="Z6" s="196"/>
      <c r="AA6" s="196"/>
      <c r="AB6" s="196"/>
      <c r="AC6" s="196" t="s">
        <v>204</v>
      </c>
      <c r="AD6" s="196" t="s">
        <v>203</v>
      </c>
      <c r="AE6" s="196" t="s">
        <v>203</v>
      </c>
      <c r="AF6" s="196" t="s">
        <v>203</v>
      </c>
      <c r="AG6" s="196" t="s">
        <v>205</v>
      </c>
    </row>
    <row r="7" spans="1:36" s="245" customFormat="1" ht="18.600000000000001" customHeight="1">
      <c r="A7" s="199" t="s">
        <v>502</v>
      </c>
      <c r="B7" s="200" t="s">
        <v>504</v>
      </c>
      <c r="C7" s="200">
        <v>1</v>
      </c>
      <c r="D7" s="486" t="s">
        <v>413</v>
      </c>
      <c r="E7" s="576" t="s">
        <v>941</v>
      </c>
      <c r="F7" s="576" t="s">
        <v>926</v>
      </c>
      <c r="G7" s="487" t="s">
        <v>1088</v>
      </c>
      <c r="H7" s="488">
        <v>48</v>
      </c>
      <c r="I7" s="488">
        <v>3</v>
      </c>
      <c r="J7" s="489">
        <v>31</v>
      </c>
      <c r="K7" s="490">
        <v>0</v>
      </c>
      <c r="L7" s="490">
        <v>0</v>
      </c>
      <c r="M7" s="490">
        <v>554</v>
      </c>
      <c r="N7" s="490">
        <v>0</v>
      </c>
      <c r="O7" s="201">
        <v>0</v>
      </c>
      <c r="P7" s="201">
        <v>0</v>
      </c>
      <c r="Q7" s="201">
        <v>0</v>
      </c>
      <c r="R7" s="201">
        <v>1</v>
      </c>
      <c r="S7" s="201">
        <v>0</v>
      </c>
      <c r="T7" s="201">
        <v>0</v>
      </c>
      <c r="U7" s="201">
        <v>0</v>
      </c>
      <c r="V7" s="201">
        <v>1</v>
      </c>
      <c r="W7" s="201">
        <v>0</v>
      </c>
      <c r="X7" s="201">
        <v>0</v>
      </c>
      <c r="Y7" s="201">
        <v>0</v>
      </c>
      <c r="Z7" s="201">
        <v>0</v>
      </c>
      <c r="AA7" s="201">
        <v>0</v>
      </c>
      <c r="AB7" s="576" t="s">
        <v>1086</v>
      </c>
      <c r="AC7" s="490">
        <v>1000</v>
      </c>
      <c r="AD7" s="490">
        <v>59450</v>
      </c>
      <c r="AE7" s="490">
        <v>56951</v>
      </c>
      <c r="AF7" s="490">
        <v>163</v>
      </c>
      <c r="AG7" s="199">
        <f>AF7*1000/M7</f>
        <v>294.22382671480142</v>
      </c>
    </row>
    <row r="8" spans="1:36" s="245" customFormat="1" ht="18.600000000000001" customHeight="1">
      <c r="A8" s="199" t="s">
        <v>502</v>
      </c>
      <c r="B8" s="200" t="s">
        <v>504</v>
      </c>
      <c r="C8" s="200">
        <v>2</v>
      </c>
      <c r="D8" s="486" t="s">
        <v>413</v>
      </c>
      <c r="E8" s="576" t="s">
        <v>942</v>
      </c>
      <c r="F8" s="576" t="s">
        <v>926</v>
      </c>
      <c r="G8" s="487" t="s">
        <v>1088</v>
      </c>
      <c r="H8" s="488">
        <v>48</v>
      </c>
      <c r="I8" s="488">
        <v>8</v>
      </c>
      <c r="J8" s="489">
        <v>31</v>
      </c>
      <c r="K8" s="490">
        <v>0</v>
      </c>
      <c r="L8" s="490">
        <v>0</v>
      </c>
      <c r="M8" s="490">
        <v>1400</v>
      </c>
      <c r="N8" s="490">
        <v>0</v>
      </c>
      <c r="O8" s="201">
        <v>0</v>
      </c>
      <c r="P8" s="201">
        <v>0</v>
      </c>
      <c r="Q8" s="201">
        <v>0</v>
      </c>
      <c r="R8" s="201">
        <v>1</v>
      </c>
      <c r="S8" s="201">
        <v>0</v>
      </c>
      <c r="T8" s="201">
        <v>0</v>
      </c>
      <c r="U8" s="201">
        <v>0</v>
      </c>
      <c r="V8" s="201">
        <v>1</v>
      </c>
      <c r="W8" s="201">
        <v>0</v>
      </c>
      <c r="X8" s="201">
        <v>0</v>
      </c>
      <c r="Y8" s="201">
        <v>0</v>
      </c>
      <c r="Z8" s="201">
        <v>0</v>
      </c>
      <c r="AA8" s="201">
        <v>0</v>
      </c>
      <c r="AB8" s="576" t="s">
        <v>1084</v>
      </c>
      <c r="AC8" s="490">
        <v>1100</v>
      </c>
      <c r="AD8" s="490">
        <v>165318</v>
      </c>
      <c r="AE8" s="490">
        <v>123988</v>
      </c>
      <c r="AF8" s="490">
        <v>413</v>
      </c>
      <c r="AG8" s="199">
        <f>AF8*1000/M8</f>
        <v>295</v>
      </c>
    </row>
    <row r="9" spans="1:36" s="245" customFormat="1" ht="18.600000000000001" customHeight="1">
      <c r="A9" s="199" t="s">
        <v>502</v>
      </c>
      <c r="B9" s="200" t="s">
        <v>504</v>
      </c>
      <c r="C9" s="200">
        <v>3</v>
      </c>
      <c r="D9" s="486" t="s">
        <v>413</v>
      </c>
      <c r="E9" s="576" t="s">
        <v>943</v>
      </c>
      <c r="F9" s="576" t="s">
        <v>917</v>
      </c>
      <c r="G9" s="487" t="s">
        <v>1088</v>
      </c>
      <c r="H9" s="488">
        <v>48</v>
      </c>
      <c r="I9" s="488">
        <v>3</v>
      </c>
      <c r="J9" s="489">
        <v>31</v>
      </c>
      <c r="K9" s="490">
        <v>0</v>
      </c>
      <c r="L9" s="490">
        <v>0</v>
      </c>
      <c r="M9" s="490">
        <v>728</v>
      </c>
      <c r="N9" s="490">
        <v>0</v>
      </c>
      <c r="O9" s="201">
        <v>0</v>
      </c>
      <c r="P9" s="201">
        <v>0</v>
      </c>
      <c r="Q9" s="201">
        <v>0</v>
      </c>
      <c r="R9" s="201">
        <v>0</v>
      </c>
      <c r="S9" s="201">
        <v>1</v>
      </c>
      <c r="T9" s="201">
        <v>0</v>
      </c>
      <c r="U9" s="201">
        <v>0</v>
      </c>
      <c r="V9" s="201">
        <v>1</v>
      </c>
      <c r="W9" s="201">
        <v>0</v>
      </c>
      <c r="X9" s="201">
        <v>0</v>
      </c>
      <c r="Y9" s="201">
        <v>0</v>
      </c>
      <c r="Z9" s="201">
        <v>0</v>
      </c>
      <c r="AA9" s="201">
        <v>0</v>
      </c>
      <c r="AB9" s="576" t="s">
        <v>1086</v>
      </c>
      <c r="AC9" s="490">
        <v>700</v>
      </c>
      <c r="AD9" s="490">
        <v>52047</v>
      </c>
      <c r="AE9" s="490">
        <v>44940</v>
      </c>
      <c r="AF9" s="490">
        <v>215</v>
      </c>
      <c r="AG9" s="199">
        <f>AF9*1000/M9</f>
        <v>295.32967032967031</v>
      </c>
    </row>
    <row r="10" spans="1:36" s="245" customFormat="1" ht="18.600000000000001" customHeight="1">
      <c r="A10" s="199" t="s">
        <v>506</v>
      </c>
      <c r="B10" s="200" t="s">
        <v>257</v>
      </c>
      <c r="C10" s="200">
        <v>4</v>
      </c>
      <c r="D10" s="486" t="s">
        <v>425</v>
      </c>
      <c r="E10" s="576" t="s">
        <v>969</v>
      </c>
      <c r="F10" s="576" t="s">
        <v>968</v>
      </c>
      <c r="G10" s="487" t="s">
        <v>1090</v>
      </c>
      <c r="H10" s="488">
        <v>1</v>
      </c>
      <c r="I10" s="488">
        <v>6</v>
      </c>
      <c r="J10" s="489">
        <v>21</v>
      </c>
      <c r="K10" s="490">
        <v>0</v>
      </c>
      <c r="L10" s="490">
        <v>0</v>
      </c>
      <c r="M10" s="490">
        <v>718</v>
      </c>
      <c r="N10" s="490"/>
      <c r="O10" s="201">
        <v>1</v>
      </c>
      <c r="P10" s="201">
        <v>0</v>
      </c>
      <c r="Q10" s="201">
        <v>0</v>
      </c>
      <c r="R10" s="201">
        <v>1</v>
      </c>
      <c r="S10" s="201">
        <v>0</v>
      </c>
      <c r="T10" s="201">
        <v>0</v>
      </c>
      <c r="U10" s="201">
        <v>0</v>
      </c>
      <c r="V10" s="201">
        <v>0</v>
      </c>
      <c r="W10" s="201">
        <v>0</v>
      </c>
      <c r="X10" s="201">
        <v>1</v>
      </c>
      <c r="Y10" s="201">
        <v>0</v>
      </c>
      <c r="Z10" s="201">
        <v>0</v>
      </c>
      <c r="AA10" s="201">
        <v>0</v>
      </c>
      <c r="AB10" s="576" t="s">
        <v>1086</v>
      </c>
      <c r="AC10" s="490">
        <v>2000</v>
      </c>
      <c r="AD10" s="490">
        <v>93338</v>
      </c>
      <c r="AE10" s="490">
        <v>55272</v>
      </c>
      <c r="AF10" s="490">
        <v>344</v>
      </c>
      <c r="AG10" s="199">
        <f t="shared" ref="AG10:AG52" si="0">AF10*1000/M10</f>
        <v>479.10863509749305</v>
      </c>
    </row>
    <row r="11" spans="1:36" s="245" customFormat="1" ht="18.600000000000001" customHeight="1">
      <c r="A11" s="199" t="s">
        <v>506</v>
      </c>
      <c r="B11" s="200" t="s">
        <v>257</v>
      </c>
      <c r="C11" s="200">
        <v>5</v>
      </c>
      <c r="D11" s="486" t="s">
        <v>425</v>
      </c>
      <c r="E11" s="576" t="s">
        <v>970</v>
      </c>
      <c r="F11" s="576" t="s">
        <v>968</v>
      </c>
      <c r="G11" s="487" t="s">
        <v>1090</v>
      </c>
      <c r="H11" s="488">
        <v>15</v>
      </c>
      <c r="I11" s="488">
        <v>3</v>
      </c>
      <c r="J11" s="489">
        <v>31</v>
      </c>
      <c r="K11" s="490">
        <v>0</v>
      </c>
      <c r="L11" s="490">
        <v>0</v>
      </c>
      <c r="M11" s="490">
        <v>561</v>
      </c>
      <c r="N11" s="490"/>
      <c r="O11" s="201">
        <v>1</v>
      </c>
      <c r="P11" s="201">
        <v>0</v>
      </c>
      <c r="Q11" s="201">
        <v>0</v>
      </c>
      <c r="R11" s="201">
        <v>1</v>
      </c>
      <c r="S11" s="201">
        <v>0</v>
      </c>
      <c r="T11" s="201">
        <v>0</v>
      </c>
      <c r="U11" s="201">
        <v>0</v>
      </c>
      <c r="V11" s="201">
        <v>0</v>
      </c>
      <c r="W11" s="201">
        <v>0</v>
      </c>
      <c r="X11" s="201">
        <v>0</v>
      </c>
      <c r="Y11" s="201">
        <v>1</v>
      </c>
      <c r="Z11" s="201">
        <v>0</v>
      </c>
      <c r="AA11" s="201">
        <v>0</v>
      </c>
      <c r="AB11" s="576" t="s">
        <v>1086</v>
      </c>
      <c r="AC11" s="490">
        <v>2000</v>
      </c>
      <c r="AD11" s="490">
        <v>51628</v>
      </c>
      <c r="AE11" s="490">
        <v>43508</v>
      </c>
      <c r="AF11" s="490">
        <v>170</v>
      </c>
      <c r="AG11" s="199">
        <f t="shared" si="0"/>
        <v>303.030303030303</v>
      </c>
    </row>
    <row r="12" spans="1:36" s="245" customFormat="1" ht="18.600000000000001" customHeight="1">
      <c r="A12" s="199" t="s">
        <v>506</v>
      </c>
      <c r="B12" s="200" t="s">
        <v>257</v>
      </c>
      <c r="C12" s="200">
        <v>6</v>
      </c>
      <c r="D12" s="486" t="s">
        <v>425</v>
      </c>
      <c r="E12" s="576" t="s">
        <v>971</v>
      </c>
      <c r="F12" s="576" t="s">
        <v>968</v>
      </c>
      <c r="G12" s="487" t="s">
        <v>1088</v>
      </c>
      <c r="H12" s="488">
        <v>56</v>
      </c>
      <c r="I12" s="488">
        <v>6</v>
      </c>
      <c r="J12" s="489">
        <v>17</v>
      </c>
      <c r="K12" s="490">
        <v>0</v>
      </c>
      <c r="L12" s="490">
        <v>0</v>
      </c>
      <c r="M12" s="490">
        <v>397</v>
      </c>
      <c r="N12" s="490"/>
      <c r="O12" s="201">
        <v>1</v>
      </c>
      <c r="P12" s="201">
        <v>0</v>
      </c>
      <c r="Q12" s="201">
        <v>0</v>
      </c>
      <c r="R12" s="201">
        <v>0</v>
      </c>
      <c r="S12" s="201">
        <v>0</v>
      </c>
      <c r="T12" s="201">
        <v>0</v>
      </c>
      <c r="U12" s="201">
        <v>0</v>
      </c>
      <c r="V12" s="201">
        <v>0</v>
      </c>
      <c r="W12" s="201">
        <v>0</v>
      </c>
      <c r="X12" s="201">
        <v>1</v>
      </c>
      <c r="Y12" s="201">
        <v>0</v>
      </c>
      <c r="Z12" s="201">
        <v>0</v>
      </c>
      <c r="AA12" s="201">
        <v>0</v>
      </c>
      <c r="AB12" s="576" t="s">
        <v>1086</v>
      </c>
      <c r="AC12" s="490">
        <v>2000</v>
      </c>
      <c r="AD12" s="490">
        <v>36354</v>
      </c>
      <c r="AE12" s="490">
        <v>32015</v>
      </c>
      <c r="AF12" s="490">
        <v>112</v>
      </c>
      <c r="AG12" s="199">
        <f t="shared" si="0"/>
        <v>282.11586901763224</v>
      </c>
    </row>
    <row r="13" spans="1:36" s="245" customFormat="1" ht="18.600000000000001" customHeight="1">
      <c r="A13" s="199" t="s">
        <v>506</v>
      </c>
      <c r="B13" s="200" t="s">
        <v>257</v>
      </c>
      <c r="C13" s="200">
        <v>7</v>
      </c>
      <c r="D13" s="486" t="s">
        <v>425</v>
      </c>
      <c r="E13" s="576" t="s">
        <v>972</v>
      </c>
      <c r="F13" s="576" t="s">
        <v>968</v>
      </c>
      <c r="G13" s="487" t="s">
        <v>1090</v>
      </c>
      <c r="H13" s="488">
        <v>12</v>
      </c>
      <c r="I13" s="488">
        <v>3</v>
      </c>
      <c r="J13" s="489">
        <v>31</v>
      </c>
      <c r="K13" s="490">
        <v>0</v>
      </c>
      <c r="L13" s="490">
        <v>0</v>
      </c>
      <c r="M13" s="490">
        <v>3436</v>
      </c>
      <c r="N13" s="490"/>
      <c r="O13" s="201">
        <v>3</v>
      </c>
      <c r="P13" s="201">
        <v>0</v>
      </c>
      <c r="Q13" s="201">
        <v>0</v>
      </c>
      <c r="R13" s="201">
        <v>2</v>
      </c>
      <c r="S13" s="201">
        <v>0</v>
      </c>
      <c r="T13" s="201">
        <v>0</v>
      </c>
      <c r="U13" s="201">
        <v>0</v>
      </c>
      <c r="V13" s="201">
        <v>0</v>
      </c>
      <c r="W13" s="201">
        <v>1</v>
      </c>
      <c r="X13" s="201">
        <v>0</v>
      </c>
      <c r="Y13" s="201">
        <v>2</v>
      </c>
      <c r="Z13" s="201">
        <v>0</v>
      </c>
      <c r="AA13" s="201">
        <v>0</v>
      </c>
      <c r="AB13" s="576" t="s">
        <v>1086</v>
      </c>
      <c r="AC13" s="490">
        <v>2000</v>
      </c>
      <c r="AD13" s="490">
        <v>547787</v>
      </c>
      <c r="AE13" s="490">
        <v>336147</v>
      </c>
      <c r="AF13" s="490">
        <v>1841</v>
      </c>
      <c r="AG13" s="199">
        <f t="shared" si="0"/>
        <v>535.79743888242137</v>
      </c>
    </row>
    <row r="14" spans="1:36" s="245" customFormat="1" ht="18.600000000000001" customHeight="1">
      <c r="A14" s="199" t="s">
        <v>506</v>
      </c>
      <c r="B14" s="200" t="s">
        <v>257</v>
      </c>
      <c r="C14" s="200">
        <v>8</v>
      </c>
      <c r="D14" s="486" t="s">
        <v>425</v>
      </c>
      <c r="E14" s="576" t="s">
        <v>973</v>
      </c>
      <c r="F14" s="576" t="s">
        <v>968</v>
      </c>
      <c r="G14" s="487" t="s">
        <v>1090</v>
      </c>
      <c r="H14" s="488">
        <v>5</v>
      </c>
      <c r="I14" s="488">
        <v>6</v>
      </c>
      <c r="J14" s="489">
        <v>21</v>
      </c>
      <c r="K14" s="490">
        <v>0</v>
      </c>
      <c r="L14" s="490">
        <v>0</v>
      </c>
      <c r="M14" s="490">
        <v>731</v>
      </c>
      <c r="N14" s="490"/>
      <c r="O14" s="201">
        <v>3</v>
      </c>
      <c r="P14" s="201">
        <v>0</v>
      </c>
      <c r="Q14" s="201">
        <v>0</v>
      </c>
      <c r="R14" s="201">
        <v>0</v>
      </c>
      <c r="S14" s="201">
        <v>0</v>
      </c>
      <c r="T14" s="201">
        <v>0</v>
      </c>
      <c r="U14" s="201">
        <v>0</v>
      </c>
      <c r="V14" s="201">
        <v>0</v>
      </c>
      <c r="W14" s="201">
        <v>2</v>
      </c>
      <c r="X14" s="201">
        <v>0</v>
      </c>
      <c r="Y14" s="201">
        <v>0</v>
      </c>
      <c r="Z14" s="201">
        <v>0</v>
      </c>
      <c r="AA14" s="201">
        <v>0</v>
      </c>
      <c r="AB14" s="576" t="s">
        <v>1086</v>
      </c>
      <c r="AC14" s="490">
        <v>2000</v>
      </c>
      <c r="AD14" s="490">
        <v>84283</v>
      </c>
      <c r="AE14" s="490">
        <v>65531</v>
      </c>
      <c r="AF14" s="490">
        <v>330</v>
      </c>
      <c r="AG14" s="199">
        <f t="shared" si="0"/>
        <v>451.43638850889192</v>
      </c>
    </row>
    <row r="15" spans="1:36" s="245" customFormat="1" ht="18.600000000000001" customHeight="1">
      <c r="A15" s="199" t="s">
        <v>506</v>
      </c>
      <c r="B15" s="200" t="s">
        <v>257</v>
      </c>
      <c r="C15" s="200">
        <v>9</v>
      </c>
      <c r="D15" s="486" t="s">
        <v>425</v>
      </c>
      <c r="E15" s="576" t="s">
        <v>974</v>
      </c>
      <c r="F15" s="576" t="s">
        <v>968</v>
      </c>
      <c r="G15" s="487" t="s">
        <v>1090</v>
      </c>
      <c r="H15" s="488">
        <v>12</v>
      </c>
      <c r="I15" s="488">
        <v>3</v>
      </c>
      <c r="J15" s="489">
        <v>31</v>
      </c>
      <c r="K15" s="490">
        <v>0</v>
      </c>
      <c r="L15" s="490">
        <v>0</v>
      </c>
      <c r="M15" s="490">
        <v>188</v>
      </c>
      <c r="N15" s="490"/>
      <c r="O15" s="201">
        <v>1</v>
      </c>
      <c r="P15" s="201">
        <v>0</v>
      </c>
      <c r="Q15" s="201">
        <v>0</v>
      </c>
      <c r="R15" s="201">
        <v>0</v>
      </c>
      <c r="S15" s="201">
        <v>0</v>
      </c>
      <c r="T15" s="201">
        <v>0</v>
      </c>
      <c r="U15" s="201">
        <v>0</v>
      </c>
      <c r="V15" s="201">
        <v>0</v>
      </c>
      <c r="W15" s="201">
        <v>0</v>
      </c>
      <c r="X15" s="201">
        <v>1</v>
      </c>
      <c r="Y15" s="201">
        <v>0</v>
      </c>
      <c r="Z15" s="201">
        <v>0</v>
      </c>
      <c r="AA15" s="201">
        <v>0</v>
      </c>
      <c r="AB15" s="576" t="s">
        <v>1086</v>
      </c>
      <c r="AC15" s="490">
        <v>2000</v>
      </c>
      <c r="AD15" s="490">
        <v>34600</v>
      </c>
      <c r="AE15" s="490">
        <v>15890</v>
      </c>
      <c r="AF15" s="490">
        <v>101</v>
      </c>
      <c r="AG15" s="199">
        <f t="shared" si="0"/>
        <v>537.23404255319144</v>
      </c>
    </row>
    <row r="16" spans="1:36" s="245" customFormat="1" ht="18.600000000000001" customHeight="1">
      <c r="A16" s="199" t="s">
        <v>507</v>
      </c>
      <c r="B16" s="200" t="s">
        <v>509</v>
      </c>
      <c r="C16" s="200">
        <v>10</v>
      </c>
      <c r="D16" s="486" t="s">
        <v>428</v>
      </c>
      <c r="E16" s="576" t="s">
        <v>967</v>
      </c>
      <c r="F16" s="576" t="s">
        <v>926</v>
      </c>
      <c r="G16" s="487" t="s">
        <v>1090</v>
      </c>
      <c r="H16" s="488">
        <v>3</v>
      </c>
      <c r="I16" s="488">
        <v>1</v>
      </c>
      <c r="J16" s="489">
        <v>14</v>
      </c>
      <c r="K16" s="490">
        <v>0</v>
      </c>
      <c r="L16" s="490">
        <v>0</v>
      </c>
      <c r="M16" s="490">
        <v>260</v>
      </c>
      <c r="N16" s="490">
        <v>0</v>
      </c>
      <c r="O16" s="201">
        <v>0</v>
      </c>
      <c r="P16" s="201">
        <v>0</v>
      </c>
      <c r="Q16" s="201">
        <v>0</v>
      </c>
      <c r="R16" s="201">
        <v>1</v>
      </c>
      <c r="S16" s="201">
        <v>0</v>
      </c>
      <c r="T16" s="201">
        <v>0</v>
      </c>
      <c r="U16" s="201">
        <v>0</v>
      </c>
      <c r="V16" s="201">
        <v>1</v>
      </c>
      <c r="W16" s="201">
        <v>0</v>
      </c>
      <c r="X16" s="201">
        <v>0</v>
      </c>
      <c r="Y16" s="201">
        <v>0</v>
      </c>
      <c r="Z16" s="201">
        <v>0</v>
      </c>
      <c r="AA16" s="201">
        <v>0</v>
      </c>
      <c r="AB16" s="576" t="s">
        <v>1085</v>
      </c>
      <c r="AC16" s="490">
        <v>1000</v>
      </c>
      <c r="AD16" s="490">
        <v>26980</v>
      </c>
      <c r="AE16" s="490">
        <v>25639</v>
      </c>
      <c r="AF16" s="490">
        <v>83</v>
      </c>
      <c r="AG16" s="199">
        <f t="shared" si="0"/>
        <v>319.23076923076923</v>
      </c>
    </row>
    <row r="17" spans="1:33" s="245" customFormat="1" ht="18.600000000000001" customHeight="1">
      <c r="A17" s="199" t="s">
        <v>507</v>
      </c>
      <c r="B17" s="200" t="s">
        <v>509</v>
      </c>
      <c r="C17" s="200">
        <v>11</v>
      </c>
      <c r="D17" s="486" t="s">
        <v>224</v>
      </c>
      <c r="E17" s="576" t="s">
        <v>975</v>
      </c>
      <c r="F17" s="576" t="s">
        <v>968</v>
      </c>
      <c r="G17" s="487" t="s">
        <v>1090</v>
      </c>
      <c r="H17" s="488">
        <v>26</v>
      </c>
      <c r="I17" s="488">
        <v>3</v>
      </c>
      <c r="J17" s="489">
        <v>31</v>
      </c>
      <c r="K17" s="490">
        <v>4049</v>
      </c>
      <c r="L17" s="490">
        <v>3887</v>
      </c>
      <c r="M17" s="490">
        <v>3887</v>
      </c>
      <c r="N17" s="490">
        <v>1950</v>
      </c>
      <c r="O17" s="201">
        <v>0</v>
      </c>
      <c r="P17" s="201">
        <v>0</v>
      </c>
      <c r="Q17" s="201">
        <v>3</v>
      </c>
      <c r="R17" s="201">
        <v>0</v>
      </c>
      <c r="S17" s="201">
        <v>0</v>
      </c>
      <c r="T17" s="201">
        <v>0</v>
      </c>
      <c r="U17" s="201">
        <v>0</v>
      </c>
      <c r="V17" s="201">
        <v>0</v>
      </c>
      <c r="W17" s="201">
        <v>2</v>
      </c>
      <c r="X17" s="201">
        <v>0</v>
      </c>
      <c r="Y17" s="201">
        <v>1</v>
      </c>
      <c r="Z17" s="201">
        <v>0</v>
      </c>
      <c r="AA17" s="201">
        <v>0</v>
      </c>
      <c r="AB17" s="576" t="s">
        <v>1085</v>
      </c>
      <c r="AC17" s="490">
        <v>2160</v>
      </c>
      <c r="AD17" s="490">
        <v>548841</v>
      </c>
      <c r="AE17" s="490">
        <v>485461</v>
      </c>
      <c r="AF17" s="490">
        <v>1824</v>
      </c>
      <c r="AG17" s="199">
        <f t="shared" si="0"/>
        <v>469.25649601234886</v>
      </c>
    </row>
    <row r="18" spans="1:33" s="245" customFormat="1" ht="18.600000000000001" customHeight="1">
      <c r="A18" s="199" t="s">
        <v>507</v>
      </c>
      <c r="B18" s="200" t="s">
        <v>509</v>
      </c>
      <c r="C18" s="200">
        <v>12</v>
      </c>
      <c r="D18" s="486" t="s">
        <v>224</v>
      </c>
      <c r="E18" s="576" t="s">
        <v>957</v>
      </c>
      <c r="F18" s="576" t="s">
        <v>968</v>
      </c>
      <c r="G18" s="487" t="s">
        <v>1090</v>
      </c>
      <c r="H18" s="488">
        <v>3</v>
      </c>
      <c r="I18" s="488">
        <v>6</v>
      </c>
      <c r="J18" s="489">
        <v>11</v>
      </c>
      <c r="K18" s="490">
        <v>4559</v>
      </c>
      <c r="L18" s="490">
        <v>2926</v>
      </c>
      <c r="M18" s="490">
        <v>2920</v>
      </c>
      <c r="N18" s="490">
        <v>1167</v>
      </c>
      <c r="O18" s="201">
        <v>0</v>
      </c>
      <c r="P18" s="201">
        <v>0</v>
      </c>
      <c r="Q18" s="201">
        <v>3</v>
      </c>
      <c r="R18" s="201">
        <v>0</v>
      </c>
      <c r="S18" s="201">
        <v>0</v>
      </c>
      <c r="T18" s="201">
        <v>0</v>
      </c>
      <c r="U18" s="201">
        <v>0</v>
      </c>
      <c r="V18" s="201">
        <v>0</v>
      </c>
      <c r="W18" s="201">
        <v>0</v>
      </c>
      <c r="X18" s="201">
        <v>3</v>
      </c>
      <c r="Y18" s="201">
        <v>0</v>
      </c>
      <c r="Z18" s="201">
        <v>0</v>
      </c>
      <c r="AA18" s="201">
        <v>0</v>
      </c>
      <c r="AB18" s="576" t="s">
        <v>1085</v>
      </c>
      <c r="AC18" s="490">
        <v>2160</v>
      </c>
      <c r="AD18" s="490">
        <v>381813</v>
      </c>
      <c r="AE18" s="490">
        <v>327884</v>
      </c>
      <c r="AF18" s="490">
        <v>1112</v>
      </c>
      <c r="AG18" s="199">
        <f t="shared" si="0"/>
        <v>380.82191780821915</v>
      </c>
    </row>
    <row r="19" spans="1:33" s="245" customFormat="1" ht="18.600000000000001" customHeight="1">
      <c r="A19" s="199" t="s">
        <v>507</v>
      </c>
      <c r="B19" s="200" t="s">
        <v>509</v>
      </c>
      <c r="C19" s="200">
        <v>13</v>
      </c>
      <c r="D19" s="486" t="s">
        <v>224</v>
      </c>
      <c r="E19" s="576" t="s">
        <v>976</v>
      </c>
      <c r="F19" s="576" t="s">
        <v>968</v>
      </c>
      <c r="G19" s="487" t="s">
        <v>1090</v>
      </c>
      <c r="H19" s="488">
        <v>16</v>
      </c>
      <c r="I19" s="488">
        <v>3</v>
      </c>
      <c r="J19" s="489">
        <v>31</v>
      </c>
      <c r="K19" s="490">
        <v>136</v>
      </c>
      <c r="L19" s="490">
        <v>83</v>
      </c>
      <c r="M19" s="490">
        <v>83</v>
      </c>
      <c r="N19" s="490">
        <v>73</v>
      </c>
      <c r="O19" s="201">
        <v>0</v>
      </c>
      <c r="P19" s="201">
        <v>0</v>
      </c>
      <c r="Q19" s="201">
        <v>0</v>
      </c>
      <c r="R19" s="201">
        <v>1</v>
      </c>
      <c r="S19" s="201">
        <v>0</v>
      </c>
      <c r="T19" s="201">
        <v>0</v>
      </c>
      <c r="U19" s="201">
        <v>0</v>
      </c>
      <c r="V19" s="201">
        <v>0</v>
      </c>
      <c r="W19" s="201">
        <v>0</v>
      </c>
      <c r="X19" s="201">
        <v>0</v>
      </c>
      <c r="Y19" s="201">
        <v>1</v>
      </c>
      <c r="Z19" s="201">
        <v>0</v>
      </c>
      <c r="AA19" s="201">
        <v>0</v>
      </c>
      <c r="AB19" s="576" t="s">
        <v>1085</v>
      </c>
      <c r="AC19" s="490">
        <v>2160</v>
      </c>
      <c r="AD19" s="490">
        <v>9966</v>
      </c>
      <c r="AE19" s="490">
        <v>7919</v>
      </c>
      <c r="AF19" s="490">
        <v>64</v>
      </c>
      <c r="AG19" s="199">
        <f t="shared" si="0"/>
        <v>771.08433734939763</v>
      </c>
    </row>
    <row r="20" spans="1:33" s="245" customFormat="1" ht="18.600000000000001" customHeight="1">
      <c r="A20" s="199" t="s">
        <v>507</v>
      </c>
      <c r="B20" s="200" t="s">
        <v>509</v>
      </c>
      <c r="C20" s="200">
        <v>14</v>
      </c>
      <c r="D20" s="486" t="s">
        <v>224</v>
      </c>
      <c r="E20" s="576" t="s">
        <v>940</v>
      </c>
      <c r="F20" s="576" t="s">
        <v>968</v>
      </c>
      <c r="G20" s="487" t="s">
        <v>1090</v>
      </c>
      <c r="H20" s="488">
        <v>11</v>
      </c>
      <c r="I20" s="488">
        <v>1</v>
      </c>
      <c r="J20" s="489">
        <v>28</v>
      </c>
      <c r="K20" s="490">
        <v>3156</v>
      </c>
      <c r="L20" s="490">
        <v>2433</v>
      </c>
      <c r="M20" s="490">
        <v>2433</v>
      </c>
      <c r="N20" s="490">
        <v>2504</v>
      </c>
      <c r="O20" s="201">
        <v>0</v>
      </c>
      <c r="P20" s="201">
        <v>0</v>
      </c>
      <c r="Q20" s="201">
        <v>1</v>
      </c>
      <c r="R20" s="201">
        <v>0</v>
      </c>
      <c r="S20" s="201">
        <v>0</v>
      </c>
      <c r="T20" s="201">
        <v>0</v>
      </c>
      <c r="U20" s="201">
        <v>0</v>
      </c>
      <c r="V20" s="201">
        <v>0</v>
      </c>
      <c r="W20" s="201">
        <v>0</v>
      </c>
      <c r="X20" s="201">
        <v>1</v>
      </c>
      <c r="Y20" s="201">
        <v>0</v>
      </c>
      <c r="Z20" s="201">
        <v>0</v>
      </c>
      <c r="AA20" s="201">
        <v>0</v>
      </c>
      <c r="AB20" s="576" t="s">
        <v>1085</v>
      </c>
      <c r="AC20" s="490">
        <v>2160</v>
      </c>
      <c r="AD20" s="490">
        <v>564472</v>
      </c>
      <c r="AE20" s="490">
        <v>427100</v>
      </c>
      <c r="AF20" s="490">
        <v>1979</v>
      </c>
      <c r="AG20" s="199">
        <f t="shared" si="0"/>
        <v>813.39909576654338</v>
      </c>
    </row>
    <row r="21" spans="1:33" s="245" customFormat="1" ht="18.600000000000001" customHeight="1">
      <c r="A21" s="199" t="s">
        <v>507</v>
      </c>
      <c r="B21" s="200" t="s">
        <v>509</v>
      </c>
      <c r="C21" s="200">
        <v>15</v>
      </c>
      <c r="D21" s="486" t="s">
        <v>224</v>
      </c>
      <c r="E21" s="576" t="s">
        <v>966</v>
      </c>
      <c r="F21" s="576" t="s">
        <v>968</v>
      </c>
      <c r="G21" s="487" t="s">
        <v>1090</v>
      </c>
      <c r="H21" s="488">
        <v>16</v>
      </c>
      <c r="I21" s="488">
        <v>3</v>
      </c>
      <c r="J21" s="489">
        <v>31</v>
      </c>
      <c r="K21" s="490">
        <v>1455</v>
      </c>
      <c r="L21" s="490">
        <v>1051</v>
      </c>
      <c r="M21" s="490">
        <v>1051</v>
      </c>
      <c r="N21" s="490">
        <v>801</v>
      </c>
      <c r="O21" s="201">
        <v>0</v>
      </c>
      <c r="P21" s="201">
        <v>0</v>
      </c>
      <c r="Q21" s="201">
        <v>1</v>
      </c>
      <c r="R21" s="201">
        <v>0</v>
      </c>
      <c r="S21" s="201">
        <v>0</v>
      </c>
      <c r="T21" s="201">
        <v>0</v>
      </c>
      <c r="U21" s="201">
        <v>0</v>
      </c>
      <c r="V21" s="201">
        <v>0</v>
      </c>
      <c r="W21" s="201">
        <v>0</v>
      </c>
      <c r="X21" s="201">
        <v>1</v>
      </c>
      <c r="Y21" s="201">
        <v>0</v>
      </c>
      <c r="Z21" s="201">
        <v>0</v>
      </c>
      <c r="AA21" s="201">
        <v>0</v>
      </c>
      <c r="AB21" s="576" t="s">
        <v>1085</v>
      </c>
      <c r="AC21" s="490">
        <v>2160</v>
      </c>
      <c r="AD21" s="490">
        <v>136734</v>
      </c>
      <c r="AE21" s="490">
        <v>117798</v>
      </c>
      <c r="AF21" s="490">
        <v>604</v>
      </c>
      <c r="AG21" s="199">
        <f t="shared" si="0"/>
        <v>574.6907706945766</v>
      </c>
    </row>
    <row r="22" spans="1:33" s="245" customFormat="1" ht="18.600000000000001" customHeight="1">
      <c r="A22" s="199" t="s">
        <v>507</v>
      </c>
      <c r="B22" s="200" t="s">
        <v>509</v>
      </c>
      <c r="C22" s="200">
        <v>16</v>
      </c>
      <c r="D22" s="486" t="s">
        <v>224</v>
      </c>
      <c r="E22" s="576" t="s">
        <v>977</v>
      </c>
      <c r="F22" s="576" t="s">
        <v>968</v>
      </c>
      <c r="G22" s="487" t="s">
        <v>1090</v>
      </c>
      <c r="H22" s="488">
        <v>15</v>
      </c>
      <c r="I22" s="488">
        <v>3</v>
      </c>
      <c r="J22" s="489">
        <v>31</v>
      </c>
      <c r="K22" s="490">
        <v>3456</v>
      </c>
      <c r="L22" s="490">
        <v>2663</v>
      </c>
      <c r="M22" s="490">
        <v>2663</v>
      </c>
      <c r="N22" s="490">
        <v>1870</v>
      </c>
      <c r="O22" s="201">
        <v>0</v>
      </c>
      <c r="P22" s="201">
        <v>0</v>
      </c>
      <c r="Q22" s="201">
        <v>0</v>
      </c>
      <c r="R22" s="201">
        <v>2</v>
      </c>
      <c r="S22" s="201">
        <v>0</v>
      </c>
      <c r="T22" s="201">
        <v>0</v>
      </c>
      <c r="U22" s="201">
        <v>0</v>
      </c>
      <c r="V22" s="201">
        <v>0</v>
      </c>
      <c r="W22" s="201">
        <v>0</v>
      </c>
      <c r="X22" s="201">
        <v>0</v>
      </c>
      <c r="Y22" s="201">
        <v>2</v>
      </c>
      <c r="Z22" s="201">
        <v>0</v>
      </c>
      <c r="AA22" s="201">
        <v>0</v>
      </c>
      <c r="AB22" s="576" t="s">
        <v>1085</v>
      </c>
      <c r="AC22" s="490">
        <v>2160</v>
      </c>
      <c r="AD22" s="490">
        <v>416108</v>
      </c>
      <c r="AE22" s="490">
        <v>332396</v>
      </c>
      <c r="AF22" s="490">
        <v>1639</v>
      </c>
      <c r="AG22" s="199">
        <f t="shared" si="0"/>
        <v>615.4712730003755</v>
      </c>
    </row>
    <row r="23" spans="1:33" s="245" customFormat="1" ht="18.600000000000001" customHeight="1">
      <c r="A23" s="199" t="s">
        <v>510</v>
      </c>
      <c r="B23" s="200" t="s">
        <v>511</v>
      </c>
      <c r="C23" s="200">
        <v>17</v>
      </c>
      <c r="D23" s="486" t="s">
        <v>433</v>
      </c>
      <c r="E23" s="576" t="s">
        <v>925</v>
      </c>
      <c r="F23" s="576" t="s">
        <v>926</v>
      </c>
      <c r="G23" s="487" t="s">
        <v>1088</v>
      </c>
      <c r="H23" s="488">
        <v>62</v>
      </c>
      <c r="I23" s="488">
        <v>6</v>
      </c>
      <c r="J23" s="489">
        <v>23</v>
      </c>
      <c r="K23" s="490">
        <v>0</v>
      </c>
      <c r="L23" s="490">
        <v>0</v>
      </c>
      <c r="M23" s="490">
        <v>2586</v>
      </c>
      <c r="N23" s="490">
        <v>0</v>
      </c>
      <c r="O23" s="201">
        <v>0</v>
      </c>
      <c r="P23" s="201">
        <v>0</v>
      </c>
      <c r="Q23" s="201">
        <v>1</v>
      </c>
      <c r="R23" s="201">
        <v>2</v>
      </c>
      <c r="S23" s="201">
        <v>1</v>
      </c>
      <c r="T23" s="201">
        <v>0</v>
      </c>
      <c r="U23" s="201">
        <v>0</v>
      </c>
      <c r="V23" s="201">
        <v>0</v>
      </c>
      <c r="W23" s="201">
        <v>0</v>
      </c>
      <c r="X23" s="201">
        <v>1</v>
      </c>
      <c r="Y23" s="201">
        <v>0</v>
      </c>
      <c r="Z23" s="201">
        <v>0</v>
      </c>
      <c r="AA23" s="201">
        <v>0</v>
      </c>
      <c r="AB23" s="576" t="s">
        <v>1085</v>
      </c>
      <c r="AC23" s="490">
        <v>1339</v>
      </c>
      <c r="AD23" s="490">
        <v>545605</v>
      </c>
      <c r="AE23" s="490">
        <v>492182</v>
      </c>
      <c r="AF23" s="490">
        <v>2113</v>
      </c>
      <c r="AG23" s="199">
        <f t="shared" si="0"/>
        <v>817.09203402938897</v>
      </c>
    </row>
    <row r="24" spans="1:33" s="245" customFormat="1" ht="18.600000000000001" customHeight="1">
      <c r="A24" s="199" t="s">
        <v>510</v>
      </c>
      <c r="B24" s="200" t="s">
        <v>511</v>
      </c>
      <c r="C24" s="200">
        <v>18</v>
      </c>
      <c r="D24" s="486" t="s">
        <v>433</v>
      </c>
      <c r="E24" s="576" t="s">
        <v>927</v>
      </c>
      <c r="F24" s="576" t="s">
        <v>926</v>
      </c>
      <c r="G24" s="487" t="s">
        <v>1090</v>
      </c>
      <c r="H24" s="488">
        <v>15</v>
      </c>
      <c r="I24" s="488">
        <v>3</v>
      </c>
      <c r="J24" s="489">
        <v>31</v>
      </c>
      <c r="K24" s="490">
        <v>0</v>
      </c>
      <c r="L24" s="490">
        <v>0</v>
      </c>
      <c r="M24" s="490">
        <v>1039</v>
      </c>
      <c r="N24" s="490">
        <v>0</v>
      </c>
      <c r="O24" s="201">
        <v>0</v>
      </c>
      <c r="P24" s="201">
        <v>0</v>
      </c>
      <c r="Q24" s="201">
        <v>0</v>
      </c>
      <c r="R24" s="201">
        <v>1</v>
      </c>
      <c r="S24" s="201">
        <v>0</v>
      </c>
      <c r="T24" s="201">
        <v>0</v>
      </c>
      <c r="U24" s="201">
        <v>0</v>
      </c>
      <c r="V24" s="201">
        <v>0</v>
      </c>
      <c r="W24" s="201">
        <v>0</v>
      </c>
      <c r="X24" s="201">
        <v>0</v>
      </c>
      <c r="Y24" s="201">
        <v>1</v>
      </c>
      <c r="Z24" s="201">
        <v>0</v>
      </c>
      <c r="AA24" s="201">
        <v>0</v>
      </c>
      <c r="AB24" s="576" t="s">
        <v>1085</v>
      </c>
      <c r="AC24" s="490">
        <v>1339</v>
      </c>
      <c r="AD24" s="490">
        <v>101884</v>
      </c>
      <c r="AE24" s="490">
        <v>90974</v>
      </c>
      <c r="AF24" s="490">
        <v>491</v>
      </c>
      <c r="AG24" s="199">
        <f t="shared" si="0"/>
        <v>472.56977863330127</v>
      </c>
    </row>
    <row r="25" spans="1:33" s="245" customFormat="1" ht="18.600000000000001" customHeight="1">
      <c r="A25" s="199" t="s">
        <v>510</v>
      </c>
      <c r="B25" s="200" t="s">
        <v>511</v>
      </c>
      <c r="C25" s="200">
        <v>19</v>
      </c>
      <c r="D25" s="486" t="s">
        <v>433</v>
      </c>
      <c r="E25" s="576" t="s">
        <v>928</v>
      </c>
      <c r="F25" s="576" t="s">
        <v>926</v>
      </c>
      <c r="G25" s="487" t="s">
        <v>1088</v>
      </c>
      <c r="H25" s="488">
        <v>32</v>
      </c>
      <c r="I25" s="488">
        <v>1</v>
      </c>
      <c r="J25" s="489">
        <v>16</v>
      </c>
      <c r="K25" s="490">
        <v>0</v>
      </c>
      <c r="L25" s="490">
        <v>0</v>
      </c>
      <c r="M25" s="490">
        <v>107</v>
      </c>
      <c r="N25" s="490">
        <v>0</v>
      </c>
      <c r="O25" s="201">
        <v>0</v>
      </c>
      <c r="P25" s="201">
        <v>0</v>
      </c>
      <c r="Q25" s="201">
        <v>1</v>
      </c>
      <c r="R25" s="201">
        <v>0</v>
      </c>
      <c r="S25" s="201">
        <v>0</v>
      </c>
      <c r="T25" s="201">
        <v>0</v>
      </c>
      <c r="U25" s="201">
        <v>0</v>
      </c>
      <c r="V25" s="201">
        <v>1</v>
      </c>
      <c r="W25" s="201">
        <v>0</v>
      </c>
      <c r="X25" s="201">
        <v>0</v>
      </c>
      <c r="Y25" s="201">
        <v>0</v>
      </c>
      <c r="Z25" s="201">
        <v>0</v>
      </c>
      <c r="AA25" s="201">
        <v>0</v>
      </c>
      <c r="AB25" s="576" t="s">
        <v>1085</v>
      </c>
      <c r="AC25" s="490">
        <v>1339</v>
      </c>
      <c r="AD25" s="490">
        <v>12866</v>
      </c>
      <c r="AE25" s="490">
        <v>9904</v>
      </c>
      <c r="AF25" s="490">
        <v>40</v>
      </c>
      <c r="AG25" s="199">
        <f t="shared" si="0"/>
        <v>373.8317757009346</v>
      </c>
    </row>
    <row r="26" spans="1:33" s="245" customFormat="1" ht="18.600000000000001" customHeight="1">
      <c r="A26" s="199" t="s">
        <v>510</v>
      </c>
      <c r="B26" s="200" t="s">
        <v>511</v>
      </c>
      <c r="C26" s="200">
        <v>20</v>
      </c>
      <c r="D26" s="486" t="s">
        <v>433</v>
      </c>
      <c r="E26" s="576" t="s">
        <v>929</v>
      </c>
      <c r="F26" s="576" t="s">
        <v>926</v>
      </c>
      <c r="G26" s="487" t="s">
        <v>1088</v>
      </c>
      <c r="H26" s="488">
        <v>60</v>
      </c>
      <c r="I26" s="488">
        <v>6</v>
      </c>
      <c r="J26" s="489">
        <v>18</v>
      </c>
      <c r="K26" s="490">
        <v>0</v>
      </c>
      <c r="L26" s="490">
        <v>0</v>
      </c>
      <c r="M26" s="490">
        <v>264</v>
      </c>
      <c r="N26" s="490">
        <v>0</v>
      </c>
      <c r="O26" s="201">
        <v>0</v>
      </c>
      <c r="P26" s="201">
        <v>0</v>
      </c>
      <c r="Q26" s="201">
        <v>0</v>
      </c>
      <c r="R26" s="201">
        <v>0</v>
      </c>
      <c r="S26" s="201">
        <v>1</v>
      </c>
      <c r="T26" s="201">
        <v>0</v>
      </c>
      <c r="U26" s="201">
        <v>0</v>
      </c>
      <c r="V26" s="201">
        <v>1</v>
      </c>
      <c r="W26" s="201">
        <v>0</v>
      </c>
      <c r="X26" s="201">
        <v>0</v>
      </c>
      <c r="Y26" s="201">
        <v>0</v>
      </c>
      <c r="Z26" s="201">
        <v>0</v>
      </c>
      <c r="AA26" s="201">
        <v>0</v>
      </c>
      <c r="AB26" s="576" t="s">
        <v>1085</v>
      </c>
      <c r="AC26" s="490">
        <v>1339</v>
      </c>
      <c r="AD26" s="490">
        <v>23238</v>
      </c>
      <c r="AE26" s="490">
        <v>21490</v>
      </c>
      <c r="AF26" s="490">
        <v>106</v>
      </c>
      <c r="AG26" s="199">
        <f t="shared" si="0"/>
        <v>401.5151515151515</v>
      </c>
    </row>
    <row r="27" spans="1:33" s="245" customFormat="1" ht="18.600000000000001" customHeight="1">
      <c r="A27" s="199" t="s">
        <v>510</v>
      </c>
      <c r="B27" s="200" t="s">
        <v>511</v>
      </c>
      <c r="C27" s="200">
        <v>21</v>
      </c>
      <c r="D27" s="486" t="s">
        <v>433</v>
      </c>
      <c r="E27" s="576" t="s">
        <v>930</v>
      </c>
      <c r="F27" s="576" t="s">
        <v>926</v>
      </c>
      <c r="G27" s="487" t="s">
        <v>1090</v>
      </c>
      <c r="H27" s="488">
        <v>19</v>
      </c>
      <c r="I27" s="488">
        <v>4</v>
      </c>
      <c r="J27" s="489">
        <v>2</v>
      </c>
      <c r="K27" s="490">
        <v>0</v>
      </c>
      <c r="L27" s="490">
        <v>0</v>
      </c>
      <c r="M27" s="490">
        <v>3346</v>
      </c>
      <c r="N27" s="490">
        <v>0</v>
      </c>
      <c r="O27" s="201">
        <v>0</v>
      </c>
      <c r="P27" s="201">
        <v>0</v>
      </c>
      <c r="Q27" s="201">
        <v>0</v>
      </c>
      <c r="R27" s="201">
        <v>0</v>
      </c>
      <c r="S27" s="201">
        <v>2</v>
      </c>
      <c r="T27" s="201">
        <v>0</v>
      </c>
      <c r="U27" s="201">
        <v>0</v>
      </c>
      <c r="V27" s="201">
        <v>1</v>
      </c>
      <c r="W27" s="201">
        <v>0</v>
      </c>
      <c r="X27" s="201">
        <v>0</v>
      </c>
      <c r="Y27" s="201">
        <v>0</v>
      </c>
      <c r="Z27" s="201">
        <v>0</v>
      </c>
      <c r="AA27" s="201">
        <v>0</v>
      </c>
      <c r="AB27" s="576" t="s">
        <v>1085</v>
      </c>
      <c r="AC27" s="490">
        <v>1339</v>
      </c>
      <c r="AD27" s="490">
        <v>490678</v>
      </c>
      <c r="AE27" s="490">
        <v>427860</v>
      </c>
      <c r="AF27" s="490">
        <v>2399</v>
      </c>
      <c r="AG27" s="199">
        <f t="shared" si="0"/>
        <v>716.9754931261208</v>
      </c>
    </row>
    <row r="28" spans="1:33" s="245" customFormat="1" ht="18.600000000000001" customHeight="1">
      <c r="A28" s="199" t="s">
        <v>510</v>
      </c>
      <c r="B28" s="200" t="s">
        <v>511</v>
      </c>
      <c r="C28" s="200">
        <v>22</v>
      </c>
      <c r="D28" s="486" t="s">
        <v>433</v>
      </c>
      <c r="E28" s="576" t="s">
        <v>931</v>
      </c>
      <c r="F28" s="576" t="s">
        <v>926</v>
      </c>
      <c r="G28" s="487" t="s">
        <v>1090</v>
      </c>
      <c r="H28" s="488">
        <v>9</v>
      </c>
      <c r="I28" s="488">
        <v>3</v>
      </c>
      <c r="J28" s="489">
        <v>31</v>
      </c>
      <c r="K28" s="490">
        <v>0</v>
      </c>
      <c r="L28" s="490">
        <v>0</v>
      </c>
      <c r="M28" s="490">
        <v>701</v>
      </c>
      <c r="N28" s="490">
        <v>0</v>
      </c>
      <c r="O28" s="201">
        <v>0</v>
      </c>
      <c r="P28" s="201">
        <v>0</v>
      </c>
      <c r="Q28" s="201">
        <v>0</v>
      </c>
      <c r="R28" s="201">
        <v>1</v>
      </c>
      <c r="S28" s="201">
        <v>0</v>
      </c>
      <c r="T28" s="201">
        <v>0</v>
      </c>
      <c r="U28" s="201">
        <v>0</v>
      </c>
      <c r="V28" s="201">
        <v>0</v>
      </c>
      <c r="W28" s="201">
        <v>0</v>
      </c>
      <c r="X28" s="201">
        <v>1</v>
      </c>
      <c r="Y28" s="201">
        <v>0</v>
      </c>
      <c r="Z28" s="201">
        <v>0</v>
      </c>
      <c r="AA28" s="201">
        <v>0</v>
      </c>
      <c r="AB28" s="576" t="s">
        <v>1085</v>
      </c>
      <c r="AC28" s="490">
        <v>1339</v>
      </c>
      <c r="AD28" s="490">
        <v>80449</v>
      </c>
      <c r="AE28" s="490">
        <v>71168</v>
      </c>
      <c r="AF28" s="490">
        <v>306</v>
      </c>
      <c r="AG28" s="199">
        <f t="shared" si="0"/>
        <v>436.51925820256776</v>
      </c>
    </row>
    <row r="29" spans="1:33" s="245" customFormat="1" ht="18.600000000000001" customHeight="1">
      <c r="A29" s="199" t="s">
        <v>510</v>
      </c>
      <c r="B29" s="200" t="s">
        <v>511</v>
      </c>
      <c r="C29" s="200">
        <v>23</v>
      </c>
      <c r="D29" s="486" t="s">
        <v>433</v>
      </c>
      <c r="E29" s="576" t="s">
        <v>932</v>
      </c>
      <c r="F29" s="576" t="s">
        <v>926</v>
      </c>
      <c r="G29" s="487" t="s">
        <v>1090</v>
      </c>
      <c r="H29" s="488">
        <v>11</v>
      </c>
      <c r="I29" s="488">
        <v>1</v>
      </c>
      <c r="J29" s="489">
        <v>28</v>
      </c>
      <c r="K29" s="490">
        <v>0</v>
      </c>
      <c r="L29" s="490">
        <v>0</v>
      </c>
      <c r="M29" s="490">
        <v>334</v>
      </c>
      <c r="N29" s="490">
        <v>0</v>
      </c>
      <c r="O29" s="201">
        <v>0</v>
      </c>
      <c r="P29" s="201">
        <v>0</v>
      </c>
      <c r="Q29" s="201">
        <v>0</v>
      </c>
      <c r="R29" s="201">
        <v>0</v>
      </c>
      <c r="S29" s="201">
        <v>1</v>
      </c>
      <c r="T29" s="201">
        <v>0</v>
      </c>
      <c r="U29" s="201">
        <v>0</v>
      </c>
      <c r="V29" s="201">
        <v>1</v>
      </c>
      <c r="W29" s="201">
        <v>0</v>
      </c>
      <c r="X29" s="201">
        <v>0</v>
      </c>
      <c r="Y29" s="201">
        <v>0</v>
      </c>
      <c r="Z29" s="201">
        <v>0</v>
      </c>
      <c r="AA29" s="201">
        <v>0</v>
      </c>
      <c r="AB29" s="576" t="s">
        <v>1085</v>
      </c>
      <c r="AC29" s="490">
        <v>1339</v>
      </c>
      <c r="AD29" s="490">
        <v>41853</v>
      </c>
      <c r="AE29" s="490">
        <v>36023</v>
      </c>
      <c r="AF29" s="490">
        <v>181</v>
      </c>
      <c r="AG29" s="199">
        <f t="shared" si="0"/>
        <v>541.91616766467064</v>
      </c>
    </row>
    <row r="30" spans="1:33" s="245" customFormat="1" ht="18.600000000000001" customHeight="1">
      <c r="A30" s="199" t="s">
        <v>510</v>
      </c>
      <c r="B30" s="200" t="s">
        <v>511</v>
      </c>
      <c r="C30" s="200">
        <v>24</v>
      </c>
      <c r="D30" s="486" t="s">
        <v>433</v>
      </c>
      <c r="E30" s="576" t="s">
        <v>933</v>
      </c>
      <c r="F30" s="576" t="s">
        <v>926</v>
      </c>
      <c r="G30" s="487" t="s">
        <v>1090</v>
      </c>
      <c r="H30" s="488">
        <v>4</v>
      </c>
      <c r="I30" s="488">
        <v>9</v>
      </c>
      <c r="J30" s="489">
        <v>30</v>
      </c>
      <c r="K30" s="490">
        <v>0</v>
      </c>
      <c r="L30" s="490">
        <v>0</v>
      </c>
      <c r="M30" s="490">
        <v>155</v>
      </c>
      <c r="N30" s="490">
        <v>0</v>
      </c>
      <c r="O30" s="201">
        <v>1</v>
      </c>
      <c r="P30" s="201">
        <v>0</v>
      </c>
      <c r="Q30" s="201">
        <v>0</v>
      </c>
      <c r="R30" s="201">
        <v>0</v>
      </c>
      <c r="S30" s="201">
        <v>0</v>
      </c>
      <c r="T30" s="201">
        <v>0</v>
      </c>
      <c r="U30" s="201">
        <v>0</v>
      </c>
      <c r="V30" s="201">
        <v>0</v>
      </c>
      <c r="W30" s="201">
        <v>1</v>
      </c>
      <c r="X30" s="201">
        <v>0</v>
      </c>
      <c r="Y30" s="201">
        <v>0</v>
      </c>
      <c r="Z30" s="201">
        <v>0</v>
      </c>
      <c r="AA30" s="201">
        <v>0</v>
      </c>
      <c r="AB30" s="576" t="s">
        <v>1085</v>
      </c>
      <c r="AC30" s="490">
        <v>1339</v>
      </c>
      <c r="AD30" s="490">
        <v>18126</v>
      </c>
      <c r="AE30" s="490">
        <v>16432</v>
      </c>
      <c r="AF30" s="490">
        <v>85</v>
      </c>
      <c r="AG30" s="199">
        <f t="shared" si="0"/>
        <v>548.38709677419354</v>
      </c>
    </row>
    <row r="31" spans="1:33" s="245" customFormat="1" ht="18.600000000000001" customHeight="1">
      <c r="A31" s="199" t="s">
        <v>510</v>
      </c>
      <c r="B31" s="200" t="s">
        <v>511</v>
      </c>
      <c r="C31" s="200">
        <v>25</v>
      </c>
      <c r="D31" s="486" t="s">
        <v>433</v>
      </c>
      <c r="E31" s="576" t="s">
        <v>934</v>
      </c>
      <c r="F31" s="576" t="s">
        <v>926</v>
      </c>
      <c r="G31" s="487" t="s">
        <v>1090</v>
      </c>
      <c r="H31" s="488">
        <v>15</v>
      </c>
      <c r="I31" s="488">
        <v>2</v>
      </c>
      <c r="J31" s="489">
        <v>25</v>
      </c>
      <c r="K31" s="490">
        <v>0</v>
      </c>
      <c r="L31" s="490">
        <v>0</v>
      </c>
      <c r="M31" s="490">
        <v>1785</v>
      </c>
      <c r="N31" s="490">
        <v>0</v>
      </c>
      <c r="O31" s="201">
        <v>0</v>
      </c>
      <c r="P31" s="201">
        <v>1</v>
      </c>
      <c r="Q31" s="201">
        <v>0</v>
      </c>
      <c r="R31" s="201">
        <v>0</v>
      </c>
      <c r="S31" s="201">
        <v>2</v>
      </c>
      <c r="T31" s="201">
        <v>0</v>
      </c>
      <c r="U31" s="201">
        <v>0</v>
      </c>
      <c r="V31" s="201">
        <v>2</v>
      </c>
      <c r="W31" s="201">
        <v>0</v>
      </c>
      <c r="X31" s="201">
        <v>1</v>
      </c>
      <c r="Y31" s="201">
        <v>0</v>
      </c>
      <c r="Z31" s="201">
        <v>0</v>
      </c>
      <c r="AA31" s="201">
        <v>0</v>
      </c>
      <c r="AB31" s="576" t="s">
        <v>1085</v>
      </c>
      <c r="AC31" s="490">
        <v>1339</v>
      </c>
      <c r="AD31" s="490">
        <v>457697</v>
      </c>
      <c r="AE31" s="490">
        <v>269318</v>
      </c>
      <c r="AF31" s="490">
        <v>2587</v>
      </c>
      <c r="AG31" s="199">
        <f t="shared" si="0"/>
        <v>1449.2997198879552</v>
      </c>
    </row>
    <row r="32" spans="1:33" s="245" customFormat="1" ht="18.600000000000001" customHeight="1">
      <c r="A32" s="199" t="s">
        <v>510</v>
      </c>
      <c r="B32" s="200" t="s">
        <v>511</v>
      </c>
      <c r="C32" s="200">
        <v>26</v>
      </c>
      <c r="D32" s="486" t="s">
        <v>433</v>
      </c>
      <c r="E32" s="576" t="s">
        <v>935</v>
      </c>
      <c r="F32" s="576" t="s">
        <v>926</v>
      </c>
      <c r="G32" s="487" t="s">
        <v>1090</v>
      </c>
      <c r="H32" s="488">
        <v>1</v>
      </c>
      <c r="I32" s="488">
        <v>6</v>
      </c>
      <c r="J32" s="489">
        <v>21</v>
      </c>
      <c r="K32" s="490">
        <v>0</v>
      </c>
      <c r="L32" s="490">
        <v>0</v>
      </c>
      <c r="M32" s="490">
        <v>347</v>
      </c>
      <c r="N32" s="490">
        <v>0</v>
      </c>
      <c r="O32" s="201">
        <v>0</v>
      </c>
      <c r="P32" s="201">
        <v>0</v>
      </c>
      <c r="Q32" s="201">
        <v>0</v>
      </c>
      <c r="R32" s="201">
        <v>0</v>
      </c>
      <c r="S32" s="201">
        <v>1</v>
      </c>
      <c r="T32" s="201">
        <v>0</v>
      </c>
      <c r="U32" s="201">
        <v>0</v>
      </c>
      <c r="V32" s="201">
        <v>1</v>
      </c>
      <c r="W32" s="201">
        <v>0</v>
      </c>
      <c r="X32" s="201">
        <v>0</v>
      </c>
      <c r="Y32" s="201">
        <v>0</v>
      </c>
      <c r="Z32" s="201">
        <v>0</v>
      </c>
      <c r="AA32" s="201">
        <v>0</v>
      </c>
      <c r="AB32" s="576" t="s">
        <v>1085</v>
      </c>
      <c r="AC32" s="490">
        <v>1339</v>
      </c>
      <c r="AD32" s="490">
        <v>40561</v>
      </c>
      <c r="AE32" s="490">
        <v>32028</v>
      </c>
      <c r="AF32" s="490">
        <v>342</v>
      </c>
      <c r="AG32" s="199">
        <f t="shared" si="0"/>
        <v>985.59077809798271</v>
      </c>
    </row>
    <row r="33" spans="1:33" s="245" customFormat="1" ht="18.600000000000001" customHeight="1">
      <c r="A33" s="199" t="s">
        <v>510</v>
      </c>
      <c r="B33" s="200" t="s">
        <v>511</v>
      </c>
      <c r="C33" s="200">
        <v>27</v>
      </c>
      <c r="D33" s="486" t="s">
        <v>433</v>
      </c>
      <c r="E33" s="576" t="s">
        <v>936</v>
      </c>
      <c r="F33" s="576" t="s">
        <v>926</v>
      </c>
      <c r="G33" s="487" t="s">
        <v>1090</v>
      </c>
      <c r="H33" s="488">
        <v>4</v>
      </c>
      <c r="I33" s="488">
        <v>5</v>
      </c>
      <c r="J33" s="489">
        <v>18</v>
      </c>
      <c r="K33" s="490">
        <v>0</v>
      </c>
      <c r="L33" s="490">
        <v>0</v>
      </c>
      <c r="M33" s="490">
        <v>407</v>
      </c>
      <c r="N33" s="490">
        <v>0</v>
      </c>
      <c r="O33" s="201">
        <v>0</v>
      </c>
      <c r="P33" s="201">
        <v>0</v>
      </c>
      <c r="Q33" s="201">
        <v>0</v>
      </c>
      <c r="R33" s="201">
        <v>0</v>
      </c>
      <c r="S33" s="201">
        <v>0</v>
      </c>
      <c r="T33" s="201">
        <v>1</v>
      </c>
      <c r="U33" s="201">
        <v>0</v>
      </c>
      <c r="V33" s="201">
        <v>0</v>
      </c>
      <c r="W33" s="201">
        <v>0</v>
      </c>
      <c r="X33" s="201">
        <v>0</v>
      </c>
      <c r="Y33" s="201">
        <v>0</v>
      </c>
      <c r="Z33" s="201">
        <v>0</v>
      </c>
      <c r="AA33" s="201">
        <v>0</v>
      </c>
      <c r="AB33" s="576" t="s">
        <v>1085</v>
      </c>
      <c r="AC33" s="490">
        <v>1339</v>
      </c>
      <c r="AD33" s="490">
        <v>51370</v>
      </c>
      <c r="AE33" s="490">
        <v>43887</v>
      </c>
      <c r="AF33" s="490">
        <v>269</v>
      </c>
      <c r="AG33" s="199">
        <f t="shared" si="0"/>
        <v>660.93366093366092</v>
      </c>
    </row>
    <row r="34" spans="1:33" s="245" customFormat="1" ht="18" customHeight="1">
      <c r="A34" s="199" t="s">
        <v>510</v>
      </c>
      <c r="B34" s="200" t="s">
        <v>511</v>
      </c>
      <c r="C34" s="200">
        <v>28</v>
      </c>
      <c r="D34" s="486" t="s">
        <v>433</v>
      </c>
      <c r="E34" s="576" t="s">
        <v>937</v>
      </c>
      <c r="F34" s="576" t="s">
        <v>926</v>
      </c>
      <c r="G34" s="487" t="s">
        <v>1089</v>
      </c>
      <c r="H34" s="488">
        <v>63</v>
      </c>
      <c r="I34" s="488">
        <v>8</v>
      </c>
      <c r="J34" s="489">
        <v>11</v>
      </c>
      <c r="K34" s="490">
        <v>0</v>
      </c>
      <c r="L34" s="490">
        <v>0</v>
      </c>
      <c r="M34" s="490">
        <v>733</v>
      </c>
      <c r="N34" s="490">
        <v>0</v>
      </c>
      <c r="O34" s="201">
        <v>0</v>
      </c>
      <c r="P34" s="201">
        <v>0</v>
      </c>
      <c r="Q34" s="201">
        <v>0</v>
      </c>
      <c r="R34" s="201">
        <v>1</v>
      </c>
      <c r="S34" s="201">
        <v>0</v>
      </c>
      <c r="T34" s="201">
        <v>0</v>
      </c>
      <c r="U34" s="201">
        <v>0</v>
      </c>
      <c r="V34" s="201">
        <v>1</v>
      </c>
      <c r="W34" s="201">
        <v>0</v>
      </c>
      <c r="X34" s="201">
        <v>0</v>
      </c>
      <c r="Y34" s="201">
        <v>0</v>
      </c>
      <c r="Z34" s="201">
        <v>0</v>
      </c>
      <c r="AA34" s="201">
        <v>0</v>
      </c>
      <c r="AB34" s="576" t="s">
        <v>1085</v>
      </c>
      <c r="AC34" s="490">
        <v>1339</v>
      </c>
      <c r="AD34" s="490">
        <v>88852</v>
      </c>
      <c r="AE34" s="490">
        <v>76385</v>
      </c>
      <c r="AF34" s="490">
        <v>441</v>
      </c>
      <c r="AG34" s="199">
        <f t="shared" si="0"/>
        <v>601.63710777626193</v>
      </c>
    </row>
    <row r="35" spans="1:33" s="245" customFormat="1" ht="18.600000000000001" customHeight="1">
      <c r="A35" s="199" t="s">
        <v>510</v>
      </c>
      <c r="B35" s="200" t="s">
        <v>511</v>
      </c>
      <c r="C35" s="200">
        <v>29</v>
      </c>
      <c r="D35" s="486" t="s">
        <v>433</v>
      </c>
      <c r="E35" s="576" t="s">
        <v>938</v>
      </c>
      <c r="F35" s="576" t="s">
        <v>926</v>
      </c>
      <c r="G35" s="487" t="s">
        <v>1090</v>
      </c>
      <c r="H35" s="488">
        <v>17</v>
      </c>
      <c r="I35" s="488">
        <v>3</v>
      </c>
      <c r="J35" s="489">
        <v>31</v>
      </c>
      <c r="K35" s="490">
        <v>0</v>
      </c>
      <c r="L35" s="490">
        <v>0</v>
      </c>
      <c r="M35" s="490">
        <v>3306</v>
      </c>
      <c r="N35" s="490">
        <v>0</v>
      </c>
      <c r="O35" s="201">
        <v>1</v>
      </c>
      <c r="P35" s="201">
        <v>0</v>
      </c>
      <c r="Q35" s="201">
        <v>0</v>
      </c>
      <c r="R35" s="201">
        <v>3</v>
      </c>
      <c r="S35" s="201">
        <v>0</v>
      </c>
      <c r="T35" s="201">
        <v>0</v>
      </c>
      <c r="U35" s="201">
        <v>0</v>
      </c>
      <c r="V35" s="201">
        <v>1</v>
      </c>
      <c r="W35" s="201">
        <v>1</v>
      </c>
      <c r="X35" s="201">
        <v>1</v>
      </c>
      <c r="Y35" s="201">
        <v>0</v>
      </c>
      <c r="Z35" s="201">
        <v>0</v>
      </c>
      <c r="AA35" s="201">
        <v>0</v>
      </c>
      <c r="AB35" s="576" t="s">
        <v>1085</v>
      </c>
      <c r="AC35" s="490">
        <v>1339</v>
      </c>
      <c r="AD35" s="490">
        <v>483230</v>
      </c>
      <c r="AE35" s="490">
        <v>377371</v>
      </c>
      <c r="AF35" s="490">
        <v>2380</v>
      </c>
      <c r="AG35" s="199">
        <f t="shared" si="0"/>
        <v>719.903206291591</v>
      </c>
    </row>
    <row r="36" spans="1:33" s="245" customFormat="1" ht="18.600000000000001" customHeight="1">
      <c r="A36" s="199" t="s">
        <v>510</v>
      </c>
      <c r="B36" s="200" t="s">
        <v>511</v>
      </c>
      <c r="C36" s="200">
        <v>30</v>
      </c>
      <c r="D36" s="486" t="s">
        <v>433</v>
      </c>
      <c r="E36" s="576" t="s">
        <v>939</v>
      </c>
      <c r="F36" s="576" t="s">
        <v>926</v>
      </c>
      <c r="G36" s="487" t="s">
        <v>1090</v>
      </c>
      <c r="H36" s="488">
        <v>3</v>
      </c>
      <c r="I36" s="488">
        <v>2</v>
      </c>
      <c r="J36" s="489">
        <v>20</v>
      </c>
      <c r="K36" s="490">
        <v>0</v>
      </c>
      <c r="L36" s="490">
        <v>0</v>
      </c>
      <c r="M36" s="490">
        <v>97</v>
      </c>
      <c r="N36" s="490">
        <v>0</v>
      </c>
      <c r="O36" s="201">
        <v>0</v>
      </c>
      <c r="P36" s="201">
        <v>1</v>
      </c>
      <c r="Q36" s="201">
        <v>0</v>
      </c>
      <c r="R36" s="201">
        <v>0</v>
      </c>
      <c r="S36" s="201">
        <v>0</v>
      </c>
      <c r="T36" s="201">
        <v>0</v>
      </c>
      <c r="U36" s="201">
        <v>0</v>
      </c>
      <c r="V36" s="201">
        <v>0</v>
      </c>
      <c r="W36" s="201">
        <v>0</v>
      </c>
      <c r="X36" s="201">
        <v>1</v>
      </c>
      <c r="Y36" s="201">
        <v>0</v>
      </c>
      <c r="Z36" s="201">
        <v>0</v>
      </c>
      <c r="AA36" s="201">
        <v>0</v>
      </c>
      <c r="AB36" s="576" t="s">
        <v>1085</v>
      </c>
      <c r="AC36" s="490">
        <v>1339</v>
      </c>
      <c r="AD36" s="490">
        <v>13451</v>
      </c>
      <c r="AE36" s="490">
        <v>11964</v>
      </c>
      <c r="AF36" s="490">
        <v>69</v>
      </c>
      <c r="AG36" s="199">
        <f t="shared" si="0"/>
        <v>711.34020618556701</v>
      </c>
    </row>
    <row r="37" spans="1:33" s="245" customFormat="1" ht="18.600000000000001" customHeight="1">
      <c r="A37" s="199" t="s">
        <v>510</v>
      </c>
      <c r="B37" s="200" t="s">
        <v>511</v>
      </c>
      <c r="C37" s="200">
        <v>31</v>
      </c>
      <c r="D37" s="486" t="s">
        <v>433</v>
      </c>
      <c r="E37" s="576" t="s">
        <v>940</v>
      </c>
      <c r="F37" s="576" t="s">
        <v>926</v>
      </c>
      <c r="G37" s="487" t="s">
        <v>1090</v>
      </c>
      <c r="H37" s="488">
        <v>12</v>
      </c>
      <c r="I37" s="488">
        <v>1</v>
      </c>
      <c r="J37" s="489">
        <v>28</v>
      </c>
      <c r="K37" s="490">
        <v>0</v>
      </c>
      <c r="L37" s="490">
        <v>0</v>
      </c>
      <c r="M37" s="490">
        <v>828</v>
      </c>
      <c r="N37" s="490">
        <v>0</v>
      </c>
      <c r="O37" s="201">
        <v>1</v>
      </c>
      <c r="P37" s="201">
        <v>0</v>
      </c>
      <c r="Q37" s="201">
        <v>0</v>
      </c>
      <c r="R37" s="201">
        <v>2</v>
      </c>
      <c r="S37" s="201">
        <v>0</v>
      </c>
      <c r="T37" s="201">
        <v>0</v>
      </c>
      <c r="U37" s="201">
        <v>0</v>
      </c>
      <c r="V37" s="201">
        <v>2</v>
      </c>
      <c r="W37" s="201">
        <v>0</v>
      </c>
      <c r="X37" s="201">
        <v>1</v>
      </c>
      <c r="Y37" s="201">
        <v>1</v>
      </c>
      <c r="Z37" s="201">
        <v>0</v>
      </c>
      <c r="AA37" s="201">
        <v>0</v>
      </c>
      <c r="AB37" s="576" t="s">
        <v>1085</v>
      </c>
      <c r="AC37" s="490">
        <v>1339</v>
      </c>
      <c r="AD37" s="490">
        <v>116674</v>
      </c>
      <c r="AE37" s="490">
        <v>86824</v>
      </c>
      <c r="AF37" s="490">
        <v>667</v>
      </c>
      <c r="AG37" s="199">
        <f t="shared" si="0"/>
        <v>805.55555555555554</v>
      </c>
    </row>
    <row r="38" spans="1:33" s="245" customFormat="1" ht="18.600000000000001" customHeight="1">
      <c r="A38" s="199" t="s">
        <v>510</v>
      </c>
      <c r="B38" s="200" t="s">
        <v>511</v>
      </c>
      <c r="C38" s="200">
        <v>32</v>
      </c>
      <c r="D38" s="486" t="s">
        <v>436</v>
      </c>
      <c r="E38" s="576" t="s">
        <v>978</v>
      </c>
      <c r="F38" s="576" t="s">
        <v>968</v>
      </c>
      <c r="G38" s="487" t="s">
        <v>1090</v>
      </c>
      <c r="H38" s="488">
        <v>12</v>
      </c>
      <c r="I38" s="488">
        <v>1</v>
      </c>
      <c r="J38" s="489">
        <v>28</v>
      </c>
      <c r="K38" s="490">
        <v>0</v>
      </c>
      <c r="L38" s="490">
        <v>0</v>
      </c>
      <c r="M38" s="490">
        <v>885</v>
      </c>
      <c r="N38" s="490">
        <v>0</v>
      </c>
      <c r="O38" s="201">
        <v>0</v>
      </c>
      <c r="P38" s="201">
        <v>0</v>
      </c>
      <c r="Q38" s="201">
        <v>0</v>
      </c>
      <c r="R38" s="201">
        <v>0</v>
      </c>
      <c r="S38" s="201">
        <v>1</v>
      </c>
      <c r="T38" s="201">
        <v>0</v>
      </c>
      <c r="U38" s="201">
        <v>0</v>
      </c>
      <c r="V38" s="201">
        <v>1</v>
      </c>
      <c r="W38" s="201">
        <v>0</v>
      </c>
      <c r="X38" s="201">
        <v>0</v>
      </c>
      <c r="Y38" s="201">
        <v>0</v>
      </c>
      <c r="Z38" s="201">
        <v>0</v>
      </c>
      <c r="AA38" s="201">
        <v>0</v>
      </c>
      <c r="AB38" s="576" t="s">
        <v>1085</v>
      </c>
      <c r="AC38" s="490">
        <v>1328</v>
      </c>
      <c r="AD38" s="490">
        <v>145453</v>
      </c>
      <c r="AE38" s="490">
        <v>128613</v>
      </c>
      <c r="AF38" s="490">
        <v>1076</v>
      </c>
      <c r="AG38" s="199">
        <f t="shared" si="0"/>
        <v>1215.819209039548</v>
      </c>
    </row>
    <row r="39" spans="1:33" s="245" customFormat="1" ht="18.600000000000001" customHeight="1">
      <c r="A39" s="199" t="s">
        <v>510</v>
      </c>
      <c r="B39" s="200" t="s">
        <v>511</v>
      </c>
      <c r="C39" s="200">
        <v>33</v>
      </c>
      <c r="D39" s="486" t="s">
        <v>436</v>
      </c>
      <c r="E39" s="576" t="s">
        <v>979</v>
      </c>
      <c r="F39" s="576" t="s">
        <v>968</v>
      </c>
      <c r="G39" s="487" t="s">
        <v>1088</v>
      </c>
      <c r="H39" s="488">
        <v>55</v>
      </c>
      <c r="I39" s="488">
        <v>7</v>
      </c>
      <c r="J39" s="489">
        <v>3</v>
      </c>
      <c r="K39" s="490">
        <v>0</v>
      </c>
      <c r="L39" s="490">
        <v>0</v>
      </c>
      <c r="M39" s="490">
        <v>755</v>
      </c>
      <c r="N39" s="490">
        <v>0</v>
      </c>
      <c r="O39" s="201">
        <v>0</v>
      </c>
      <c r="P39" s="201">
        <v>0</v>
      </c>
      <c r="Q39" s="201">
        <v>1</v>
      </c>
      <c r="R39" s="201">
        <v>0</v>
      </c>
      <c r="S39" s="201">
        <v>0</v>
      </c>
      <c r="T39" s="201">
        <v>0</v>
      </c>
      <c r="U39" s="201">
        <v>0</v>
      </c>
      <c r="V39" s="201">
        <v>1</v>
      </c>
      <c r="W39" s="201">
        <v>0</v>
      </c>
      <c r="X39" s="201">
        <v>0</v>
      </c>
      <c r="Y39" s="201">
        <v>0</v>
      </c>
      <c r="Z39" s="201">
        <v>0</v>
      </c>
      <c r="AA39" s="201">
        <v>0</v>
      </c>
      <c r="AB39" s="576" t="s">
        <v>1085</v>
      </c>
      <c r="AC39" s="490">
        <v>1328</v>
      </c>
      <c r="AD39" s="490">
        <v>96419</v>
      </c>
      <c r="AE39" s="490">
        <v>80891</v>
      </c>
      <c r="AF39" s="490">
        <v>459</v>
      </c>
      <c r="AG39" s="199">
        <f t="shared" si="0"/>
        <v>607.94701986754967</v>
      </c>
    </row>
    <row r="40" spans="1:33" s="245" customFormat="1" ht="18.600000000000001" customHeight="1">
      <c r="A40" s="199" t="s">
        <v>510</v>
      </c>
      <c r="B40" s="200" t="s">
        <v>511</v>
      </c>
      <c r="C40" s="200">
        <v>34</v>
      </c>
      <c r="D40" s="486" t="s">
        <v>436</v>
      </c>
      <c r="E40" s="576" t="s">
        <v>980</v>
      </c>
      <c r="F40" s="576" t="s">
        <v>968</v>
      </c>
      <c r="G40" s="487" t="s">
        <v>1090</v>
      </c>
      <c r="H40" s="488">
        <v>21</v>
      </c>
      <c r="I40" s="488">
        <v>3</v>
      </c>
      <c r="J40" s="489">
        <v>31</v>
      </c>
      <c r="K40" s="490">
        <v>0</v>
      </c>
      <c r="L40" s="490">
        <v>0</v>
      </c>
      <c r="M40" s="490">
        <v>659</v>
      </c>
      <c r="N40" s="490">
        <v>0</v>
      </c>
      <c r="O40" s="201">
        <v>0</v>
      </c>
      <c r="P40" s="201">
        <v>1</v>
      </c>
      <c r="Q40" s="201">
        <v>0</v>
      </c>
      <c r="R40" s="201">
        <v>0</v>
      </c>
      <c r="S40" s="201">
        <v>0</v>
      </c>
      <c r="T40" s="201">
        <v>0</v>
      </c>
      <c r="U40" s="201">
        <v>0</v>
      </c>
      <c r="V40" s="201">
        <v>1</v>
      </c>
      <c r="W40" s="201">
        <v>0</v>
      </c>
      <c r="X40" s="201">
        <v>0</v>
      </c>
      <c r="Y40" s="201">
        <v>0</v>
      </c>
      <c r="Z40" s="201">
        <v>0</v>
      </c>
      <c r="AA40" s="201">
        <v>0</v>
      </c>
      <c r="AB40" s="576" t="s">
        <v>1085</v>
      </c>
      <c r="AC40" s="490">
        <v>1328</v>
      </c>
      <c r="AD40" s="490">
        <v>104402</v>
      </c>
      <c r="AE40" s="490">
        <v>77449</v>
      </c>
      <c r="AF40" s="490">
        <v>568</v>
      </c>
      <c r="AG40" s="199">
        <f t="shared" si="0"/>
        <v>861.91198786039456</v>
      </c>
    </row>
    <row r="41" spans="1:33" s="245" customFormat="1" ht="18.600000000000001" customHeight="1">
      <c r="A41" s="199" t="s">
        <v>510</v>
      </c>
      <c r="B41" s="200" t="s">
        <v>511</v>
      </c>
      <c r="C41" s="200">
        <v>35</v>
      </c>
      <c r="D41" s="486" t="s">
        <v>436</v>
      </c>
      <c r="E41" s="576" t="s">
        <v>981</v>
      </c>
      <c r="F41" s="576" t="s">
        <v>968</v>
      </c>
      <c r="G41" s="487" t="s">
        <v>1088</v>
      </c>
      <c r="H41" s="488">
        <v>53</v>
      </c>
      <c r="I41" s="488">
        <v>11</v>
      </c>
      <c r="J41" s="489">
        <v>18</v>
      </c>
      <c r="K41" s="490">
        <v>0</v>
      </c>
      <c r="L41" s="490">
        <v>0</v>
      </c>
      <c r="M41" s="490">
        <v>60</v>
      </c>
      <c r="N41" s="490">
        <v>0</v>
      </c>
      <c r="O41" s="201">
        <v>0</v>
      </c>
      <c r="P41" s="201">
        <v>0</v>
      </c>
      <c r="Q41" s="201">
        <v>0</v>
      </c>
      <c r="R41" s="201">
        <v>1</v>
      </c>
      <c r="S41" s="201">
        <v>0</v>
      </c>
      <c r="T41" s="201">
        <v>0</v>
      </c>
      <c r="U41" s="201">
        <v>0</v>
      </c>
      <c r="V41" s="201">
        <v>1</v>
      </c>
      <c r="W41" s="201">
        <v>0</v>
      </c>
      <c r="X41" s="201">
        <v>0</v>
      </c>
      <c r="Y41" s="201">
        <v>0</v>
      </c>
      <c r="Z41" s="201">
        <v>0</v>
      </c>
      <c r="AA41" s="201">
        <v>0</v>
      </c>
      <c r="AB41" s="576" t="s">
        <v>1085</v>
      </c>
      <c r="AC41" s="490">
        <v>1328</v>
      </c>
      <c r="AD41" s="490">
        <v>5715</v>
      </c>
      <c r="AE41" s="490">
        <v>5080</v>
      </c>
      <c r="AF41" s="490">
        <v>31</v>
      </c>
      <c r="AG41" s="199">
        <f t="shared" si="0"/>
        <v>516.66666666666663</v>
      </c>
    </row>
    <row r="42" spans="1:33" s="245" customFormat="1" ht="18.600000000000001" customHeight="1">
      <c r="A42" s="199" t="s">
        <v>510</v>
      </c>
      <c r="B42" s="200" t="s">
        <v>511</v>
      </c>
      <c r="C42" s="200">
        <v>36</v>
      </c>
      <c r="D42" s="486" t="s">
        <v>436</v>
      </c>
      <c r="E42" s="576" t="s">
        <v>982</v>
      </c>
      <c r="F42" s="576" t="s">
        <v>968</v>
      </c>
      <c r="G42" s="487" t="s">
        <v>1088</v>
      </c>
      <c r="H42" s="488">
        <v>49</v>
      </c>
      <c r="I42" s="488">
        <v>6</v>
      </c>
      <c r="J42" s="489">
        <v>24</v>
      </c>
      <c r="K42" s="490">
        <v>0</v>
      </c>
      <c r="L42" s="490">
        <v>0</v>
      </c>
      <c r="M42" s="490">
        <v>346</v>
      </c>
      <c r="N42" s="490">
        <v>0</v>
      </c>
      <c r="O42" s="201">
        <v>0</v>
      </c>
      <c r="P42" s="201">
        <v>0</v>
      </c>
      <c r="Q42" s="201">
        <v>1</v>
      </c>
      <c r="R42" s="201">
        <v>0</v>
      </c>
      <c r="S42" s="201">
        <v>0</v>
      </c>
      <c r="T42" s="201">
        <v>0</v>
      </c>
      <c r="U42" s="201">
        <v>0</v>
      </c>
      <c r="V42" s="201">
        <v>1</v>
      </c>
      <c r="W42" s="201">
        <v>0</v>
      </c>
      <c r="X42" s="201">
        <v>0</v>
      </c>
      <c r="Y42" s="201">
        <v>0</v>
      </c>
      <c r="Z42" s="201">
        <v>0</v>
      </c>
      <c r="AA42" s="201">
        <v>0</v>
      </c>
      <c r="AB42" s="576" t="s">
        <v>1085</v>
      </c>
      <c r="AC42" s="490">
        <v>1328</v>
      </c>
      <c r="AD42" s="490">
        <v>72316</v>
      </c>
      <c r="AE42" s="490">
        <v>66597</v>
      </c>
      <c r="AF42" s="490">
        <v>400</v>
      </c>
      <c r="AG42" s="199">
        <f t="shared" si="0"/>
        <v>1156.0693641618498</v>
      </c>
    </row>
    <row r="43" spans="1:33" s="245" customFormat="1" ht="18.600000000000001" customHeight="1">
      <c r="A43" s="199" t="s">
        <v>510</v>
      </c>
      <c r="B43" s="200" t="s">
        <v>511</v>
      </c>
      <c r="C43" s="200">
        <v>37</v>
      </c>
      <c r="D43" s="486" t="s">
        <v>436</v>
      </c>
      <c r="E43" s="576" t="s">
        <v>983</v>
      </c>
      <c r="F43" s="576" t="s">
        <v>968</v>
      </c>
      <c r="G43" s="487" t="s">
        <v>1090</v>
      </c>
      <c r="H43" s="488">
        <v>22</v>
      </c>
      <c r="I43" s="488">
        <v>2</v>
      </c>
      <c r="J43" s="489">
        <v>9</v>
      </c>
      <c r="K43" s="490">
        <v>0</v>
      </c>
      <c r="L43" s="490">
        <v>0</v>
      </c>
      <c r="M43" s="490">
        <v>109</v>
      </c>
      <c r="N43" s="490">
        <v>0</v>
      </c>
      <c r="O43" s="201">
        <v>0</v>
      </c>
      <c r="P43" s="201">
        <v>0</v>
      </c>
      <c r="Q43" s="201">
        <v>1</v>
      </c>
      <c r="R43" s="201">
        <v>0</v>
      </c>
      <c r="S43" s="201">
        <v>0</v>
      </c>
      <c r="T43" s="201">
        <v>0</v>
      </c>
      <c r="U43" s="201">
        <v>0</v>
      </c>
      <c r="V43" s="201">
        <v>0</v>
      </c>
      <c r="W43" s="201">
        <v>0</v>
      </c>
      <c r="X43" s="201">
        <v>1</v>
      </c>
      <c r="Y43" s="201">
        <v>0</v>
      </c>
      <c r="Z43" s="201">
        <v>0</v>
      </c>
      <c r="AA43" s="201">
        <v>0</v>
      </c>
      <c r="AB43" s="576" t="s">
        <v>1085</v>
      </c>
      <c r="AC43" s="490">
        <v>1328</v>
      </c>
      <c r="AD43" s="490">
        <v>10324</v>
      </c>
      <c r="AE43" s="490">
        <v>8924</v>
      </c>
      <c r="AF43" s="490">
        <v>82</v>
      </c>
      <c r="AG43" s="199">
        <f t="shared" si="0"/>
        <v>752.29357798165142</v>
      </c>
    </row>
    <row r="44" spans="1:33" s="245" customFormat="1" ht="18.600000000000001" customHeight="1">
      <c r="A44" s="199" t="s">
        <v>510</v>
      </c>
      <c r="B44" s="200" t="s">
        <v>511</v>
      </c>
      <c r="C44" s="200">
        <v>38</v>
      </c>
      <c r="D44" s="486" t="s">
        <v>436</v>
      </c>
      <c r="E44" s="576" t="s">
        <v>984</v>
      </c>
      <c r="F44" s="576" t="s">
        <v>968</v>
      </c>
      <c r="G44" s="487" t="s">
        <v>1088</v>
      </c>
      <c r="H44" s="488">
        <v>57</v>
      </c>
      <c r="I44" s="488">
        <v>10</v>
      </c>
      <c r="J44" s="489">
        <v>25</v>
      </c>
      <c r="K44" s="490">
        <v>0</v>
      </c>
      <c r="L44" s="490">
        <v>0</v>
      </c>
      <c r="M44" s="490">
        <v>141</v>
      </c>
      <c r="N44" s="490">
        <v>0</v>
      </c>
      <c r="O44" s="201">
        <v>0</v>
      </c>
      <c r="P44" s="201">
        <v>0</v>
      </c>
      <c r="Q44" s="201">
        <v>1</v>
      </c>
      <c r="R44" s="201">
        <v>0</v>
      </c>
      <c r="S44" s="201">
        <v>0</v>
      </c>
      <c r="T44" s="201">
        <v>0</v>
      </c>
      <c r="U44" s="201">
        <v>0</v>
      </c>
      <c r="V44" s="201">
        <v>1</v>
      </c>
      <c r="W44" s="201">
        <v>0</v>
      </c>
      <c r="X44" s="201">
        <v>0</v>
      </c>
      <c r="Y44" s="201">
        <v>0</v>
      </c>
      <c r="Z44" s="201">
        <v>0</v>
      </c>
      <c r="AA44" s="201">
        <v>0</v>
      </c>
      <c r="AB44" s="576" t="s">
        <v>1085</v>
      </c>
      <c r="AC44" s="490">
        <v>1328</v>
      </c>
      <c r="AD44" s="490">
        <v>16963</v>
      </c>
      <c r="AE44" s="490">
        <v>16357</v>
      </c>
      <c r="AF44" s="490">
        <v>93</v>
      </c>
      <c r="AG44" s="199">
        <f t="shared" si="0"/>
        <v>659.57446808510633</v>
      </c>
    </row>
    <row r="45" spans="1:33" s="245" customFormat="1" ht="18.600000000000001" customHeight="1">
      <c r="A45" s="199" t="s">
        <v>510</v>
      </c>
      <c r="B45" s="200" t="s">
        <v>511</v>
      </c>
      <c r="C45" s="200">
        <v>39</v>
      </c>
      <c r="D45" s="486" t="s">
        <v>436</v>
      </c>
      <c r="E45" s="576" t="s">
        <v>985</v>
      </c>
      <c r="F45" s="576" t="s">
        <v>968</v>
      </c>
      <c r="G45" s="487" t="s">
        <v>1088</v>
      </c>
      <c r="H45" s="488">
        <v>51</v>
      </c>
      <c r="I45" s="488">
        <v>12</v>
      </c>
      <c r="J45" s="489">
        <v>3</v>
      </c>
      <c r="K45" s="490">
        <v>0</v>
      </c>
      <c r="L45" s="490">
        <v>0</v>
      </c>
      <c r="M45" s="490">
        <v>138</v>
      </c>
      <c r="N45" s="490">
        <v>0</v>
      </c>
      <c r="O45" s="201">
        <v>0</v>
      </c>
      <c r="P45" s="201">
        <v>0</v>
      </c>
      <c r="Q45" s="201">
        <v>1</v>
      </c>
      <c r="R45" s="201">
        <v>0</v>
      </c>
      <c r="S45" s="201">
        <v>0</v>
      </c>
      <c r="T45" s="201">
        <v>0</v>
      </c>
      <c r="U45" s="201">
        <v>0</v>
      </c>
      <c r="V45" s="201">
        <v>1</v>
      </c>
      <c r="W45" s="201">
        <v>0</v>
      </c>
      <c r="X45" s="201">
        <v>0</v>
      </c>
      <c r="Y45" s="201">
        <v>0</v>
      </c>
      <c r="Z45" s="201">
        <v>0</v>
      </c>
      <c r="AA45" s="201">
        <v>0</v>
      </c>
      <c r="AB45" s="576" t="s">
        <v>1085</v>
      </c>
      <c r="AC45" s="490">
        <v>1328</v>
      </c>
      <c r="AD45" s="490">
        <v>15017</v>
      </c>
      <c r="AE45" s="490">
        <v>14265</v>
      </c>
      <c r="AF45" s="490">
        <v>86</v>
      </c>
      <c r="AG45" s="199">
        <f t="shared" si="0"/>
        <v>623.1884057971015</v>
      </c>
    </row>
    <row r="46" spans="1:33" s="245" customFormat="1" ht="18.600000000000001" customHeight="1">
      <c r="A46" s="199" t="s">
        <v>510</v>
      </c>
      <c r="B46" s="200" t="s">
        <v>511</v>
      </c>
      <c r="C46" s="200">
        <v>40</v>
      </c>
      <c r="D46" s="486" t="s">
        <v>436</v>
      </c>
      <c r="E46" s="576" t="s">
        <v>986</v>
      </c>
      <c r="F46" s="576" t="s">
        <v>968</v>
      </c>
      <c r="G46" s="487" t="s">
        <v>1090</v>
      </c>
      <c r="H46" s="488">
        <v>22</v>
      </c>
      <c r="I46" s="488">
        <v>2</v>
      </c>
      <c r="J46" s="489">
        <v>9</v>
      </c>
      <c r="K46" s="490">
        <v>0</v>
      </c>
      <c r="L46" s="490">
        <v>0</v>
      </c>
      <c r="M46" s="490">
        <v>96</v>
      </c>
      <c r="N46" s="490">
        <v>0</v>
      </c>
      <c r="O46" s="201">
        <v>0</v>
      </c>
      <c r="P46" s="201">
        <v>0</v>
      </c>
      <c r="Q46" s="201">
        <v>1</v>
      </c>
      <c r="R46" s="201">
        <v>0</v>
      </c>
      <c r="S46" s="201">
        <v>0</v>
      </c>
      <c r="T46" s="201">
        <v>0</v>
      </c>
      <c r="U46" s="201">
        <v>0</v>
      </c>
      <c r="V46" s="201">
        <v>0</v>
      </c>
      <c r="W46" s="201">
        <v>0</v>
      </c>
      <c r="X46" s="201">
        <v>1</v>
      </c>
      <c r="Y46" s="201">
        <v>0</v>
      </c>
      <c r="Z46" s="201">
        <v>0</v>
      </c>
      <c r="AA46" s="201">
        <v>0</v>
      </c>
      <c r="AB46" s="576" t="s">
        <v>1085</v>
      </c>
      <c r="AC46" s="490">
        <v>1328</v>
      </c>
      <c r="AD46" s="490">
        <v>11402</v>
      </c>
      <c r="AE46" s="490">
        <v>11398</v>
      </c>
      <c r="AF46" s="490">
        <v>79</v>
      </c>
      <c r="AG46" s="199">
        <f t="shared" si="0"/>
        <v>822.91666666666663</v>
      </c>
    </row>
    <row r="47" spans="1:33" s="245" customFormat="1" ht="18.600000000000001" customHeight="1">
      <c r="A47" s="199" t="s">
        <v>510</v>
      </c>
      <c r="B47" s="200" t="s">
        <v>511</v>
      </c>
      <c r="C47" s="200">
        <v>41</v>
      </c>
      <c r="D47" s="486" t="s">
        <v>436</v>
      </c>
      <c r="E47" s="576" t="s">
        <v>987</v>
      </c>
      <c r="F47" s="576" t="s">
        <v>968</v>
      </c>
      <c r="G47" s="487" t="s">
        <v>1088</v>
      </c>
      <c r="H47" s="488">
        <v>53</v>
      </c>
      <c r="I47" s="488">
        <v>6</v>
      </c>
      <c r="J47" s="489">
        <v>6</v>
      </c>
      <c r="K47" s="490">
        <v>0</v>
      </c>
      <c r="L47" s="490">
        <v>0</v>
      </c>
      <c r="M47" s="490">
        <v>150</v>
      </c>
      <c r="N47" s="490">
        <v>0</v>
      </c>
      <c r="O47" s="201">
        <v>0</v>
      </c>
      <c r="P47" s="201">
        <v>1</v>
      </c>
      <c r="Q47" s="201">
        <v>0</v>
      </c>
      <c r="R47" s="201">
        <v>0</v>
      </c>
      <c r="S47" s="201">
        <v>0</v>
      </c>
      <c r="T47" s="201">
        <v>0</v>
      </c>
      <c r="U47" s="201">
        <v>0</v>
      </c>
      <c r="V47" s="201">
        <v>1</v>
      </c>
      <c r="W47" s="201">
        <v>0</v>
      </c>
      <c r="X47" s="201">
        <v>0</v>
      </c>
      <c r="Y47" s="201">
        <v>0</v>
      </c>
      <c r="Z47" s="201">
        <v>0</v>
      </c>
      <c r="AA47" s="201">
        <v>0</v>
      </c>
      <c r="AB47" s="576" t="s">
        <v>1085</v>
      </c>
      <c r="AC47" s="490">
        <v>1328</v>
      </c>
      <c r="AD47" s="490">
        <v>24219</v>
      </c>
      <c r="AE47" s="490">
        <v>13592</v>
      </c>
      <c r="AF47" s="490">
        <v>79</v>
      </c>
      <c r="AG47" s="199">
        <f t="shared" si="0"/>
        <v>526.66666666666663</v>
      </c>
    </row>
    <row r="48" spans="1:33" s="245" customFormat="1" ht="18.600000000000001" customHeight="1">
      <c r="A48" s="199" t="s">
        <v>510</v>
      </c>
      <c r="B48" s="200" t="s">
        <v>511</v>
      </c>
      <c r="C48" s="200">
        <v>42</v>
      </c>
      <c r="D48" s="486" t="s">
        <v>436</v>
      </c>
      <c r="E48" s="576" t="s">
        <v>988</v>
      </c>
      <c r="F48" s="576" t="s">
        <v>968</v>
      </c>
      <c r="G48" s="487" t="s">
        <v>1088</v>
      </c>
      <c r="H48" s="488">
        <v>54</v>
      </c>
      <c r="I48" s="488">
        <v>11</v>
      </c>
      <c r="J48" s="489">
        <v>26</v>
      </c>
      <c r="K48" s="490">
        <v>0</v>
      </c>
      <c r="L48" s="490">
        <v>0</v>
      </c>
      <c r="M48" s="490">
        <v>40</v>
      </c>
      <c r="N48" s="490">
        <v>0</v>
      </c>
      <c r="O48" s="201">
        <v>1</v>
      </c>
      <c r="P48" s="201">
        <v>0</v>
      </c>
      <c r="Q48" s="201">
        <v>0</v>
      </c>
      <c r="R48" s="201">
        <v>0</v>
      </c>
      <c r="S48" s="201">
        <v>0</v>
      </c>
      <c r="T48" s="201">
        <v>0</v>
      </c>
      <c r="U48" s="201">
        <v>0</v>
      </c>
      <c r="V48" s="201">
        <v>0</v>
      </c>
      <c r="W48" s="201">
        <v>1</v>
      </c>
      <c r="X48" s="201">
        <v>0</v>
      </c>
      <c r="Y48" s="201">
        <v>0</v>
      </c>
      <c r="Z48" s="201">
        <v>0</v>
      </c>
      <c r="AA48" s="201">
        <v>0</v>
      </c>
      <c r="AB48" s="576" t="s">
        <v>1085</v>
      </c>
      <c r="AC48" s="490">
        <v>1328</v>
      </c>
      <c r="AD48" s="490">
        <v>4714</v>
      </c>
      <c r="AE48" s="490">
        <v>2692</v>
      </c>
      <c r="AF48" s="490">
        <v>37</v>
      </c>
      <c r="AG48" s="199">
        <f t="shared" si="0"/>
        <v>925</v>
      </c>
    </row>
    <row r="49" spans="1:33" s="245" customFormat="1" ht="18.600000000000001" customHeight="1">
      <c r="A49" s="199" t="s">
        <v>510</v>
      </c>
      <c r="B49" s="200" t="s">
        <v>511</v>
      </c>
      <c r="C49" s="200">
        <v>43</v>
      </c>
      <c r="D49" s="486" t="s">
        <v>436</v>
      </c>
      <c r="E49" s="576" t="s">
        <v>989</v>
      </c>
      <c r="F49" s="576" t="s">
        <v>968</v>
      </c>
      <c r="G49" s="487" t="s">
        <v>1088</v>
      </c>
      <c r="H49" s="488">
        <v>55</v>
      </c>
      <c r="I49" s="488">
        <v>12</v>
      </c>
      <c r="J49" s="489">
        <v>19</v>
      </c>
      <c r="K49" s="490">
        <v>0</v>
      </c>
      <c r="L49" s="490">
        <v>0</v>
      </c>
      <c r="M49" s="490">
        <v>104</v>
      </c>
      <c r="N49" s="490">
        <v>0</v>
      </c>
      <c r="O49" s="201">
        <v>1</v>
      </c>
      <c r="P49" s="201">
        <v>0</v>
      </c>
      <c r="Q49" s="201">
        <v>0</v>
      </c>
      <c r="R49" s="201">
        <v>0</v>
      </c>
      <c r="S49" s="201">
        <v>0</v>
      </c>
      <c r="T49" s="201">
        <v>0</v>
      </c>
      <c r="U49" s="201">
        <v>0</v>
      </c>
      <c r="V49" s="201">
        <v>0</v>
      </c>
      <c r="W49" s="201">
        <v>1</v>
      </c>
      <c r="X49" s="201">
        <v>0</v>
      </c>
      <c r="Y49" s="201">
        <v>0</v>
      </c>
      <c r="Z49" s="201">
        <v>0</v>
      </c>
      <c r="AA49" s="201">
        <v>0</v>
      </c>
      <c r="AB49" s="576" t="s">
        <v>1085</v>
      </c>
      <c r="AC49" s="490">
        <v>1328</v>
      </c>
      <c r="AD49" s="490">
        <v>7979</v>
      </c>
      <c r="AE49" s="490">
        <v>7625</v>
      </c>
      <c r="AF49" s="490">
        <v>30</v>
      </c>
      <c r="AG49" s="199">
        <f t="shared" si="0"/>
        <v>288.46153846153845</v>
      </c>
    </row>
    <row r="50" spans="1:33" s="245" customFormat="1" ht="18.600000000000001" customHeight="1">
      <c r="A50" s="199" t="s">
        <v>510</v>
      </c>
      <c r="B50" s="200" t="s">
        <v>511</v>
      </c>
      <c r="C50" s="200">
        <v>44</v>
      </c>
      <c r="D50" s="486" t="s">
        <v>436</v>
      </c>
      <c r="E50" s="486" t="s">
        <v>1081</v>
      </c>
      <c r="F50" s="576" t="s">
        <v>968</v>
      </c>
      <c r="G50" s="487" t="s">
        <v>1090</v>
      </c>
      <c r="H50" s="488">
        <v>6</v>
      </c>
      <c r="I50" s="488">
        <v>3</v>
      </c>
      <c r="J50" s="489">
        <v>31</v>
      </c>
      <c r="K50" s="490">
        <v>0</v>
      </c>
      <c r="L50" s="490">
        <v>0</v>
      </c>
      <c r="M50" s="490">
        <v>2235</v>
      </c>
      <c r="N50" s="490">
        <v>0</v>
      </c>
      <c r="O50" s="201">
        <v>3</v>
      </c>
      <c r="P50" s="201">
        <v>0</v>
      </c>
      <c r="Q50" s="201">
        <v>0</v>
      </c>
      <c r="R50" s="201">
        <v>0</v>
      </c>
      <c r="S50" s="201">
        <v>0</v>
      </c>
      <c r="T50" s="201">
        <v>0</v>
      </c>
      <c r="U50" s="201">
        <v>0</v>
      </c>
      <c r="V50" s="201">
        <v>0</v>
      </c>
      <c r="W50" s="201">
        <v>0</v>
      </c>
      <c r="X50" s="201">
        <v>3</v>
      </c>
      <c r="Y50" s="201">
        <v>0</v>
      </c>
      <c r="Z50" s="201">
        <v>0</v>
      </c>
      <c r="AA50" s="201">
        <v>0</v>
      </c>
      <c r="AB50" s="576" t="s">
        <v>1085</v>
      </c>
      <c r="AC50" s="490">
        <v>1328</v>
      </c>
      <c r="AD50" s="490">
        <v>319140</v>
      </c>
      <c r="AE50" s="490">
        <v>231044</v>
      </c>
      <c r="AF50" s="490">
        <v>1551</v>
      </c>
      <c r="AG50" s="199">
        <f t="shared" si="0"/>
        <v>693.95973154362412</v>
      </c>
    </row>
    <row r="51" spans="1:33" s="245" customFormat="1" ht="18.600000000000001" customHeight="1">
      <c r="A51" s="199" t="s">
        <v>510</v>
      </c>
      <c r="B51" s="200" t="s">
        <v>511</v>
      </c>
      <c r="C51" s="200">
        <v>45</v>
      </c>
      <c r="D51" s="486" t="s">
        <v>436</v>
      </c>
      <c r="E51" s="486" t="s">
        <v>1082</v>
      </c>
      <c r="F51" s="576" t="s">
        <v>968</v>
      </c>
      <c r="G51" s="487" t="s">
        <v>1090</v>
      </c>
      <c r="H51" s="488">
        <v>16</v>
      </c>
      <c r="I51" s="488">
        <v>3</v>
      </c>
      <c r="J51" s="489">
        <v>31</v>
      </c>
      <c r="K51" s="490">
        <v>0</v>
      </c>
      <c r="L51" s="490">
        <v>0</v>
      </c>
      <c r="M51" s="490">
        <v>1132</v>
      </c>
      <c r="N51" s="490">
        <v>0</v>
      </c>
      <c r="O51" s="201">
        <v>0</v>
      </c>
      <c r="P51" s="201">
        <v>2</v>
      </c>
      <c r="Q51" s="201">
        <v>0</v>
      </c>
      <c r="R51" s="201">
        <v>0</v>
      </c>
      <c r="S51" s="201">
        <v>0</v>
      </c>
      <c r="T51" s="201">
        <v>0</v>
      </c>
      <c r="U51" s="201">
        <v>0</v>
      </c>
      <c r="V51" s="201">
        <v>0</v>
      </c>
      <c r="W51" s="201">
        <v>0</v>
      </c>
      <c r="X51" s="201">
        <v>1</v>
      </c>
      <c r="Y51" s="201">
        <v>0</v>
      </c>
      <c r="Z51" s="201">
        <v>0</v>
      </c>
      <c r="AA51" s="201">
        <v>0</v>
      </c>
      <c r="AB51" s="576" t="s">
        <v>1085</v>
      </c>
      <c r="AC51" s="490">
        <v>1328</v>
      </c>
      <c r="AD51" s="490">
        <v>208998</v>
      </c>
      <c r="AE51" s="490">
        <v>131090</v>
      </c>
      <c r="AF51" s="490">
        <v>1149</v>
      </c>
      <c r="AG51" s="199">
        <f t="shared" si="0"/>
        <v>1015.017667844523</v>
      </c>
    </row>
    <row r="52" spans="1:33" s="245" customFormat="1" ht="18.600000000000001" customHeight="1">
      <c r="A52" s="199" t="s">
        <v>510</v>
      </c>
      <c r="B52" s="200" t="s">
        <v>511</v>
      </c>
      <c r="C52" s="200">
        <v>46</v>
      </c>
      <c r="D52" s="486" t="s">
        <v>436</v>
      </c>
      <c r="E52" s="576" t="s">
        <v>990</v>
      </c>
      <c r="F52" s="576" t="s">
        <v>968</v>
      </c>
      <c r="G52" s="487" t="s">
        <v>1090</v>
      </c>
      <c r="H52" s="488">
        <v>23</v>
      </c>
      <c r="I52" s="488">
        <v>3</v>
      </c>
      <c r="J52" s="489">
        <v>31</v>
      </c>
      <c r="K52" s="490">
        <v>0</v>
      </c>
      <c r="L52" s="490">
        <v>0</v>
      </c>
      <c r="M52" s="490">
        <v>735</v>
      </c>
      <c r="N52" s="490">
        <v>0</v>
      </c>
      <c r="O52" s="201">
        <v>2</v>
      </c>
      <c r="P52" s="201">
        <v>0</v>
      </c>
      <c r="Q52" s="201">
        <v>0</v>
      </c>
      <c r="R52" s="201">
        <v>0</v>
      </c>
      <c r="S52" s="201">
        <v>0</v>
      </c>
      <c r="T52" s="201">
        <v>0</v>
      </c>
      <c r="U52" s="201">
        <v>0</v>
      </c>
      <c r="V52" s="201">
        <v>0</v>
      </c>
      <c r="W52" s="201">
        <v>0</v>
      </c>
      <c r="X52" s="201">
        <v>2</v>
      </c>
      <c r="Y52" s="201">
        <v>0</v>
      </c>
      <c r="Z52" s="201">
        <v>0</v>
      </c>
      <c r="AA52" s="201">
        <v>0</v>
      </c>
      <c r="AB52" s="576" t="s">
        <v>1085</v>
      </c>
      <c r="AC52" s="490">
        <v>1328</v>
      </c>
      <c r="AD52" s="490">
        <v>98592</v>
      </c>
      <c r="AE52" s="490">
        <v>75720</v>
      </c>
      <c r="AF52" s="490">
        <v>467</v>
      </c>
      <c r="AG52" s="199">
        <f t="shared" si="0"/>
        <v>635.37414965986397</v>
      </c>
    </row>
    <row r="53" spans="1:33" s="245" customFormat="1" ht="18.600000000000001" customHeight="1">
      <c r="A53" s="199" t="s">
        <v>510</v>
      </c>
      <c r="B53" s="200" t="s">
        <v>511</v>
      </c>
      <c r="C53" s="200">
        <v>47</v>
      </c>
      <c r="D53" s="486" t="s">
        <v>436</v>
      </c>
      <c r="E53" s="486" t="s">
        <v>1083</v>
      </c>
      <c r="F53" s="576" t="s">
        <v>968</v>
      </c>
      <c r="G53" s="487" t="s">
        <v>1088</v>
      </c>
      <c r="H53" s="488">
        <v>59</v>
      </c>
      <c r="I53" s="488">
        <v>2</v>
      </c>
      <c r="J53" s="489">
        <v>14</v>
      </c>
      <c r="K53" s="490">
        <v>0</v>
      </c>
      <c r="L53" s="490">
        <v>0</v>
      </c>
      <c r="M53" s="490">
        <v>361</v>
      </c>
      <c r="N53" s="490">
        <v>0</v>
      </c>
      <c r="O53" s="201">
        <v>0</v>
      </c>
      <c r="P53" s="201">
        <v>0</v>
      </c>
      <c r="Q53" s="201">
        <v>0</v>
      </c>
      <c r="R53" s="201">
        <v>1</v>
      </c>
      <c r="S53" s="201">
        <v>0</v>
      </c>
      <c r="T53" s="201">
        <v>0</v>
      </c>
      <c r="U53" s="201">
        <v>0</v>
      </c>
      <c r="V53" s="201">
        <v>0</v>
      </c>
      <c r="W53" s="201">
        <v>0</v>
      </c>
      <c r="X53" s="201">
        <v>1</v>
      </c>
      <c r="Y53" s="201">
        <v>0</v>
      </c>
      <c r="Z53" s="201">
        <v>0</v>
      </c>
      <c r="AA53" s="201">
        <v>0</v>
      </c>
      <c r="AB53" s="576" t="s">
        <v>1085</v>
      </c>
      <c r="AC53" s="490">
        <v>1328</v>
      </c>
      <c r="AD53" s="490">
        <v>31812</v>
      </c>
      <c r="AE53" s="490">
        <v>30567</v>
      </c>
      <c r="AF53" s="490">
        <v>139</v>
      </c>
      <c r="AG53" s="199">
        <f t="shared" ref="AG53:AG98" si="1">AF53*1000/M53</f>
        <v>385.04155124653738</v>
      </c>
    </row>
    <row r="54" spans="1:33" s="245" customFormat="1" ht="18.600000000000001" customHeight="1">
      <c r="A54" s="199" t="s">
        <v>510</v>
      </c>
      <c r="B54" s="200" t="s">
        <v>511</v>
      </c>
      <c r="C54" s="200">
        <v>48</v>
      </c>
      <c r="D54" s="486" t="s">
        <v>436</v>
      </c>
      <c r="E54" s="576" t="s">
        <v>991</v>
      </c>
      <c r="F54" s="576" t="s">
        <v>968</v>
      </c>
      <c r="G54" s="487" t="s">
        <v>1088</v>
      </c>
      <c r="H54" s="488">
        <v>62</v>
      </c>
      <c r="I54" s="488">
        <v>3</v>
      </c>
      <c r="J54" s="489">
        <v>23</v>
      </c>
      <c r="K54" s="490">
        <v>0</v>
      </c>
      <c r="L54" s="490">
        <v>0</v>
      </c>
      <c r="M54" s="490">
        <v>1945</v>
      </c>
      <c r="N54" s="490">
        <v>0</v>
      </c>
      <c r="O54" s="201">
        <v>1</v>
      </c>
      <c r="P54" s="201">
        <v>0</v>
      </c>
      <c r="Q54" s="201">
        <v>0</v>
      </c>
      <c r="R54" s="201">
        <v>0</v>
      </c>
      <c r="S54" s="201">
        <v>0</v>
      </c>
      <c r="T54" s="201">
        <v>0</v>
      </c>
      <c r="U54" s="201">
        <v>0</v>
      </c>
      <c r="V54" s="201">
        <v>0</v>
      </c>
      <c r="W54" s="201">
        <v>0</v>
      </c>
      <c r="X54" s="201">
        <v>1</v>
      </c>
      <c r="Y54" s="201">
        <v>0</v>
      </c>
      <c r="Z54" s="201">
        <v>0</v>
      </c>
      <c r="AA54" s="201">
        <v>0</v>
      </c>
      <c r="AB54" s="576" t="s">
        <v>1085</v>
      </c>
      <c r="AC54" s="490">
        <v>1328</v>
      </c>
      <c r="AD54" s="490">
        <v>286077</v>
      </c>
      <c r="AE54" s="490">
        <v>181727</v>
      </c>
      <c r="AF54" s="490">
        <v>1679</v>
      </c>
      <c r="AG54" s="199">
        <f t="shared" si="1"/>
        <v>863.23907455012852</v>
      </c>
    </row>
    <row r="55" spans="1:33" s="245" customFormat="1" ht="18.600000000000001" customHeight="1">
      <c r="A55" s="199" t="s">
        <v>510</v>
      </c>
      <c r="B55" s="200" t="s">
        <v>511</v>
      </c>
      <c r="C55" s="200">
        <v>49</v>
      </c>
      <c r="D55" s="486" t="s">
        <v>437</v>
      </c>
      <c r="E55" s="576" t="s">
        <v>992</v>
      </c>
      <c r="F55" s="576" t="s">
        <v>968</v>
      </c>
      <c r="G55" s="487" t="s">
        <v>1090</v>
      </c>
      <c r="H55" s="488">
        <v>21</v>
      </c>
      <c r="I55" s="488">
        <v>3</v>
      </c>
      <c r="J55" s="489">
        <v>31</v>
      </c>
      <c r="K55" s="490"/>
      <c r="L55" s="490"/>
      <c r="M55" s="490">
        <v>148</v>
      </c>
      <c r="N55" s="490"/>
      <c r="O55" s="201">
        <v>1</v>
      </c>
      <c r="P55" s="201">
        <v>0</v>
      </c>
      <c r="Q55" s="201">
        <v>0</v>
      </c>
      <c r="R55" s="201">
        <v>0</v>
      </c>
      <c r="S55" s="201">
        <v>0</v>
      </c>
      <c r="T55" s="201">
        <v>0</v>
      </c>
      <c r="U55" s="201">
        <v>0</v>
      </c>
      <c r="V55" s="201">
        <v>0</v>
      </c>
      <c r="W55" s="201">
        <v>0</v>
      </c>
      <c r="X55" s="201">
        <v>0</v>
      </c>
      <c r="Y55" s="201">
        <v>1</v>
      </c>
      <c r="Z55" s="201">
        <v>0</v>
      </c>
      <c r="AA55" s="201">
        <v>0</v>
      </c>
      <c r="AB55" s="576" t="s">
        <v>1085</v>
      </c>
      <c r="AC55" s="490">
        <v>1720</v>
      </c>
      <c r="AD55" s="490">
        <v>12234</v>
      </c>
      <c r="AE55" s="490">
        <v>9420</v>
      </c>
      <c r="AF55" s="490">
        <v>56</v>
      </c>
      <c r="AG55" s="199">
        <f t="shared" si="1"/>
        <v>378.37837837837839</v>
      </c>
    </row>
    <row r="56" spans="1:33" s="245" customFormat="1" ht="18.600000000000001" customHeight="1">
      <c r="A56" s="199" t="s">
        <v>510</v>
      </c>
      <c r="B56" s="200" t="s">
        <v>511</v>
      </c>
      <c r="C56" s="200">
        <v>50</v>
      </c>
      <c r="D56" s="486" t="s">
        <v>437</v>
      </c>
      <c r="E56" s="576" t="s">
        <v>993</v>
      </c>
      <c r="F56" s="576" t="s">
        <v>968</v>
      </c>
      <c r="G56" s="487" t="s">
        <v>1088</v>
      </c>
      <c r="H56" s="488">
        <v>57</v>
      </c>
      <c r="I56" s="488">
        <v>6</v>
      </c>
      <c r="J56" s="489">
        <v>15</v>
      </c>
      <c r="K56" s="490"/>
      <c r="L56" s="490"/>
      <c r="M56" s="490">
        <v>537</v>
      </c>
      <c r="N56" s="490"/>
      <c r="O56" s="201">
        <v>0</v>
      </c>
      <c r="P56" s="201">
        <v>0</v>
      </c>
      <c r="Q56" s="201">
        <v>0</v>
      </c>
      <c r="R56" s="201">
        <v>1</v>
      </c>
      <c r="S56" s="201">
        <v>0</v>
      </c>
      <c r="T56" s="201">
        <v>0</v>
      </c>
      <c r="U56" s="201">
        <v>0</v>
      </c>
      <c r="V56" s="201">
        <v>1</v>
      </c>
      <c r="W56" s="201">
        <v>0</v>
      </c>
      <c r="X56" s="201">
        <v>0</v>
      </c>
      <c r="Y56" s="201">
        <v>0</v>
      </c>
      <c r="Z56" s="201">
        <v>0</v>
      </c>
      <c r="AA56" s="201">
        <v>0</v>
      </c>
      <c r="AB56" s="576" t="s">
        <v>1085</v>
      </c>
      <c r="AC56" s="490">
        <v>1720</v>
      </c>
      <c r="AD56" s="490">
        <v>60508</v>
      </c>
      <c r="AE56" s="490">
        <v>46591</v>
      </c>
      <c r="AF56" s="490">
        <v>261</v>
      </c>
      <c r="AG56" s="199">
        <f t="shared" si="1"/>
        <v>486.03351955307261</v>
      </c>
    </row>
    <row r="57" spans="1:33" s="245" customFormat="1" ht="18.600000000000001" customHeight="1">
      <c r="A57" s="199" t="s">
        <v>510</v>
      </c>
      <c r="B57" s="200" t="s">
        <v>511</v>
      </c>
      <c r="C57" s="200">
        <v>51</v>
      </c>
      <c r="D57" s="486" t="s">
        <v>437</v>
      </c>
      <c r="E57" s="576" t="s">
        <v>994</v>
      </c>
      <c r="F57" s="576" t="s">
        <v>968</v>
      </c>
      <c r="G57" s="487" t="s">
        <v>1088</v>
      </c>
      <c r="H57" s="488">
        <v>48</v>
      </c>
      <c r="I57" s="488">
        <v>6</v>
      </c>
      <c r="J57" s="489">
        <v>12</v>
      </c>
      <c r="K57" s="490"/>
      <c r="L57" s="490"/>
      <c r="M57" s="490">
        <v>1121</v>
      </c>
      <c r="N57" s="490"/>
      <c r="O57" s="201">
        <v>0</v>
      </c>
      <c r="P57" s="201">
        <v>0</v>
      </c>
      <c r="Q57" s="201">
        <v>0</v>
      </c>
      <c r="R57" s="201">
        <v>1</v>
      </c>
      <c r="S57" s="201">
        <v>0</v>
      </c>
      <c r="T57" s="201">
        <v>0</v>
      </c>
      <c r="U57" s="201">
        <v>0</v>
      </c>
      <c r="V57" s="201">
        <v>1</v>
      </c>
      <c r="W57" s="201">
        <v>0</v>
      </c>
      <c r="X57" s="201">
        <v>0</v>
      </c>
      <c r="Y57" s="201">
        <v>0</v>
      </c>
      <c r="Z57" s="201">
        <v>0</v>
      </c>
      <c r="AA57" s="201">
        <v>0</v>
      </c>
      <c r="AB57" s="576" t="s">
        <v>1085</v>
      </c>
      <c r="AC57" s="490">
        <v>1720</v>
      </c>
      <c r="AD57" s="490">
        <v>132358</v>
      </c>
      <c r="AE57" s="490">
        <v>101915</v>
      </c>
      <c r="AF57" s="490">
        <v>400</v>
      </c>
      <c r="AG57" s="199">
        <f t="shared" si="1"/>
        <v>356.82426404995539</v>
      </c>
    </row>
    <row r="58" spans="1:33" s="245" customFormat="1" ht="18.600000000000001" customHeight="1">
      <c r="A58" s="199" t="s">
        <v>510</v>
      </c>
      <c r="B58" s="200" t="s">
        <v>511</v>
      </c>
      <c r="C58" s="200">
        <v>52</v>
      </c>
      <c r="D58" s="486" t="s">
        <v>437</v>
      </c>
      <c r="E58" s="576" t="s">
        <v>995</v>
      </c>
      <c r="F58" s="576" t="s">
        <v>968</v>
      </c>
      <c r="G58" s="487" t="s">
        <v>1090</v>
      </c>
      <c r="H58" s="488">
        <v>12</v>
      </c>
      <c r="I58" s="488">
        <v>8</v>
      </c>
      <c r="J58" s="489">
        <v>18</v>
      </c>
      <c r="K58" s="490"/>
      <c r="L58" s="490"/>
      <c r="M58" s="490">
        <v>96</v>
      </c>
      <c r="N58" s="490"/>
      <c r="O58" s="201">
        <v>1</v>
      </c>
      <c r="P58" s="201">
        <v>0</v>
      </c>
      <c r="Q58" s="201">
        <v>0</v>
      </c>
      <c r="R58" s="201">
        <v>0</v>
      </c>
      <c r="S58" s="201">
        <v>0</v>
      </c>
      <c r="T58" s="201">
        <v>0</v>
      </c>
      <c r="U58" s="201">
        <v>0</v>
      </c>
      <c r="V58" s="201">
        <v>0</v>
      </c>
      <c r="W58" s="201">
        <v>0</v>
      </c>
      <c r="X58" s="201">
        <v>1</v>
      </c>
      <c r="Y58" s="201">
        <v>0</v>
      </c>
      <c r="Z58" s="201">
        <v>0</v>
      </c>
      <c r="AA58" s="201">
        <v>0</v>
      </c>
      <c r="AB58" s="576" t="s">
        <v>1085</v>
      </c>
      <c r="AC58" s="490">
        <v>1720</v>
      </c>
      <c r="AD58" s="490">
        <v>7593</v>
      </c>
      <c r="AE58" s="490">
        <v>5846</v>
      </c>
      <c r="AF58" s="490">
        <v>43</v>
      </c>
      <c r="AG58" s="199">
        <f t="shared" si="1"/>
        <v>447.91666666666669</v>
      </c>
    </row>
    <row r="59" spans="1:33" s="245" customFormat="1" ht="18.600000000000001" customHeight="1">
      <c r="A59" s="199" t="s">
        <v>510</v>
      </c>
      <c r="B59" s="200" t="s">
        <v>511</v>
      </c>
      <c r="C59" s="200">
        <v>53</v>
      </c>
      <c r="D59" s="486" t="s">
        <v>437</v>
      </c>
      <c r="E59" s="576" t="s">
        <v>938</v>
      </c>
      <c r="F59" s="576" t="s">
        <v>968</v>
      </c>
      <c r="G59" s="487" t="s">
        <v>1090</v>
      </c>
      <c r="H59" s="488">
        <v>14</v>
      </c>
      <c r="I59" s="488">
        <v>3</v>
      </c>
      <c r="J59" s="489">
        <v>29</v>
      </c>
      <c r="K59" s="490"/>
      <c r="L59" s="490"/>
      <c r="M59" s="490">
        <v>3348</v>
      </c>
      <c r="N59" s="490"/>
      <c r="O59" s="201">
        <v>0</v>
      </c>
      <c r="P59" s="201">
        <v>1</v>
      </c>
      <c r="Q59" s="201">
        <v>0</v>
      </c>
      <c r="R59" s="201">
        <v>2</v>
      </c>
      <c r="S59" s="201">
        <v>0</v>
      </c>
      <c r="T59" s="201">
        <v>0</v>
      </c>
      <c r="U59" s="201">
        <v>0</v>
      </c>
      <c r="V59" s="201">
        <v>0</v>
      </c>
      <c r="W59" s="201">
        <v>0</v>
      </c>
      <c r="X59" s="201">
        <v>1</v>
      </c>
      <c r="Y59" s="201">
        <v>1</v>
      </c>
      <c r="Z59" s="201">
        <v>0</v>
      </c>
      <c r="AA59" s="201">
        <v>0</v>
      </c>
      <c r="AB59" s="576" t="s">
        <v>1085</v>
      </c>
      <c r="AC59" s="490">
        <v>1720</v>
      </c>
      <c r="AD59" s="490">
        <v>715917</v>
      </c>
      <c r="AE59" s="490">
        <v>549240</v>
      </c>
      <c r="AF59" s="490">
        <v>2839</v>
      </c>
      <c r="AG59" s="199">
        <f t="shared" si="1"/>
        <v>847.96893667861411</v>
      </c>
    </row>
    <row r="60" spans="1:33" s="245" customFormat="1" ht="18.600000000000001" customHeight="1">
      <c r="A60" s="199" t="s">
        <v>510</v>
      </c>
      <c r="B60" s="200" t="s">
        <v>511</v>
      </c>
      <c r="C60" s="200">
        <v>54</v>
      </c>
      <c r="D60" s="486" t="s">
        <v>437</v>
      </c>
      <c r="E60" s="576" t="s">
        <v>996</v>
      </c>
      <c r="F60" s="576" t="s">
        <v>968</v>
      </c>
      <c r="G60" s="487" t="s">
        <v>1090</v>
      </c>
      <c r="H60" s="488">
        <v>5</v>
      </c>
      <c r="I60" s="488">
        <v>3</v>
      </c>
      <c r="J60" s="489">
        <v>31</v>
      </c>
      <c r="K60" s="490"/>
      <c r="L60" s="490"/>
      <c r="M60" s="490">
        <v>1566</v>
      </c>
      <c r="N60" s="490"/>
      <c r="O60" s="201">
        <v>1</v>
      </c>
      <c r="P60" s="201">
        <v>0</v>
      </c>
      <c r="Q60" s="201">
        <v>4</v>
      </c>
      <c r="R60" s="201">
        <v>0</v>
      </c>
      <c r="S60" s="201">
        <v>0</v>
      </c>
      <c r="T60" s="201">
        <v>0</v>
      </c>
      <c r="U60" s="201">
        <v>0</v>
      </c>
      <c r="V60" s="201">
        <v>4</v>
      </c>
      <c r="W60" s="201">
        <v>0</v>
      </c>
      <c r="X60" s="201">
        <v>1</v>
      </c>
      <c r="Y60" s="201">
        <v>0</v>
      </c>
      <c r="Z60" s="201">
        <v>0</v>
      </c>
      <c r="AA60" s="201">
        <v>0</v>
      </c>
      <c r="AB60" s="576" t="s">
        <v>1085</v>
      </c>
      <c r="AC60" s="490">
        <v>1720</v>
      </c>
      <c r="AD60" s="490">
        <v>158076</v>
      </c>
      <c r="AE60" s="490">
        <v>144013</v>
      </c>
      <c r="AF60" s="490">
        <v>785</v>
      </c>
      <c r="AG60" s="199">
        <f t="shared" si="1"/>
        <v>501.27713920817371</v>
      </c>
    </row>
    <row r="61" spans="1:33" s="245" customFormat="1" ht="18.600000000000001" customHeight="1">
      <c r="A61" s="199" t="s">
        <v>510</v>
      </c>
      <c r="B61" s="200" t="s">
        <v>511</v>
      </c>
      <c r="C61" s="200">
        <v>55</v>
      </c>
      <c r="D61" s="486" t="s">
        <v>437</v>
      </c>
      <c r="E61" s="576" t="s">
        <v>997</v>
      </c>
      <c r="F61" s="576" t="s">
        <v>968</v>
      </c>
      <c r="G61" s="487" t="s">
        <v>1088</v>
      </c>
      <c r="H61" s="488">
        <v>50</v>
      </c>
      <c r="I61" s="488">
        <v>8</v>
      </c>
      <c r="J61" s="489">
        <v>19</v>
      </c>
      <c r="K61" s="490"/>
      <c r="L61" s="490"/>
      <c r="M61" s="490">
        <v>130</v>
      </c>
      <c r="N61" s="490"/>
      <c r="O61" s="201">
        <v>0</v>
      </c>
      <c r="P61" s="201">
        <v>0</v>
      </c>
      <c r="Q61" s="201">
        <v>1</v>
      </c>
      <c r="R61" s="201">
        <v>0</v>
      </c>
      <c r="S61" s="201">
        <v>0</v>
      </c>
      <c r="T61" s="201">
        <v>0</v>
      </c>
      <c r="U61" s="201">
        <v>0</v>
      </c>
      <c r="V61" s="201">
        <v>1</v>
      </c>
      <c r="W61" s="201">
        <v>0</v>
      </c>
      <c r="X61" s="201">
        <v>0</v>
      </c>
      <c r="Y61" s="201">
        <v>0</v>
      </c>
      <c r="Z61" s="201">
        <v>0</v>
      </c>
      <c r="AA61" s="201">
        <v>0</v>
      </c>
      <c r="AB61" s="576" t="s">
        <v>1085</v>
      </c>
      <c r="AC61" s="490">
        <v>1720</v>
      </c>
      <c r="AD61" s="490">
        <v>16572</v>
      </c>
      <c r="AE61" s="490">
        <v>10744</v>
      </c>
      <c r="AF61" s="490">
        <v>53</v>
      </c>
      <c r="AG61" s="199">
        <f t="shared" si="1"/>
        <v>407.69230769230768</v>
      </c>
    </row>
    <row r="62" spans="1:33" s="245" customFormat="1" ht="18.600000000000001" customHeight="1">
      <c r="A62" s="199" t="s">
        <v>510</v>
      </c>
      <c r="B62" s="200" t="s">
        <v>511</v>
      </c>
      <c r="C62" s="200">
        <v>56</v>
      </c>
      <c r="D62" s="486" t="s">
        <v>437</v>
      </c>
      <c r="E62" s="576" t="s">
        <v>998</v>
      </c>
      <c r="F62" s="576" t="s">
        <v>968</v>
      </c>
      <c r="G62" s="487" t="s">
        <v>1088</v>
      </c>
      <c r="H62" s="488">
        <v>45</v>
      </c>
      <c r="I62" s="488">
        <v>5</v>
      </c>
      <c r="J62" s="489">
        <v>16</v>
      </c>
      <c r="K62" s="490"/>
      <c r="L62" s="490"/>
      <c r="M62" s="490">
        <v>15</v>
      </c>
      <c r="N62" s="490"/>
      <c r="O62" s="201">
        <v>0</v>
      </c>
      <c r="P62" s="201">
        <v>0</v>
      </c>
      <c r="Q62" s="201">
        <v>1</v>
      </c>
      <c r="R62" s="201">
        <v>0</v>
      </c>
      <c r="S62" s="201">
        <v>0</v>
      </c>
      <c r="T62" s="201">
        <v>0</v>
      </c>
      <c r="U62" s="201">
        <v>0</v>
      </c>
      <c r="V62" s="201">
        <v>1</v>
      </c>
      <c r="W62" s="201">
        <v>0</v>
      </c>
      <c r="X62" s="201">
        <v>0</v>
      </c>
      <c r="Y62" s="201">
        <v>0</v>
      </c>
      <c r="Z62" s="201">
        <v>0</v>
      </c>
      <c r="AA62" s="201">
        <v>0</v>
      </c>
      <c r="AB62" s="576" t="s">
        <v>1085</v>
      </c>
      <c r="AC62" s="490">
        <v>1720</v>
      </c>
      <c r="AD62" s="490">
        <v>6489</v>
      </c>
      <c r="AE62" s="490">
        <v>1120</v>
      </c>
      <c r="AF62" s="490">
        <v>18</v>
      </c>
      <c r="AG62" s="199">
        <f t="shared" si="1"/>
        <v>1200</v>
      </c>
    </row>
    <row r="63" spans="1:33" s="245" customFormat="1" ht="18.600000000000001" customHeight="1">
      <c r="A63" s="199" t="s">
        <v>510</v>
      </c>
      <c r="B63" s="200" t="s">
        <v>511</v>
      </c>
      <c r="C63" s="200">
        <v>57</v>
      </c>
      <c r="D63" s="486" t="s">
        <v>437</v>
      </c>
      <c r="E63" s="576" t="s">
        <v>999</v>
      </c>
      <c r="F63" s="576" t="s">
        <v>968</v>
      </c>
      <c r="G63" s="487" t="s">
        <v>1088</v>
      </c>
      <c r="H63" s="488">
        <v>53</v>
      </c>
      <c r="I63" s="488">
        <v>6</v>
      </c>
      <c r="J63" s="489">
        <v>6</v>
      </c>
      <c r="K63" s="490"/>
      <c r="L63" s="490"/>
      <c r="M63" s="490">
        <v>168</v>
      </c>
      <c r="N63" s="490"/>
      <c r="O63" s="201">
        <v>0</v>
      </c>
      <c r="P63" s="201">
        <v>0</v>
      </c>
      <c r="Q63" s="201">
        <v>0</v>
      </c>
      <c r="R63" s="201">
        <v>1</v>
      </c>
      <c r="S63" s="201">
        <v>0</v>
      </c>
      <c r="T63" s="201">
        <v>0</v>
      </c>
      <c r="U63" s="201">
        <v>0</v>
      </c>
      <c r="V63" s="201">
        <v>1</v>
      </c>
      <c r="W63" s="201">
        <v>0</v>
      </c>
      <c r="X63" s="201">
        <v>0</v>
      </c>
      <c r="Y63" s="201">
        <v>0</v>
      </c>
      <c r="Z63" s="201">
        <v>0</v>
      </c>
      <c r="AA63" s="201">
        <v>0</v>
      </c>
      <c r="AB63" s="576" t="s">
        <v>1085</v>
      </c>
      <c r="AC63" s="490">
        <v>1720</v>
      </c>
      <c r="AD63" s="490">
        <v>11468</v>
      </c>
      <c r="AE63" s="490">
        <v>10774</v>
      </c>
      <c r="AF63" s="490">
        <v>80</v>
      </c>
      <c r="AG63" s="199">
        <f t="shared" si="1"/>
        <v>476.1904761904762</v>
      </c>
    </row>
    <row r="64" spans="1:33" s="245" customFormat="1" ht="18.600000000000001" customHeight="1">
      <c r="A64" s="199" t="s">
        <v>510</v>
      </c>
      <c r="B64" s="200" t="s">
        <v>511</v>
      </c>
      <c r="C64" s="200">
        <v>58</v>
      </c>
      <c r="D64" s="486" t="s">
        <v>437</v>
      </c>
      <c r="E64" s="576" t="s">
        <v>1000</v>
      </c>
      <c r="F64" s="576" t="s">
        <v>968</v>
      </c>
      <c r="G64" s="487" t="s">
        <v>1088</v>
      </c>
      <c r="H64" s="488">
        <v>63</v>
      </c>
      <c r="I64" s="488">
        <v>5</v>
      </c>
      <c r="J64" s="489">
        <v>23</v>
      </c>
      <c r="K64" s="490"/>
      <c r="L64" s="490"/>
      <c r="M64" s="490">
        <v>73</v>
      </c>
      <c r="N64" s="490"/>
      <c r="O64" s="201">
        <v>0</v>
      </c>
      <c r="P64" s="201">
        <v>0</v>
      </c>
      <c r="Q64" s="201">
        <v>1</v>
      </c>
      <c r="R64" s="201">
        <v>0</v>
      </c>
      <c r="S64" s="201">
        <v>0</v>
      </c>
      <c r="T64" s="201">
        <v>0</v>
      </c>
      <c r="U64" s="201">
        <v>0</v>
      </c>
      <c r="V64" s="201">
        <v>1</v>
      </c>
      <c r="W64" s="201">
        <v>0</v>
      </c>
      <c r="X64" s="201">
        <v>0</v>
      </c>
      <c r="Y64" s="201">
        <v>0</v>
      </c>
      <c r="Z64" s="201">
        <v>0</v>
      </c>
      <c r="AA64" s="201">
        <v>0</v>
      </c>
      <c r="AB64" s="576" t="s">
        <v>1085</v>
      </c>
      <c r="AC64" s="490">
        <v>1720</v>
      </c>
      <c r="AD64" s="490">
        <v>5007</v>
      </c>
      <c r="AE64" s="490">
        <v>4764</v>
      </c>
      <c r="AF64" s="490">
        <v>30</v>
      </c>
      <c r="AG64" s="199">
        <f t="shared" si="1"/>
        <v>410.95890410958901</v>
      </c>
    </row>
    <row r="65" spans="1:33" s="245" customFormat="1" ht="18.600000000000001" customHeight="1">
      <c r="A65" s="199" t="s">
        <v>510</v>
      </c>
      <c r="B65" s="200" t="s">
        <v>511</v>
      </c>
      <c r="C65" s="200">
        <v>59</v>
      </c>
      <c r="D65" s="486" t="s">
        <v>437</v>
      </c>
      <c r="E65" s="576" t="s">
        <v>1001</v>
      </c>
      <c r="F65" s="576" t="s">
        <v>968</v>
      </c>
      <c r="G65" s="487" t="s">
        <v>1088</v>
      </c>
      <c r="H65" s="488">
        <v>49</v>
      </c>
      <c r="I65" s="488">
        <v>9</v>
      </c>
      <c r="J65" s="489">
        <v>10</v>
      </c>
      <c r="K65" s="490"/>
      <c r="L65" s="490"/>
      <c r="M65" s="490">
        <v>112</v>
      </c>
      <c r="N65" s="490"/>
      <c r="O65" s="201">
        <v>0</v>
      </c>
      <c r="P65" s="201">
        <v>0</v>
      </c>
      <c r="Q65" s="201">
        <v>1</v>
      </c>
      <c r="R65" s="201">
        <v>0</v>
      </c>
      <c r="S65" s="201">
        <v>0</v>
      </c>
      <c r="T65" s="201">
        <v>0</v>
      </c>
      <c r="U65" s="201">
        <v>0</v>
      </c>
      <c r="V65" s="201">
        <v>1</v>
      </c>
      <c r="W65" s="201">
        <v>0</v>
      </c>
      <c r="X65" s="201">
        <v>0</v>
      </c>
      <c r="Y65" s="201">
        <v>0</v>
      </c>
      <c r="Z65" s="201">
        <v>0</v>
      </c>
      <c r="AA65" s="201">
        <v>0</v>
      </c>
      <c r="AB65" s="576" t="s">
        <v>1085</v>
      </c>
      <c r="AC65" s="490">
        <v>1720</v>
      </c>
      <c r="AD65" s="490">
        <v>15345</v>
      </c>
      <c r="AE65" s="490">
        <v>10536</v>
      </c>
      <c r="AF65" s="490">
        <v>44</v>
      </c>
      <c r="AG65" s="199">
        <f t="shared" si="1"/>
        <v>392.85714285714283</v>
      </c>
    </row>
    <row r="66" spans="1:33" s="245" customFormat="1" ht="18.600000000000001" customHeight="1">
      <c r="A66" s="199" t="s">
        <v>510</v>
      </c>
      <c r="B66" s="200" t="s">
        <v>511</v>
      </c>
      <c r="C66" s="200">
        <v>60</v>
      </c>
      <c r="D66" s="486" t="s">
        <v>437</v>
      </c>
      <c r="E66" s="576" t="s">
        <v>1002</v>
      </c>
      <c r="F66" s="576" t="s">
        <v>968</v>
      </c>
      <c r="G66" s="487" t="s">
        <v>1088</v>
      </c>
      <c r="H66" s="488">
        <v>49</v>
      </c>
      <c r="I66" s="488">
        <v>9</v>
      </c>
      <c r="J66" s="489">
        <v>10</v>
      </c>
      <c r="K66" s="490"/>
      <c r="L66" s="490"/>
      <c r="M66" s="490">
        <v>68</v>
      </c>
      <c r="N66" s="490"/>
      <c r="O66" s="201">
        <v>0</v>
      </c>
      <c r="P66" s="201">
        <v>0</v>
      </c>
      <c r="Q66" s="201">
        <v>1</v>
      </c>
      <c r="R66" s="201">
        <v>0</v>
      </c>
      <c r="S66" s="201">
        <v>0</v>
      </c>
      <c r="T66" s="201">
        <v>0</v>
      </c>
      <c r="U66" s="201">
        <v>0</v>
      </c>
      <c r="V66" s="201">
        <v>1</v>
      </c>
      <c r="W66" s="201">
        <v>0</v>
      </c>
      <c r="X66" s="201">
        <v>0</v>
      </c>
      <c r="Y66" s="201">
        <v>0</v>
      </c>
      <c r="Z66" s="201">
        <v>0</v>
      </c>
      <c r="AA66" s="201">
        <v>0</v>
      </c>
      <c r="AB66" s="576" t="s">
        <v>1085</v>
      </c>
      <c r="AC66" s="490">
        <v>1720</v>
      </c>
      <c r="AD66" s="490">
        <v>10588</v>
      </c>
      <c r="AE66" s="490">
        <v>5460</v>
      </c>
      <c r="AF66" s="490">
        <v>30</v>
      </c>
      <c r="AG66" s="199">
        <f t="shared" si="1"/>
        <v>441.1764705882353</v>
      </c>
    </row>
    <row r="67" spans="1:33" s="245" customFormat="1" ht="18.600000000000001" customHeight="1">
      <c r="A67" s="199" t="s">
        <v>510</v>
      </c>
      <c r="B67" s="200" t="s">
        <v>309</v>
      </c>
      <c r="C67" s="200">
        <v>61</v>
      </c>
      <c r="D67" s="486" t="s">
        <v>434</v>
      </c>
      <c r="E67" s="576" t="s">
        <v>1260</v>
      </c>
      <c r="F67" s="576" t="s">
        <v>926</v>
      </c>
      <c r="G67" s="487" t="s">
        <v>1261</v>
      </c>
      <c r="H67" s="488">
        <v>24</v>
      </c>
      <c r="I67" s="488">
        <v>3</v>
      </c>
      <c r="J67" s="489">
        <v>30</v>
      </c>
      <c r="K67" s="490">
        <v>1900</v>
      </c>
      <c r="L67" s="490">
        <v>1407</v>
      </c>
      <c r="M67" s="490">
        <v>1378</v>
      </c>
      <c r="N67" s="490">
        <v>1065</v>
      </c>
      <c r="O67" s="201">
        <v>0</v>
      </c>
      <c r="P67" s="201">
        <v>0</v>
      </c>
      <c r="Q67" s="201">
        <v>0</v>
      </c>
      <c r="R67" s="201">
        <v>2</v>
      </c>
      <c r="S67" s="201">
        <v>0</v>
      </c>
      <c r="T67" s="201">
        <v>0</v>
      </c>
      <c r="U67" s="201">
        <v>0</v>
      </c>
      <c r="V67" s="201"/>
      <c r="W67" s="201">
        <v>0</v>
      </c>
      <c r="X67" s="201">
        <v>0</v>
      </c>
      <c r="Y67" s="201">
        <v>0</v>
      </c>
      <c r="Z67" s="201">
        <v>1</v>
      </c>
      <c r="AA67" s="201">
        <v>0</v>
      </c>
      <c r="AB67" s="576" t="s">
        <v>1085</v>
      </c>
      <c r="AC67" s="490">
        <v>1690</v>
      </c>
      <c r="AD67" s="490">
        <v>185597</v>
      </c>
      <c r="AE67" s="490">
        <v>134728</v>
      </c>
      <c r="AF67" s="490">
        <v>189</v>
      </c>
      <c r="AG67" s="199">
        <f t="shared" si="1"/>
        <v>137.15529753265602</v>
      </c>
    </row>
    <row r="68" spans="1:33" s="245" customFormat="1" ht="18.600000000000001" customHeight="1">
      <c r="A68" s="199" t="s">
        <v>510</v>
      </c>
      <c r="B68" s="200" t="s">
        <v>309</v>
      </c>
      <c r="C68" s="200">
        <v>62</v>
      </c>
      <c r="D68" s="486" t="s">
        <v>434</v>
      </c>
      <c r="E68" s="576" t="s">
        <v>944</v>
      </c>
      <c r="F68" s="576" t="s">
        <v>926</v>
      </c>
      <c r="G68" s="487" t="s">
        <v>1090</v>
      </c>
      <c r="H68" s="488">
        <v>8</v>
      </c>
      <c r="I68" s="488">
        <v>3</v>
      </c>
      <c r="J68" s="489">
        <v>29</v>
      </c>
      <c r="K68" s="490">
        <v>970</v>
      </c>
      <c r="L68" s="490">
        <v>769</v>
      </c>
      <c r="M68" s="490">
        <v>769</v>
      </c>
      <c r="N68" s="490">
        <v>410</v>
      </c>
      <c r="O68" s="201">
        <v>0</v>
      </c>
      <c r="P68" s="201">
        <v>0</v>
      </c>
      <c r="Q68" s="201">
        <v>0</v>
      </c>
      <c r="R68" s="201">
        <v>1</v>
      </c>
      <c r="S68" s="201">
        <v>0</v>
      </c>
      <c r="T68" s="201">
        <v>0</v>
      </c>
      <c r="U68" s="201">
        <v>0</v>
      </c>
      <c r="V68" s="201">
        <v>1</v>
      </c>
      <c r="W68" s="201">
        <v>0</v>
      </c>
      <c r="X68" s="201">
        <v>0</v>
      </c>
      <c r="Y68" s="201">
        <v>0</v>
      </c>
      <c r="Z68" s="201">
        <v>0</v>
      </c>
      <c r="AA68" s="201">
        <v>0</v>
      </c>
      <c r="AB68" s="576" t="s">
        <v>1085</v>
      </c>
      <c r="AC68" s="490">
        <v>1690</v>
      </c>
      <c r="AD68" s="490">
        <v>84870</v>
      </c>
      <c r="AE68" s="490">
        <v>79283</v>
      </c>
      <c r="AF68" s="490">
        <v>316</v>
      </c>
      <c r="AG68" s="199">
        <f t="shared" si="1"/>
        <v>410.92327698309492</v>
      </c>
    </row>
    <row r="69" spans="1:33" s="245" customFormat="1" ht="18.600000000000001" customHeight="1">
      <c r="A69" s="199" t="s">
        <v>510</v>
      </c>
      <c r="B69" s="200" t="s">
        <v>309</v>
      </c>
      <c r="C69" s="200">
        <v>63</v>
      </c>
      <c r="D69" s="486" t="s">
        <v>434</v>
      </c>
      <c r="E69" s="576" t="s">
        <v>945</v>
      </c>
      <c r="F69" s="576" t="s">
        <v>926</v>
      </c>
      <c r="G69" s="487" t="s">
        <v>1090</v>
      </c>
      <c r="H69" s="488">
        <v>7</v>
      </c>
      <c r="I69" s="488">
        <v>9</v>
      </c>
      <c r="J69" s="489">
        <v>28</v>
      </c>
      <c r="K69" s="490">
        <v>0</v>
      </c>
      <c r="L69" s="490">
        <v>0</v>
      </c>
      <c r="M69" s="490">
        <v>472</v>
      </c>
      <c r="N69" s="490">
        <v>250</v>
      </c>
      <c r="O69" s="201">
        <v>1</v>
      </c>
      <c r="P69" s="201">
        <v>0</v>
      </c>
      <c r="Q69" s="201">
        <v>0</v>
      </c>
      <c r="R69" s="201">
        <v>0</v>
      </c>
      <c r="S69" s="201">
        <v>0</v>
      </c>
      <c r="T69" s="201">
        <v>0</v>
      </c>
      <c r="U69" s="201">
        <v>0</v>
      </c>
      <c r="V69" s="201">
        <v>0</v>
      </c>
      <c r="W69" s="201">
        <v>0</v>
      </c>
      <c r="X69" s="201">
        <v>0</v>
      </c>
      <c r="Y69" s="201">
        <v>1</v>
      </c>
      <c r="Z69" s="201">
        <v>0</v>
      </c>
      <c r="AA69" s="201">
        <v>0</v>
      </c>
      <c r="AB69" s="576" t="s">
        <v>1085</v>
      </c>
      <c r="AC69" s="490">
        <v>1690</v>
      </c>
      <c r="AD69" s="490">
        <v>53592</v>
      </c>
      <c r="AE69" s="490">
        <v>41801</v>
      </c>
      <c r="AF69" s="490">
        <v>239</v>
      </c>
      <c r="AG69" s="199">
        <f t="shared" si="1"/>
        <v>506.35593220338984</v>
      </c>
    </row>
    <row r="70" spans="1:33" s="245" customFormat="1" ht="18.600000000000001" customHeight="1">
      <c r="A70" s="199" t="s">
        <v>510</v>
      </c>
      <c r="B70" s="200" t="s">
        <v>309</v>
      </c>
      <c r="C70" s="200">
        <v>64</v>
      </c>
      <c r="D70" s="486" t="s">
        <v>434</v>
      </c>
      <c r="E70" s="576" t="s">
        <v>946</v>
      </c>
      <c r="F70" s="576" t="s">
        <v>926</v>
      </c>
      <c r="G70" s="487" t="s">
        <v>1090</v>
      </c>
      <c r="H70" s="488">
        <v>11</v>
      </c>
      <c r="I70" s="488">
        <v>1</v>
      </c>
      <c r="J70" s="489">
        <v>28</v>
      </c>
      <c r="K70" s="490">
        <v>3470</v>
      </c>
      <c r="L70" s="490">
        <v>2895</v>
      </c>
      <c r="M70" s="490">
        <v>2895</v>
      </c>
      <c r="N70" s="490">
        <v>1632</v>
      </c>
      <c r="O70" s="201">
        <v>0</v>
      </c>
      <c r="P70" s="201">
        <v>0</v>
      </c>
      <c r="Q70" s="201">
        <v>0</v>
      </c>
      <c r="R70" s="201">
        <v>2</v>
      </c>
      <c r="S70" s="201">
        <v>0</v>
      </c>
      <c r="T70" s="201">
        <v>0</v>
      </c>
      <c r="U70" s="201">
        <v>0</v>
      </c>
      <c r="V70" s="201">
        <v>0</v>
      </c>
      <c r="W70" s="201">
        <v>0</v>
      </c>
      <c r="X70" s="201">
        <v>2</v>
      </c>
      <c r="Y70" s="201">
        <v>0</v>
      </c>
      <c r="Z70" s="201">
        <v>0</v>
      </c>
      <c r="AA70" s="201">
        <v>0</v>
      </c>
      <c r="AB70" s="576" t="s">
        <v>1085</v>
      </c>
      <c r="AC70" s="490">
        <v>1690</v>
      </c>
      <c r="AD70" s="490">
        <v>363160</v>
      </c>
      <c r="AE70" s="490">
        <v>302702</v>
      </c>
      <c r="AF70" s="490">
        <v>1770</v>
      </c>
      <c r="AG70" s="199">
        <f t="shared" si="1"/>
        <v>611.3989637305699</v>
      </c>
    </row>
    <row r="71" spans="1:33" s="245" customFormat="1" ht="18.600000000000001" customHeight="1">
      <c r="A71" s="199" t="s">
        <v>510</v>
      </c>
      <c r="B71" s="200" t="s">
        <v>309</v>
      </c>
      <c r="C71" s="200">
        <v>65</v>
      </c>
      <c r="D71" s="486" t="s">
        <v>434</v>
      </c>
      <c r="E71" s="576" t="s">
        <v>947</v>
      </c>
      <c r="F71" s="576" t="s">
        <v>926</v>
      </c>
      <c r="G71" s="487" t="s">
        <v>1090</v>
      </c>
      <c r="H71" s="488">
        <v>14</v>
      </c>
      <c r="I71" s="488">
        <v>3</v>
      </c>
      <c r="J71" s="489">
        <v>29</v>
      </c>
      <c r="K71" s="490">
        <v>2800</v>
      </c>
      <c r="L71" s="490">
        <v>2075</v>
      </c>
      <c r="M71" s="490">
        <v>2075</v>
      </c>
      <c r="N71" s="490">
        <v>1223</v>
      </c>
      <c r="O71" s="201">
        <v>0</v>
      </c>
      <c r="P71" s="201">
        <v>0</v>
      </c>
      <c r="Q71" s="201">
        <v>0</v>
      </c>
      <c r="R71" s="201">
        <v>2</v>
      </c>
      <c r="S71" s="201">
        <v>0</v>
      </c>
      <c r="T71" s="201">
        <v>0</v>
      </c>
      <c r="U71" s="201">
        <v>0</v>
      </c>
      <c r="V71" s="201">
        <v>0</v>
      </c>
      <c r="W71" s="201">
        <v>0</v>
      </c>
      <c r="X71" s="201">
        <v>2</v>
      </c>
      <c r="Y71" s="201">
        <v>0</v>
      </c>
      <c r="Z71" s="201">
        <v>0</v>
      </c>
      <c r="AA71" s="201">
        <v>0</v>
      </c>
      <c r="AB71" s="576" t="s">
        <v>1085</v>
      </c>
      <c r="AC71" s="490">
        <v>1690</v>
      </c>
      <c r="AD71" s="490">
        <v>263814</v>
      </c>
      <c r="AE71" s="490">
        <v>229937</v>
      </c>
      <c r="AF71" s="490">
        <v>1701</v>
      </c>
      <c r="AG71" s="199">
        <f t="shared" si="1"/>
        <v>819.75903614457832</v>
      </c>
    </row>
    <row r="72" spans="1:33" s="245" customFormat="1" ht="18.600000000000001" customHeight="1">
      <c r="A72" s="199" t="s">
        <v>510</v>
      </c>
      <c r="B72" s="200" t="s">
        <v>309</v>
      </c>
      <c r="C72" s="200">
        <v>66</v>
      </c>
      <c r="D72" s="486" t="s">
        <v>434</v>
      </c>
      <c r="E72" s="576" t="s">
        <v>948</v>
      </c>
      <c r="F72" s="576" t="s">
        <v>926</v>
      </c>
      <c r="G72" s="487" t="s">
        <v>1090</v>
      </c>
      <c r="H72" s="488">
        <v>16</v>
      </c>
      <c r="I72" s="488">
        <v>3</v>
      </c>
      <c r="J72" s="489">
        <v>31</v>
      </c>
      <c r="K72" s="490">
        <v>1170</v>
      </c>
      <c r="L72" s="490">
        <v>1032</v>
      </c>
      <c r="M72" s="490">
        <v>1032</v>
      </c>
      <c r="N72" s="490">
        <v>514</v>
      </c>
      <c r="O72" s="201">
        <v>0</v>
      </c>
      <c r="P72" s="201">
        <v>0</v>
      </c>
      <c r="Q72" s="201">
        <v>0</v>
      </c>
      <c r="R72" s="201">
        <v>1</v>
      </c>
      <c r="S72" s="201">
        <v>0</v>
      </c>
      <c r="T72" s="201">
        <v>0</v>
      </c>
      <c r="U72" s="201">
        <v>0</v>
      </c>
      <c r="V72" s="201">
        <v>0</v>
      </c>
      <c r="W72" s="201">
        <v>0</v>
      </c>
      <c r="X72" s="201">
        <v>0</v>
      </c>
      <c r="Y72" s="201">
        <v>1</v>
      </c>
      <c r="Z72" s="201">
        <v>0</v>
      </c>
      <c r="AA72" s="201">
        <v>0</v>
      </c>
      <c r="AB72" s="576" t="s">
        <v>1085</v>
      </c>
      <c r="AC72" s="490">
        <v>1690</v>
      </c>
      <c r="AD72" s="490">
        <v>127968</v>
      </c>
      <c r="AE72" s="490">
        <v>108149</v>
      </c>
      <c r="AF72" s="490">
        <v>743</v>
      </c>
      <c r="AG72" s="199">
        <f t="shared" si="1"/>
        <v>719.96124031007753</v>
      </c>
    </row>
    <row r="73" spans="1:33" s="245" customFormat="1" ht="18.600000000000001" customHeight="1">
      <c r="A73" s="199" t="s">
        <v>510</v>
      </c>
      <c r="B73" s="200" t="s">
        <v>309</v>
      </c>
      <c r="C73" s="200">
        <v>67</v>
      </c>
      <c r="D73" s="486" t="s">
        <v>434</v>
      </c>
      <c r="E73" s="576" t="s">
        <v>949</v>
      </c>
      <c r="F73" s="576" t="s">
        <v>926</v>
      </c>
      <c r="G73" s="487" t="s">
        <v>1090</v>
      </c>
      <c r="H73" s="488">
        <v>1</v>
      </c>
      <c r="I73" s="488">
        <v>6</v>
      </c>
      <c r="J73" s="489">
        <v>1</v>
      </c>
      <c r="K73" s="490">
        <v>724</v>
      </c>
      <c r="L73" s="490">
        <v>468</v>
      </c>
      <c r="M73" s="490">
        <v>468</v>
      </c>
      <c r="N73" s="490">
        <v>190</v>
      </c>
      <c r="O73" s="201">
        <v>0</v>
      </c>
      <c r="P73" s="201">
        <v>0</v>
      </c>
      <c r="Q73" s="201">
        <v>0</v>
      </c>
      <c r="R73" s="201">
        <v>1</v>
      </c>
      <c r="S73" s="201">
        <v>0</v>
      </c>
      <c r="T73" s="201">
        <v>0</v>
      </c>
      <c r="U73" s="201">
        <v>0</v>
      </c>
      <c r="V73" s="201">
        <v>0</v>
      </c>
      <c r="W73" s="201">
        <v>0</v>
      </c>
      <c r="X73" s="201">
        <v>1</v>
      </c>
      <c r="Y73" s="201">
        <v>0</v>
      </c>
      <c r="Z73" s="201">
        <v>0</v>
      </c>
      <c r="AA73" s="201">
        <v>0</v>
      </c>
      <c r="AB73" s="576" t="s">
        <v>1085</v>
      </c>
      <c r="AC73" s="490">
        <v>1690</v>
      </c>
      <c r="AD73" s="490">
        <v>56682</v>
      </c>
      <c r="AE73" s="490">
        <v>32568</v>
      </c>
      <c r="AF73" s="490">
        <v>263</v>
      </c>
      <c r="AG73" s="199">
        <f t="shared" si="1"/>
        <v>561.96581196581201</v>
      </c>
    </row>
    <row r="74" spans="1:33" s="245" customFormat="1" ht="18.600000000000001" customHeight="1">
      <c r="A74" s="199" t="s">
        <v>510</v>
      </c>
      <c r="B74" s="200" t="s">
        <v>309</v>
      </c>
      <c r="C74" s="200">
        <v>68</v>
      </c>
      <c r="D74" s="486" t="s">
        <v>434</v>
      </c>
      <c r="E74" s="576" t="s">
        <v>950</v>
      </c>
      <c r="F74" s="576" t="s">
        <v>926</v>
      </c>
      <c r="G74" s="487" t="s">
        <v>1090</v>
      </c>
      <c r="H74" s="488">
        <v>8</v>
      </c>
      <c r="I74" s="488">
        <v>3</v>
      </c>
      <c r="J74" s="489">
        <v>29</v>
      </c>
      <c r="K74" s="490">
        <v>1200</v>
      </c>
      <c r="L74" s="490">
        <v>746</v>
      </c>
      <c r="M74" s="490">
        <v>746</v>
      </c>
      <c r="N74" s="490">
        <v>480</v>
      </c>
      <c r="O74" s="201">
        <v>0</v>
      </c>
      <c r="P74" s="201">
        <v>0</v>
      </c>
      <c r="Q74" s="201">
        <v>0</v>
      </c>
      <c r="R74" s="201">
        <v>1</v>
      </c>
      <c r="S74" s="201">
        <v>0</v>
      </c>
      <c r="T74" s="201">
        <v>0</v>
      </c>
      <c r="U74" s="201">
        <v>0</v>
      </c>
      <c r="V74" s="201">
        <v>0</v>
      </c>
      <c r="W74" s="201">
        <v>0</v>
      </c>
      <c r="X74" s="201">
        <v>1</v>
      </c>
      <c r="Y74" s="201">
        <v>0</v>
      </c>
      <c r="Z74" s="201">
        <v>0</v>
      </c>
      <c r="AA74" s="201">
        <v>0</v>
      </c>
      <c r="AB74" s="576" t="s">
        <v>1085</v>
      </c>
      <c r="AC74" s="490">
        <v>1690</v>
      </c>
      <c r="AD74" s="490">
        <v>49001</v>
      </c>
      <c r="AE74" s="490">
        <v>48624</v>
      </c>
      <c r="AF74" s="490">
        <v>256</v>
      </c>
      <c r="AG74" s="199">
        <f t="shared" si="1"/>
        <v>343.16353887399464</v>
      </c>
    </row>
    <row r="75" spans="1:33" s="245" customFormat="1" ht="18.600000000000001" customHeight="1">
      <c r="A75" s="199" t="s">
        <v>510</v>
      </c>
      <c r="B75" s="200" t="s">
        <v>309</v>
      </c>
      <c r="C75" s="200">
        <v>69</v>
      </c>
      <c r="D75" s="486" t="s">
        <v>434</v>
      </c>
      <c r="E75" s="576" t="s">
        <v>951</v>
      </c>
      <c r="F75" s="576" t="s">
        <v>926</v>
      </c>
      <c r="G75" s="487" t="s">
        <v>1090</v>
      </c>
      <c r="H75" s="488">
        <v>15</v>
      </c>
      <c r="I75" s="488">
        <v>3</v>
      </c>
      <c r="J75" s="489">
        <v>31</v>
      </c>
      <c r="K75" s="490">
        <v>2310</v>
      </c>
      <c r="L75" s="490">
        <v>1723</v>
      </c>
      <c r="M75" s="490">
        <v>1723</v>
      </c>
      <c r="N75" s="490">
        <v>783</v>
      </c>
      <c r="O75" s="201">
        <v>1</v>
      </c>
      <c r="P75" s="201">
        <v>0</v>
      </c>
      <c r="Q75" s="201">
        <v>0</v>
      </c>
      <c r="R75" s="201">
        <v>1</v>
      </c>
      <c r="S75" s="201">
        <v>0</v>
      </c>
      <c r="T75" s="201">
        <v>0</v>
      </c>
      <c r="U75" s="201">
        <v>0</v>
      </c>
      <c r="V75" s="201">
        <v>0</v>
      </c>
      <c r="W75" s="201">
        <v>1</v>
      </c>
      <c r="X75" s="201">
        <v>0</v>
      </c>
      <c r="Y75" s="201">
        <v>1</v>
      </c>
      <c r="Z75" s="201">
        <v>0</v>
      </c>
      <c r="AA75" s="201">
        <v>0</v>
      </c>
      <c r="AB75" s="576" t="s">
        <v>1085</v>
      </c>
      <c r="AC75" s="490">
        <v>1690</v>
      </c>
      <c r="AD75" s="490">
        <v>255735</v>
      </c>
      <c r="AE75" s="490">
        <v>189014</v>
      </c>
      <c r="AF75" s="490">
        <v>1917</v>
      </c>
      <c r="AG75" s="199">
        <f t="shared" si="1"/>
        <v>1112.5943122460824</v>
      </c>
    </row>
    <row r="76" spans="1:33" s="245" customFormat="1" ht="18.600000000000001" customHeight="1">
      <c r="A76" s="199" t="s">
        <v>510</v>
      </c>
      <c r="B76" s="200" t="s">
        <v>309</v>
      </c>
      <c r="C76" s="200">
        <v>70</v>
      </c>
      <c r="D76" s="486" t="s">
        <v>434</v>
      </c>
      <c r="E76" s="576" t="s">
        <v>952</v>
      </c>
      <c r="F76" s="576" t="s">
        <v>926</v>
      </c>
      <c r="G76" s="487" t="s">
        <v>1090</v>
      </c>
      <c r="H76" s="488">
        <v>11</v>
      </c>
      <c r="I76" s="488">
        <v>1</v>
      </c>
      <c r="J76" s="489">
        <v>28</v>
      </c>
      <c r="K76" s="490">
        <v>1450</v>
      </c>
      <c r="L76" s="490">
        <v>1120</v>
      </c>
      <c r="M76" s="490">
        <v>1120</v>
      </c>
      <c r="N76" s="490">
        <v>564</v>
      </c>
      <c r="O76" s="201">
        <v>0</v>
      </c>
      <c r="P76" s="201">
        <v>0</v>
      </c>
      <c r="Q76" s="201">
        <v>0</v>
      </c>
      <c r="R76" s="201">
        <v>1</v>
      </c>
      <c r="S76" s="201">
        <v>0</v>
      </c>
      <c r="T76" s="201">
        <v>0</v>
      </c>
      <c r="U76" s="201">
        <v>0</v>
      </c>
      <c r="V76" s="201">
        <v>0</v>
      </c>
      <c r="W76" s="201">
        <v>0</v>
      </c>
      <c r="X76" s="201">
        <v>0</v>
      </c>
      <c r="Y76" s="201">
        <v>1</v>
      </c>
      <c r="Z76" s="201">
        <v>0</v>
      </c>
      <c r="AA76" s="201">
        <v>0</v>
      </c>
      <c r="AB76" s="576" t="s">
        <v>1085</v>
      </c>
      <c r="AC76" s="490">
        <v>1648</v>
      </c>
      <c r="AD76" s="490">
        <v>175831</v>
      </c>
      <c r="AE76" s="490">
        <v>119917</v>
      </c>
      <c r="AF76" s="490">
        <v>1490</v>
      </c>
      <c r="AG76" s="199">
        <f t="shared" si="1"/>
        <v>1330.3571428571429</v>
      </c>
    </row>
    <row r="77" spans="1:33" s="245" customFormat="1" ht="18.600000000000001" customHeight="1">
      <c r="A77" s="199" t="s">
        <v>510</v>
      </c>
      <c r="B77" s="200" t="s">
        <v>309</v>
      </c>
      <c r="C77" s="200">
        <v>71</v>
      </c>
      <c r="D77" s="486" t="s">
        <v>434</v>
      </c>
      <c r="E77" s="576" t="s">
        <v>953</v>
      </c>
      <c r="F77" s="576" t="s">
        <v>926</v>
      </c>
      <c r="G77" s="487" t="s">
        <v>1090</v>
      </c>
      <c r="H77" s="488">
        <v>8</v>
      </c>
      <c r="I77" s="488">
        <v>11</v>
      </c>
      <c r="J77" s="489">
        <v>29</v>
      </c>
      <c r="K77" s="490">
        <v>1000</v>
      </c>
      <c r="L77" s="490">
        <v>597</v>
      </c>
      <c r="M77" s="490">
        <v>597</v>
      </c>
      <c r="N77" s="490">
        <v>260</v>
      </c>
      <c r="O77" s="201">
        <v>1</v>
      </c>
      <c r="P77" s="201">
        <v>0</v>
      </c>
      <c r="Q77" s="201">
        <v>0</v>
      </c>
      <c r="R77" s="201">
        <v>0</v>
      </c>
      <c r="S77" s="201">
        <v>0</v>
      </c>
      <c r="T77" s="201">
        <v>0</v>
      </c>
      <c r="U77" s="201">
        <v>0</v>
      </c>
      <c r="V77" s="201">
        <v>0</v>
      </c>
      <c r="W77" s="201">
        <v>1</v>
      </c>
      <c r="X77" s="201">
        <v>0</v>
      </c>
      <c r="Y77" s="201">
        <v>0</v>
      </c>
      <c r="Z77" s="201">
        <v>0</v>
      </c>
      <c r="AA77" s="201">
        <v>0</v>
      </c>
      <c r="AB77" s="576" t="s">
        <v>1085</v>
      </c>
      <c r="AC77" s="490">
        <v>1690</v>
      </c>
      <c r="AD77" s="490">
        <v>92124</v>
      </c>
      <c r="AE77" s="490">
        <v>68851</v>
      </c>
      <c r="AF77" s="490">
        <v>763</v>
      </c>
      <c r="AG77" s="199">
        <f t="shared" si="1"/>
        <v>1278.0569514237857</v>
      </c>
    </row>
    <row r="78" spans="1:33" s="245" customFormat="1" ht="18.600000000000001" customHeight="1">
      <c r="A78" s="199" t="s">
        <v>510</v>
      </c>
      <c r="B78" s="200" t="s">
        <v>309</v>
      </c>
      <c r="C78" s="200">
        <v>72</v>
      </c>
      <c r="D78" s="486" t="s">
        <v>434</v>
      </c>
      <c r="E78" s="576" t="s">
        <v>954</v>
      </c>
      <c r="F78" s="576" t="s">
        <v>926</v>
      </c>
      <c r="G78" s="487" t="s">
        <v>1088</v>
      </c>
      <c r="H78" s="488">
        <v>62</v>
      </c>
      <c r="I78" s="488">
        <v>6</v>
      </c>
      <c r="J78" s="489">
        <v>23</v>
      </c>
      <c r="K78" s="490">
        <v>450</v>
      </c>
      <c r="L78" s="490">
        <v>88</v>
      </c>
      <c r="M78" s="490">
        <v>88</v>
      </c>
      <c r="N78" s="490">
        <v>100</v>
      </c>
      <c r="O78" s="201">
        <v>1</v>
      </c>
      <c r="P78" s="201">
        <v>0</v>
      </c>
      <c r="Q78" s="201">
        <v>0</v>
      </c>
      <c r="R78" s="201">
        <v>0</v>
      </c>
      <c r="S78" s="201">
        <v>0</v>
      </c>
      <c r="T78" s="201">
        <v>0</v>
      </c>
      <c r="U78" s="201">
        <v>0</v>
      </c>
      <c r="V78" s="201">
        <v>0</v>
      </c>
      <c r="W78" s="201">
        <v>1</v>
      </c>
      <c r="X78" s="201">
        <v>0</v>
      </c>
      <c r="Y78" s="201">
        <v>0</v>
      </c>
      <c r="Z78" s="201">
        <v>0</v>
      </c>
      <c r="AA78" s="201">
        <v>0</v>
      </c>
      <c r="AB78" s="576" t="s">
        <v>1085</v>
      </c>
      <c r="AC78" s="490">
        <v>1690</v>
      </c>
      <c r="AD78" s="490">
        <v>14077</v>
      </c>
      <c r="AE78" s="490">
        <v>9594</v>
      </c>
      <c r="AF78" s="490">
        <v>236</v>
      </c>
      <c r="AG78" s="199">
        <f t="shared" si="1"/>
        <v>2681.818181818182</v>
      </c>
    </row>
    <row r="79" spans="1:33" s="245" customFormat="1" ht="18.600000000000001" customHeight="1">
      <c r="A79" s="199" t="s">
        <v>510</v>
      </c>
      <c r="B79" s="200" t="s">
        <v>309</v>
      </c>
      <c r="C79" s="200">
        <v>73</v>
      </c>
      <c r="D79" s="486" t="s">
        <v>434</v>
      </c>
      <c r="E79" s="576" t="s">
        <v>955</v>
      </c>
      <c r="F79" s="576" t="s">
        <v>926</v>
      </c>
      <c r="G79" s="487" t="s">
        <v>1088</v>
      </c>
      <c r="H79" s="488">
        <v>61</v>
      </c>
      <c r="I79" s="488">
        <v>6</v>
      </c>
      <c r="J79" s="489">
        <v>10</v>
      </c>
      <c r="K79" s="490">
        <v>115</v>
      </c>
      <c r="L79" s="490">
        <v>49</v>
      </c>
      <c r="M79" s="490">
        <v>49</v>
      </c>
      <c r="N79" s="490">
        <v>23</v>
      </c>
      <c r="O79" s="201">
        <v>1</v>
      </c>
      <c r="P79" s="201">
        <v>0</v>
      </c>
      <c r="Q79" s="201">
        <v>0</v>
      </c>
      <c r="R79" s="201">
        <v>0</v>
      </c>
      <c r="S79" s="201">
        <v>0</v>
      </c>
      <c r="T79" s="201">
        <v>0</v>
      </c>
      <c r="U79" s="201">
        <v>0</v>
      </c>
      <c r="V79" s="201">
        <v>0</v>
      </c>
      <c r="W79" s="201">
        <v>1</v>
      </c>
      <c r="X79" s="201">
        <v>0</v>
      </c>
      <c r="Y79" s="201">
        <v>0</v>
      </c>
      <c r="Z79" s="201">
        <v>0</v>
      </c>
      <c r="AA79" s="201">
        <v>0</v>
      </c>
      <c r="AB79" s="576" t="s">
        <v>1085</v>
      </c>
      <c r="AC79" s="490">
        <v>1690</v>
      </c>
      <c r="AD79" s="490">
        <v>3808</v>
      </c>
      <c r="AE79" s="490">
        <v>3738</v>
      </c>
      <c r="AF79" s="490">
        <v>26</v>
      </c>
      <c r="AG79" s="199">
        <f t="shared" si="1"/>
        <v>530.61224489795916</v>
      </c>
    </row>
    <row r="80" spans="1:33" s="245" customFormat="1" ht="18.600000000000001" customHeight="1">
      <c r="A80" s="199" t="s">
        <v>510</v>
      </c>
      <c r="B80" s="200" t="s">
        <v>309</v>
      </c>
      <c r="C80" s="200">
        <v>74</v>
      </c>
      <c r="D80" s="486" t="s">
        <v>434</v>
      </c>
      <c r="E80" s="576" t="s">
        <v>956</v>
      </c>
      <c r="F80" s="576" t="s">
        <v>926</v>
      </c>
      <c r="G80" s="487" t="s">
        <v>1090</v>
      </c>
      <c r="H80" s="488">
        <v>1</v>
      </c>
      <c r="I80" s="488">
        <v>6</v>
      </c>
      <c r="J80" s="489">
        <v>21</v>
      </c>
      <c r="K80" s="490">
        <v>1460</v>
      </c>
      <c r="L80" s="490">
        <v>1018</v>
      </c>
      <c r="M80" s="490">
        <v>1018</v>
      </c>
      <c r="N80" s="490">
        <v>429</v>
      </c>
      <c r="O80" s="201">
        <v>1</v>
      </c>
      <c r="P80" s="201">
        <v>0</v>
      </c>
      <c r="Q80" s="201">
        <v>0</v>
      </c>
      <c r="R80" s="201">
        <v>0</v>
      </c>
      <c r="S80" s="201">
        <v>0</v>
      </c>
      <c r="T80" s="201">
        <v>0</v>
      </c>
      <c r="U80" s="201">
        <v>0</v>
      </c>
      <c r="V80" s="201">
        <v>0</v>
      </c>
      <c r="W80" s="201">
        <v>1</v>
      </c>
      <c r="X80" s="201">
        <v>0</v>
      </c>
      <c r="Y80" s="201">
        <v>0</v>
      </c>
      <c r="Z80" s="201">
        <v>0</v>
      </c>
      <c r="AA80" s="201">
        <v>0</v>
      </c>
      <c r="AB80" s="576" t="s">
        <v>1085</v>
      </c>
      <c r="AC80" s="490">
        <v>1690</v>
      </c>
      <c r="AD80" s="490">
        <v>132723</v>
      </c>
      <c r="AE80" s="490">
        <v>101852</v>
      </c>
      <c r="AF80" s="490">
        <v>649</v>
      </c>
      <c r="AG80" s="199">
        <f t="shared" si="1"/>
        <v>637.52455795677804</v>
      </c>
    </row>
    <row r="81" spans="1:33" s="245" customFormat="1" ht="18.600000000000001" customHeight="1">
      <c r="A81" s="199" t="s">
        <v>510</v>
      </c>
      <c r="B81" s="200" t="s">
        <v>309</v>
      </c>
      <c r="C81" s="200">
        <v>75</v>
      </c>
      <c r="D81" s="486" t="s">
        <v>434</v>
      </c>
      <c r="E81" s="576" t="s">
        <v>957</v>
      </c>
      <c r="F81" s="576" t="s">
        <v>926</v>
      </c>
      <c r="G81" s="487" t="s">
        <v>1090</v>
      </c>
      <c r="H81" s="488">
        <v>15</v>
      </c>
      <c r="I81" s="488">
        <v>3</v>
      </c>
      <c r="J81" s="489">
        <v>31</v>
      </c>
      <c r="K81" s="490">
        <v>1656</v>
      </c>
      <c r="L81" s="490">
        <v>1371</v>
      </c>
      <c r="M81" s="490">
        <v>1371</v>
      </c>
      <c r="N81" s="490">
        <v>750</v>
      </c>
      <c r="O81" s="201">
        <v>1</v>
      </c>
      <c r="P81" s="201">
        <v>0</v>
      </c>
      <c r="Q81" s="201">
        <v>0</v>
      </c>
      <c r="R81" s="201">
        <v>0</v>
      </c>
      <c r="S81" s="201">
        <v>0</v>
      </c>
      <c r="T81" s="201">
        <v>0</v>
      </c>
      <c r="U81" s="201">
        <v>0</v>
      </c>
      <c r="V81" s="201">
        <v>0</v>
      </c>
      <c r="W81" s="201">
        <v>0</v>
      </c>
      <c r="X81" s="201">
        <v>0</v>
      </c>
      <c r="Y81" s="201">
        <v>1</v>
      </c>
      <c r="Z81" s="201">
        <v>0</v>
      </c>
      <c r="AA81" s="201">
        <v>0</v>
      </c>
      <c r="AB81" s="576" t="s">
        <v>1085</v>
      </c>
      <c r="AC81" s="490">
        <v>1690</v>
      </c>
      <c r="AD81" s="490">
        <v>163310</v>
      </c>
      <c r="AE81" s="490">
        <v>138977</v>
      </c>
      <c r="AF81" s="490">
        <v>644</v>
      </c>
      <c r="AG81" s="199">
        <f t="shared" si="1"/>
        <v>469.73012399708244</v>
      </c>
    </row>
    <row r="82" spans="1:33" s="245" customFormat="1" ht="18.600000000000001" customHeight="1">
      <c r="A82" s="199" t="s">
        <v>510</v>
      </c>
      <c r="B82" s="200" t="s">
        <v>309</v>
      </c>
      <c r="C82" s="200">
        <v>76</v>
      </c>
      <c r="D82" s="486" t="s">
        <v>434</v>
      </c>
      <c r="E82" s="576" t="s">
        <v>958</v>
      </c>
      <c r="F82" s="576" t="s">
        <v>926</v>
      </c>
      <c r="G82" s="487" t="s">
        <v>1090</v>
      </c>
      <c r="H82" s="488">
        <v>7</v>
      </c>
      <c r="I82" s="488">
        <v>3</v>
      </c>
      <c r="J82" s="489">
        <v>31</v>
      </c>
      <c r="K82" s="490">
        <v>930</v>
      </c>
      <c r="L82" s="490">
        <v>589</v>
      </c>
      <c r="M82" s="490">
        <v>589</v>
      </c>
      <c r="N82" s="490">
        <v>420</v>
      </c>
      <c r="O82" s="201">
        <v>1</v>
      </c>
      <c r="P82" s="201">
        <v>0</v>
      </c>
      <c r="Q82" s="201">
        <v>0</v>
      </c>
      <c r="R82" s="201">
        <v>0</v>
      </c>
      <c r="S82" s="201">
        <v>0</v>
      </c>
      <c r="T82" s="201">
        <v>0</v>
      </c>
      <c r="U82" s="201">
        <v>0</v>
      </c>
      <c r="V82" s="201">
        <v>0</v>
      </c>
      <c r="W82" s="201">
        <v>1</v>
      </c>
      <c r="X82" s="201">
        <v>0</v>
      </c>
      <c r="Y82" s="201">
        <v>0</v>
      </c>
      <c r="Z82" s="201">
        <v>0</v>
      </c>
      <c r="AA82" s="201">
        <v>0</v>
      </c>
      <c r="AB82" s="576" t="s">
        <v>1085</v>
      </c>
      <c r="AC82" s="490">
        <v>1690</v>
      </c>
      <c r="AD82" s="490">
        <v>56681</v>
      </c>
      <c r="AE82" s="490">
        <v>52453</v>
      </c>
      <c r="AF82" s="490">
        <v>346</v>
      </c>
      <c r="AG82" s="199">
        <f t="shared" si="1"/>
        <v>587.4363327674024</v>
      </c>
    </row>
    <row r="83" spans="1:33" s="245" customFormat="1" ht="18.600000000000001" customHeight="1">
      <c r="A83" s="199" t="s">
        <v>510</v>
      </c>
      <c r="B83" s="200" t="s">
        <v>309</v>
      </c>
      <c r="C83" s="200">
        <v>77</v>
      </c>
      <c r="D83" s="486" t="s">
        <v>434</v>
      </c>
      <c r="E83" s="576" t="s">
        <v>959</v>
      </c>
      <c r="F83" s="576" t="s">
        <v>926</v>
      </c>
      <c r="G83" s="487" t="s">
        <v>1090</v>
      </c>
      <c r="H83" s="488">
        <v>10</v>
      </c>
      <c r="I83" s="488">
        <v>3</v>
      </c>
      <c r="J83" s="489">
        <v>23</v>
      </c>
      <c r="K83" s="490">
        <v>190</v>
      </c>
      <c r="L83" s="490">
        <v>103</v>
      </c>
      <c r="M83" s="490">
        <v>103</v>
      </c>
      <c r="N83" s="490">
        <v>369</v>
      </c>
      <c r="O83" s="201">
        <v>0</v>
      </c>
      <c r="P83" s="201">
        <v>0</v>
      </c>
      <c r="Q83" s="201">
        <v>0</v>
      </c>
      <c r="R83" s="201">
        <v>0</v>
      </c>
      <c r="S83" s="201">
        <v>1</v>
      </c>
      <c r="T83" s="201">
        <v>0</v>
      </c>
      <c r="U83" s="201">
        <v>0</v>
      </c>
      <c r="V83" s="201">
        <v>1</v>
      </c>
      <c r="W83" s="201">
        <v>0</v>
      </c>
      <c r="X83" s="201">
        <v>0</v>
      </c>
      <c r="Y83" s="201">
        <v>0</v>
      </c>
      <c r="Z83" s="201">
        <v>0</v>
      </c>
      <c r="AA83" s="201">
        <v>0</v>
      </c>
      <c r="AB83" s="576" t="s">
        <v>1085</v>
      </c>
      <c r="AC83" s="490">
        <v>1690</v>
      </c>
      <c r="AD83" s="490">
        <v>18382</v>
      </c>
      <c r="AE83" s="490">
        <v>15546</v>
      </c>
      <c r="AF83" s="490">
        <v>240</v>
      </c>
      <c r="AG83" s="199">
        <f t="shared" si="1"/>
        <v>2330.0970873786409</v>
      </c>
    </row>
    <row r="84" spans="1:33" s="245" customFormat="1" ht="18.600000000000001" customHeight="1">
      <c r="A84" s="199" t="s">
        <v>510</v>
      </c>
      <c r="B84" s="200" t="s">
        <v>309</v>
      </c>
      <c r="C84" s="200">
        <v>78</v>
      </c>
      <c r="D84" s="486" t="s">
        <v>434</v>
      </c>
      <c r="E84" s="576" t="s">
        <v>960</v>
      </c>
      <c r="F84" s="576" t="s">
        <v>926</v>
      </c>
      <c r="G84" s="487" t="s">
        <v>1090</v>
      </c>
      <c r="H84" s="488">
        <v>11</v>
      </c>
      <c r="I84" s="488">
        <v>1</v>
      </c>
      <c r="J84" s="489">
        <v>28</v>
      </c>
      <c r="K84" s="490">
        <v>110</v>
      </c>
      <c r="L84" s="490">
        <v>53</v>
      </c>
      <c r="M84" s="490">
        <v>53</v>
      </c>
      <c r="N84" s="490">
        <v>33</v>
      </c>
      <c r="O84" s="201">
        <v>0</v>
      </c>
      <c r="P84" s="201">
        <v>1</v>
      </c>
      <c r="Q84" s="201">
        <v>0</v>
      </c>
      <c r="R84" s="201">
        <v>0</v>
      </c>
      <c r="S84" s="201">
        <v>0</v>
      </c>
      <c r="T84" s="201">
        <v>0</v>
      </c>
      <c r="U84" s="201">
        <v>0</v>
      </c>
      <c r="V84" s="201">
        <v>0</v>
      </c>
      <c r="W84" s="201">
        <v>1</v>
      </c>
      <c r="X84" s="201">
        <v>0</v>
      </c>
      <c r="Y84" s="201">
        <v>0</v>
      </c>
      <c r="Z84" s="201">
        <v>0</v>
      </c>
      <c r="AA84" s="201">
        <v>0</v>
      </c>
      <c r="AB84" s="576" t="s">
        <v>1085</v>
      </c>
      <c r="AC84" s="490">
        <v>1690</v>
      </c>
      <c r="AD84" s="490">
        <v>6007</v>
      </c>
      <c r="AE84" s="490">
        <v>4435</v>
      </c>
      <c r="AF84" s="490">
        <v>33</v>
      </c>
      <c r="AG84" s="199">
        <f t="shared" si="1"/>
        <v>622.64150943396226</v>
      </c>
    </row>
    <row r="85" spans="1:33" s="245" customFormat="1" ht="18.600000000000001" customHeight="1">
      <c r="A85" s="199" t="s">
        <v>510</v>
      </c>
      <c r="B85" s="200" t="s">
        <v>309</v>
      </c>
      <c r="C85" s="200">
        <v>79</v>
      </c>
      <c r="D85" s="486" t="s">
        <v>434</v>
      </c>
      <c r="E85" s="576" t="s">
        <v>961</v>
      </c>
      <c r="F85" s="576" t="s">
        <v>926</v>
      </c>
      <c r="G85" s="487" t="s">
        <v>1090</v>
      </c>
      <c r="H85" s="488">
        <v>15</v>
      </c>
      <c r="I85" s="488">
        <v>3</v>
      </c>
      <c r="J85" s="489">
        <v>31</v>
      </c>
      <c r="K85" s="490">
        <v>544</v>
      </c>
      <c r="L85" s="490">
        <v>309</v>
      </c>
      <c r="M85" s="490">
        <v>309</v>
      </c>
      <c r="N85" s="490">
        <v>708</v>
      </c>
      <c r="O85" s="201">
        <v>0</v>
      </c>
      <c r="P85" s="201">
        <v>1</v>
      </c>
      <c r="Q85" s="201">
        <v>0</v>
      </c>
      <c r="R85" s="201">
        <v>0</v>
      </c>
      <c r="S85" s="201">
        <v>0</v>
      </c>
      <c r="T85" s="201">
        <v>0</v>
      </c>
      <c r="U85" s="201">
        <v>0</v>
      </c>
      <c r="V85" s="201">
        <v>0</v>
      </c>
      <c r="W85" s="201">
        <v>0</v>
      </c>
      <c r="X85" s="201">
        <v>0</v>
      </c>
      <c r="Y85" s="201">
        <v>1</v>
      </c>
      <c r="Z85" s="201">
        <v>0</v>
      </c>
      <c r="AA85" s="201">
        <v>0</v>
      </c>
      <c r="AB85" s="576" t="s">
        <v>1085</v>
      </c>
      <c r="AC85" s="490">
        <v>1690</v>
      </c>
      <c r="AD85" s="490">
        <v>45322</v>
      </c>
      <c r="AE85" s="490">
        <v>44643</v>
      </c>
      <c r="AF85" s="490">
        <v>448</v>
      </c>
      <c r="AG85" s="199">
        <f t="shared" si="1"/>
        <v>1449.8381877022653</v>
      </c>
    </row>
    <row r="86" spans="1:33" s="245" customFormat="1" ht="18.600000000000001" customHeight="1">
      <c r="A86" s="199" t="s">
        <v>510</v>
      </c>
      <c r="B86" s="200" t="s">
        <v>309</v>
      </c>
      <c r="C86" s="200">
        <v>80</v>
      </c>
      <c r="D86" s="486" t="s">
        <v>434</v>
      </c>
      <c r="E86" s="576" t="s">
        <v>962</v>
      </c>
      <c r="F86" s="576" t="s">
        <v>926</v>
      </c>
      <c r="G86" s="487" t="s">
        <v>1090</v>
      </c>
      <c r="H86" s="488">
        <v>17</v>
      </c>
      <c r="I86" s="488">
        <v>3</v>
      </c>
      <c r="J86" s="489">
        <v>31</v>
      </c>
      <c r="K86" s="490">
        <v>176</v>
      </c>
      <c r="L86" s="490">
        <v>76</v>
      </c>
      <c r="M86" s="490">
        <v>76</v>
      </c>
      <c r="N86" s="490">
        <v>500</v>
      </c>
      <c r="O86" s="201">
        <v>0</v>
      </c>
      <c r="P86" s="201">
        <v>0</v>
      </c>
      <c r="Q86" s="201">
        <v>0</v>
      </c>
      <c r="R86" s="201">
        <v>2</v>
      </c>
      <c r="S86" s="201">
        <v>0</v>
      </c>
      <c r="T86" s="201">
        <v>0</v>
      </c>
      <c r="U86" s="201">
        <v>0</v>
      </c>
      <c r="V86" s="201">
        <v>0</v>
      </c>
      <c r="W86" s="201">
        <v>0</v>
      </c>
      <c r="X86" s="201">
        <v>0</v>
      </c>
      <c r="Y86" s="201">
        <v>1</v>
      </c>
      <c r="Z86" s="201">
        <v>0</v>
      </c>
      <c r="AA86" s="201">
        <v>0</v>
      </c>
      <c r="AB86" s="576" t="s">
        <v>1085</v>
      </c>
      <c r="AC86" s="490">
        <v>1695</v>
      </c>
      <c r="AD86" s="490">
        <v>107291</v>
      </c>
      <c r="AE86" s="490">
        <v>106540</v>
      </c>
      <c r="AF86" s="490">
        <v>510</v>
      </c>
      <c r="AG86" s="199">
        <f t="shared" si="1"/>
        <v>6710.5263157894733</v>
      </c>
    </row>
    <row r="87" spans="1:33" s="245" customFormat="1" ht="18.600000000000001" customHeight="1">
      <c r="A87" s="199" t="s">
        <v>510</v>
      </c>
      <c r="B87" s="200" t="s">
        <v>309</v>
      </c>
      <c r="C87" s="200">
        <v>81</v>
      </c>
      <c r="D87" s="486" t="s">
        <v>435</v>
      </c>
      <c r="E87" s="576" t="s">
        <v>963</v>
      </c>
      <c r="F87" s="576" t="s">
        <v>926</v>
      </c>
      <c r="G87" s="487" t="s">
        <v>1090</v>
      </c>
      <c r="H87" s="488">
        <v>7</v>
      </c>
      <c r="I87" s="488">
        <v>3</v>
      </c>
      <c r="J87" s="489">
        <v>31</v>
      </c>
      <c r="K87" s="490">
        <v>860</v>
      </c>
      <c r="L87" s="490">
        <v>424</v>
      </c>
      <c r="M87" s="490">
        <v>424</v>
      </c>
      <c r="N87" s="490">
        <v>294</v>
      </c>
      <c r="O87" s="201">
        <v>1</v>
      </c>
      <c r="P87" s="201">
        <v>0</v>
      </c>
      <c r="Q87" s="201">
        <v>0</v>
      </c>
      <c r="R87" s="201">
        <v>0</v>
      </c>
      <c r="S87" s="201">
        <v>0</v>
      </c>
      <c r="T87" s="201">
        <v>0</v>
      </c>
      <c r="U87" s="201">
        <v>0</v>
      </c>
      <c r="V87" s="201">
        <v>0</v>
      </c>
      <c r="W87" s="201">
        <v>1</v>
      </c>
      <c r="X87" s="201">
        <v>0</v>
      </c>
      <c r="Y87" s="201">
        <v>0</v>
      </c>
      <c r="Z87" s="201">
        <v>0</v>
      </c>
      <c r="AA87" s="201">
        <v>0</v>
      </c>
      <c r="AB87" s="576" t="s">
        <v>1085</v>
      </c>
      <c r="AC87" s="490">
        <v>1560</v>
      </c>
      <c r="AD87" s="490">
        <v>52069</v>
      </c>
      <c r="AE87" s="490">
        <v>43666</v>
      </c>
      <c r="AF87" s="490">
        <v>220</v>
      </c>
      <c r="AG87" s="199">
        <f t="shared" si="1"/>
        <v>518.86792452830184</v>
      </c>
    </row>
    <row r="88" spans="1:33" s="245" customFormat="1" ht="18.600000000000001" customHeight="1">
      <c r="A88" s="199" t="s">
        <v>510</v>
      </c>
      <c r="B88" s="200" t="s">
        <v>309</v>
      </c>
      <c r="C88" s="200">
        <v>82</v>
      </c>
      <c r="D88" s="486" t="s">
        <v>435</v>
      </c>
      <c r="E88" s="576" t="s">
        <v>964</v>
      </c>
      <c r="F88" s="576" t="s">
        <v>926</v>
      </c>
      <c r="G88" s="487" t="s">
        <v>1090</v>
      </c>
      <c r="H88" s="488">
        <v>8</v>
      </c>
      <c r="I88" s="488">
        <v>3</v>
      </c>
      <c r="J88" s="489">
        <v>29</v>
      </c>
      <c r="K88" s="490">
        <v>101</v>
      </c>
      <c r="L88" s="490">
        <v>17</v>
      </c>
      <c r="M88" s="490">
        <v>17</v>
      </c>
      <c r="N88" s="490">
        <v>40</v>
      </c>
      <c r="O88" s="201">
        <v>1</v>
      </c>
      <c r="P88" s="201">
        <v>0</v>
      </c>
      <c r="Q88" s="201">
        <v>0</v>
      </c>
      <c r="R88" s="201">
        <v>0</v>
      </c>
      <c r="S88" s="201">
        <v>0</v>
      </c>
      <c r="T88" s="201">
        <v>0</v>
      </c>
      <c r="U88" s="201">
        <v>0</v>
      </c>
      <c r="V88" s="201">
        <v>0</v>
      </c>
      <c r="W88" s="201">
        <v>0</v>
      </c>
      <c r="X88" s="201">
        <v>1</v>
      </c>
      <c r="Y88" s="201">
        <v>0</v>
      </c>
      <c r="Z88" s="201">
        <v>0</v>
      </c>
      <c r="AA88" s="201">
        <v>0</v>
      </c>
      <c r="AB88" s="576" t="s">
        <v>1085</v>
      </c>
      <c r="AC88" s="490">
        <v>1560</v>
      </c>
      <c r="AD88" s="490">
        <v>1675</v>
      </c>
      <c r="AE88" s="490">
        <v>1675</v>
      </c>
      <c r="AF88" s="490">
        <v>13</v>
      </c>
      <c r="AG88" s="199">
        <f t="shared" si="1"/>
        <v>764.70588235294122</v>
      </c>
    </row>
    <row r="89" spans="1:33" s="245" customFormat="1" ht="18.600000000000001" customHeight="1">
      <c r="A89" s="199" t="s">
        <v>510</v>
      </c>
      <c r="B89" s="200" t="s">
        <v>309</v>
      </c>
      <c r="C89" s="200">
        <v>83</v>
      </c>
      <c r="D89" s="486" t="s">
        <v>435</v>
      </c>
      <c r="E89" s="576" t="s">
        <v>965</v>
      </c>
      <c r="F89" s="576" t="s">
        <v>926</v>
      </c>
      <c r="G89" s="487" t="s">
        <v>1090</v>
      </c>
      <c r="H89" s="488">
        <v>1</v>
      </c>
      <c r="I89" s="488">
        <v>6</v>
      </c>
      <c r="J89" s="489">
        <v>1</v>
      </c>
      <c r="K89" s="490">
        <v>110</v>
      </c>
      <c r="L89" s="490">
        <v>48</v>
      </c>
      <c r="M89" s="490">
        <v>48</v>
      </c>
      <c r="N89" s="490">
        <v>28</v>
      </c>
      <c r="O89" s="201">
        <v>0</v>
      </c>
      <c r="P89" s="201">
        <v>0</v>
      </c>
      <c r="Q89" s="201">
        <v>0</v>
      </c>
      <c r="R89" s="201">
        <v>1</v>
      </c>
      <c r="S89" s="201">
        <v>0</v>
      </c>
      <c r="T89" s="201">
        <v>0</v>
      </c>
      <c r="U89" s="201">
        <v>0</v>
      </c>
      <c r="V89" s="201">
        <v>1</v>
      </c>
      <c r="W89" s="201">
        <v>0</v>
      </c>
      <c r="X89" s="201">
        <v>0</v>
      </c>
      <c r="Y89" s="201">
        <v>0</v>
      </c>
      <c r="Z89" s="201">
        <v>0</v>
      </c>
      <c r="AA89" s="201">
        <v>0</v>
      </c>
      <c r="AB89" s="576" t="s">
        <v>1085</v>
      </c>
      <c r="AC89" s="490">
        <v>1560</v>
      </c>
      <c r="AD89" s="490">
        <v>4206</v>
      </c>
      <c r="AE89" s="490">
        <v>4206</v>
      </c>
      <c r="AF89" s="490">
        <v>19</v>
      </c>
      <c r="AG89" s="199">
        <f t="shared" si="1"/>
        <v>395.83333333333331</v>
      </c>
    </row>
    <row r="90" spans="1:33" s="245" customFormat="1" ht="18.600000000000001" customHeight="1">
      <c r="A90" s="202"/>
      <c r="B90" s="202" t="s">
        <v>554</v>
      </c>
      <c r="C90" s="200">
        <v>84</v>
      </c>
      <c r="D90" s="486" t="s">
        <v>439</v>
      </c>
      <c r="E90" s="576" t="s">
        <v>916</v>
      </c>
      <c r="F90" s="576" t="s">
        <v>917</v>
      </c>
      <c r="G90" s="487" t="s">
        <v>1088</v>
      </c>
      <c r="H90" s="488">
        <v>50</v>
      </c>
      <c r="I90" s="488">
        <v>8</v>
      </c>
      <c r="J90" s="489">
        <v>9</v>
      </c>
      <c r="K90" s="490">
        <v>0</v>
      </c>
      <c r="L90" s="490">
        <v>0</v>
      </c>
      <c r="M90" s="490">
        <v>145</v>
      </c>
      <c r="N90" s="490">
        <v>0</v>
      </c>
      <c r="O90" s="201">
        <v>0</v>
      </c>
      <c r="P90" s="201">
        <v>0</v>
      </c>
      <c r="Q90" s="201">
        <v>0</v>
      </c>
      <c r="R90" s="201">
        <v>0</v>
      </c>
      <c r="S90" s="201">
        <v>1</v>
      </c>
      <c r="T90" s="201">
        <v>0</v>
      </c>
      <c r="U90" s="201">
        <v>0</v>
      </c>
      <c r="V90" s="201">
        <v>1</v>
      </c>
      <c r="W90" s="201">
        <v>0</v>
      </c>
      <c r="X90" s="201">
        <v>0</v>
      </c>
      <c r="Y90" s="201">
        <v>0</v>
      </c>
      <c r="Z90" s="201">
        <v>0</v>
      </c>
      <c r="AA90" s="201">
        <v>0</v>
      </c>
      <c r="AB90" s="576" t="s">
        <v>1086</v>
      </c>
      <c r="AC90" s="490">
        <v>600</v>
      </c>
      <c r="AD90" s="490">
        <v>26965</v>
      </c>
      <c r="AE90" s="490">
        <v>26965</v>
      </c>
      <c r="AF90" s="490">
        <v>90</v>
      </c>
      <c r="AG90" s="199">
        <f t="shared" si="1"/>
        <v>620.68965517241384</v>
      </c>
    </row>
    <row r="91" spans="1:33" s="245" customFormat="1" ht="18.600000000000001" customHeight="1">
      <c r="A91" s="202"/>
      <c r="B91" s="202" t="s">
        <v>554</v>
      </c>
      <c r="C91" s="200">
        <v>85</v>
      </c>
      <c r="D91" s="486" t="s">
        <v>439</v>
      </c>
      <c r="E91" s="576" t="s">
        <v>918</v>
      </c>
      <c r="F91" s="576" t="s">
        <v>917</v>
      </c>
      <c r="G91" s="487" t="s">
        <v>1088</v>
      </c>
      <c r="H91" s="488">
        <v>50</v>
      </c>
      <c r="I91" s="488">
        <v>8</v>
      </c>
      <c r="J91" s="489">
        <v>9</v>
      </c>
      <c r="K91" s="490">
        <v>0</v>
      </c>
      <c r="L91" s="490">
        <v>0</v>
      </c>
      <c r="M91" s="490">
        <v>113</v>
      </c>
      <c r="N91" s="490">
        <v>0</v>
      </c>
      <c r="O91" s="201">
        <v>0</v>
      </c>
      <c r="P91" s="201">
        <v>0</v>
      </c>
      <c r="Q91" s="201">
        <v>0</v>
      </c>
      <c r="R91" s="201">
        <v>0</v>
      </c>
      <c r="S91" s="201">
        <v>1</v>
      </c>
      <c r="T91" s="201">
        <v>0</v>
      </c>
      <c r="U91" s="201">
        <v>0</v>
      </c>
      <c r="V91" s="201">
        <v>1</v>
      </c>
      <c r="W91" s="201">
        <v>0</v>
      </c>
      <c r="X91" s="201">
        <v>0</v>
      </c>
      <c r="Y91" s="201">
        <v>0</v>
      </c>
      <c r="Z91" s="201">
        <v>0</v>
      </c>
      <c r="AA91" s="201">
        <v>0</v>
      </c>
      <c r="AB91" s="576" t="s">
        <v>1086</v>
      </c>
      <c r="AC91" s="490">
        <v>1000</v>
      </c>
      <c r="AD91" s="490">
        <v>22252</v>
      </c>
      <c r="AE91" s="490">
        <v>22252</v>
      </c>
      <c r="AF91" s="490">
        <v>150</v>
      </c>
      <c r="AG91" s="199">
        <f t="shared" si="1"/>
        <v>1327.4336283185842</v>
      </c>
    </row>
    <row r="92" spans="1:33" s="245" customFormat="1" ht="18.600000000000001" customHeight="1">
      <c r="A92" s="202"/>
      <c r="B92" s="202" t="s">
        <v>554</v>
      </c>
      <c r="C92" s="200">
        <v>86</v>
      </c>
      <c r="D92" s="486" t="s">
        <v>439</v>
      </c>
      <c r="E92" s="576" t="s">
        <v>919</v>
      </c>
      <c r="F92" s="576" t="s">
        <v>917</v>
      </c>
      <c r="G92" s="487" t="s">
        <v>1088</v>
      </c>
      <c r="H92" s="488">
        <v>50</v>
      </c>
      <c r="I92" s="488">
        <v>8</v>
      </c>
      <c r="J92" s="489">
        <v>9</v>
      </c>
      <c r="K92" s="490">
        <v>0</v>
      </c>
      <c r="L92" s="490">
        <v>0</v>
      </c>
      <c r="M92" s="490">
        <v>647</v>
      </c>
      <c r="N92" s="490">
        <v>0</v>
      </c>
      <c r="O92" s="201">
        <v>0</v>
      </c>
      <c r="P92" s="201">
        <v>0</v>
      </c>
      <c r="Q92" s="201">
        <v>0</v>
      </c>
      <c r="R92" s="201">
        <v>0</v>
      </c>
      <c r="S92" s="201">
        <v>3</v>
      </c>
      <c r="T92" s="201">
        <v>0</v>
      </c>
      <c r="U92" s="201">
        <v>0</v>
      </c>
      <c r="V92" s="201">
        <v>3</v>
      </c>
      <c r="W92" s="201">
        <v>0</v>
      </c>
      <c r="X92" s="201">
        <v>0</v>
      </c>
      <c r="Y92" s="201">
        <v>0</v>
      </c>
      <c r="Z92" s="201">
        <v>0</v>
      </c>
      <c r="AA92" s="201">
        <v>0</v>
      </c>
      <c r="AB92" s="576" t="s">
        <v>1086</v>
      </c>
      <c r="AC92" s="490">
        <v>1150</v>
      </c>
      <c r="AD92" s="490">
        <v>100100</v>
      </c>
      <c r="AE92" s="490">
        <v>100100</v>
      </c>
      <c r="AF92" s="490">
        <v>360</v>
      </c>
      <c r="AG92" s="199">
        <f t="shared" si="1"/>
        <v>556.41421947449771</v>
      </c>
    </row>
    <row r="93" spans="1:33" s="245" customFormat="1" ht="18.600000000000001" customHeight="1">
      <c r="A93" s="202"/>
      <c r="B93" s="202" t="s">
        <v>554</v>
      </c>
      <c r="C93" s="200">
        <v>87</v>
      </c>
      <c r="D93" s="486" t="s">
        <v>439</v>
      </c>
      <c r="E93" s="576" t="s">
        <v>920</v>
      </c>
      <c r="F93" s="576" t="s">
        <v>917</v>
      </c>
      <c r="G93" s="487" t="s">
        <v>1088</v>
      </c>
      <c r="H93" s="488">
        <v>50</v>
      </c>
      <c r="I93" s="488">
        <v>8</v>
      </c>
      <c r="J93" s="489">
        <v>9</v>
      </c>
      <c r="K93" s="490">
        <v>0</v>
      </c>
      <c r="L93" s="490">
        <v>0</v>
      </c>
      <c r="M93" s="490">
        <v>247</v>
      </c>
      <c r="N93" s="490">
        <v>0</v>
      </c>
      <c r="O93" s="201">
        <v>0</v>
      </c>
      <c r="P93" s="201">
        <v>0</v>
      </c>
      <c r="Q93" s="201">
        <v>0</v>
      </c>
      <c r="R93" s="201">
        <v>0</v>
      </c>
      <c r="S93" s="201">
        <v>1</v>
      </c>
      <c r="T93" s="201">
        <v>0</v>
      </c>
      <c r="U93" s="201">
        <v>0</v>
      </c>
      <c r="V93" s="201">
        <v>1</v>
      </c>
      <c r="W93" s="201">
        <v>0</v>
      </c>
      <c r="X93" s="201">
        <v>0</v>
      </c>
      <c r="Y93" s="201">
        <v>0</v>
      </c>
      <c r="Z93" s="201">
        <v>0</v>
      </c>
      <c r="AA93" s="201">
        <v>0</v>
      </c>
      <c r="AB93" s="576" t="s">
        <v>1086</v>
      </c>
      <c r="AC93" s="490">
        <v>700</v>
      </c>
      <c r="AD93" s="490">
        <v>38260</v>
      </c>
      <c r="AE93" s="490">
        <v>37787</v>
      </c>
      <c r="AF93" s="490">
        <v>160</v>
      </c>
      <c r="AG93" s="199">
        <f t="shared" si="1"/>
        <v>647.77327935222672</v>
      </c>
    </row>
    <row r="94" spans="1:33" s="245" customFormat="1" ht="18.600000000000001" customHeight="1">
      <c r="A94" s="202"/>
      <c r="B94" s="202" t="s">
        <v>554</v>
      </c>
      <c r="C94" s="200">
        <v>88</v>
      </c>
      <c r="D94" s="486" t="s">
        <v>439</v>
      </c>
      <c r="E94" s="576" t="s">
        <v>921</v>
      </c>
      <c r="F94" s="576" t="s">
        <v>917</v>
      </c>
      <c r="G94" s="487" t="s">
        <v>1088</v>
      </c>
      <c r="H94" s="488">
        <v>50</v>
      </c>
      <c r="I94" s="488">
        <v>8</v>
      </c>
      <c r="J94" s="489">
        <v>9</v>
      </c>
      <c r="K94" s="490">
        <v>0</v>
      </c>
      <c r="L94" s="490">
        <v>0</v>
      </c>
      <c r="M94" s="490">
        <v>283</v>
      </c>
      <c r="N94" s="490">
        <v>0</v>
      </c>
      <c r="O94" s="201">
        <v>0</v>
      </c>
      <c r="P94" s="201">
        <v>0</v>
      </c>
      <c r="Q94" s="201">
        <v>0</v>
      </c>
      <c r="R94" s="201">
        <v>0</v>
      </c>
      <c r="S94" s="201">
        <v>1</v>
      </c>
      <c r="T94" s="201">
        <v>0</v>
      </c>
      <c r="U94" s="201">
        <v>0</v>
      </c>
      <c r="V94" s="201">
        <v>1</v>
      </c>
      <c r="W94" s="201">
        <v>0</v>
      </c>
      <c r="X94" s="201">
        <v>0</v>
      </c>
      <c r="Y94" s="201">
        <v>0</v>
      </c>
      <c r="Z94" s="201">
        <v>0</v>
      </c>
      <c r="AA94" s="201">
        <v>0</v>
      </c>
      <c r="AB94" s="576" t="s">
        <v>1086</v>
      </c>
      <c r="AC94" s="490">
        <v>1250</v>
      </c>
      <c r="AD94" s="490">
        <v>33934</v>
      </c>
      <c r="AE94" s="490">
        <v>33934</v>
      </c>
      <c r="AF94" s="490">
        <v>147</v>
      </c>
      <c r="AG94" s="199">
        <f t="shared" si="1"/>
        <v>519.43462897526501</v>
      </c>
    </row>
    <row r="95" spans="1:33" s="245" customFormat="1" ht="18.600000000000001" customHeight="1">
      <c r="A95" s="202"/>
      <c r="B95" s="202" t="s">
        <v>554</v>
      </c>
      <c r="C95" s="200">
        <v>89</v>
      </c>
      <c r="D95" s="486" t="s">
        <v>439</v>
      </c>
      <c r="E95" s="576" t="s">
        <v>922</v>
      </c>
      <c r="F95" s="576" t="s">
        <v>917</v>
      </c>
      <c r="G95" s="487" t="s">
        <v>1088</v>
      </c>
      <c r="H95" s="488">
        <v>50</v>
      </c>
      <c r="I95" s="488">
        <v>8</v>
      </c>
      <c r="J95" s="489">
        <v>9</v>
      </c>
      <c r="K95" s="490">
        <v>0</v>
      </c>
      <c r="L95" s="490">
        <v>0</v>
      </c>
      <c r="M95" s="490">
        <v>178</v>
      </c>
      <c r="N95" s="490">
        <v>0</v>
      </c>
      <c r="O95" s="201">
        <v>0</v>
      </c>
      <c r="P95" s="201">
        <v>0</v>
      </c>
      <c r="Q95" s="201">
        <v>0</v>
      </c>
      <c r="R95" s="201">
        <v>0</v>
      </c>
      <c r="S95" s="201">
        <v>2</v>
      </c>
      <c r="T95" s="201">
        <v>0</v>
      </c>
      <c r="U95" s="201">
        <v>0</v>
      </c>
      <c r="V95" s="201">
        <v>1</v>
      </c>
      <c r="W95" s="201">
        <v>0</v>
      </c>
      <c r="X95" s="201">
        <v>0</v>
      </c>
      <c r="Y95" s="201">
        <v>0</v>
      </c>
      <c r="Z95" s="201">
        <v>0</v>
      </c>
      <c r="AA95" s="201">
        <v>0</v>
      </c>
      <c r="AB95" s="576" t="s">
        <v>1086</v>
      </c>
      <c r="AC95" s="490">
        <v>2000</v>
      </c>
      <c r="AD95" s="490">
        <v>127615</v>
      </c>
      <c r="AE95" s="490">
        <v>127615</v>
      </c>
      <c r="AF95" s="490">
        <v>350</v>
      </c>
      <c r="AG95" s="199">
        <f>AF95*1000/M95</f>
        <v>1966.2921348314608</v>
      </c>
    </row>
    <row r="96" spans="1:33" s="245" customFormat="1" ht="18.600000000000001" customHeight="1">
      <c r="A96" s="202"/>
      <c r="B96" s="202" t="s">
        <v>554</v>
      </c>
      <c r="C96" s="200">
        <v>90</v>
      </c>
      <c r="D96" s="486" t="s">
        <v>439</v>
      </c>
      <c r="E96" s="576" t="s">
        <v>923</v>
      </c>
      <c r="F96" s="576" t="s">
        <v>917</v>
      </c>
      <c r="G96" s="487" t="s">
        <v>1088</v>
      </c>
      <c r="H96" s="488">
        <v>50</v>
      </c>
      <c r="I96" s="488">
        <v>8</v>
      </c>
      <c r="J96" s="489">
        <v>9</v>
      </c>
      <c r="K96" s="490">
        <v>0</v>
      </c>
      <c r="L96" s="490">
        <v>0</v>
      </c>
      <c r="M96" s="490">
        <v>92</v>
      </c>
      <c r="N96" s="490">
        <v>0</v>
      </c>
      <c r="O96" s="201">
        <v>0</v>
      </c>
      <c r="P96" s="201">
        <v>0</v>
      </c>
      <c r="Q96" s="201">
        <v>0</v>
      </c>
      <c r="R96" s="201">
        <v>0</v>
      </c>
      <c r="S96" s="201">
        <v>1</v>
      </c>
      <c r="T96" s="201">
        <v>0</v>
      </c>
      <c r="U96" s="201">
        <v>0</v>
      </c>
      <c r="V96" s="201">
        <v>1</v>
      </c>
      <c r="W96" s="201">
        <v>0</v>
      </c>
      <c r="X96" s="201">
        <v>0</v>
      </c>
      <c r="Y96" s="201">
        <v>0</v>
      </c>
      <c r="Z96" s="201">
        <v>0</v>
      </c>
      <c r="AA96" s="201">
        <v>0</v>
      </c>
      <c r="AB96" s="576" t="s">
        <v>1086</v>
      </c>
      <c r="AC96" s="490">
        <v>1500</v>
      </c>
      <c r="AD96" s="490">
        <v>16636</v>
      </c>
      <c r="AE96" s="490">
        <v>16636</v>
      </c>
      <c r="AF96" s="490">
        <v>71</v>
      </c>
      <c r="AG96" s="199">
        <f t="shared" si="1"/>
        <v>771.73913043478262</v>
      </c>
    </row>
    <row r="97" spans="1:36" s="245" customFormat="1" ht="18.600000000000001" customHeight="1" thickBot="1">
      <c r="A97" s="202"/>
      <c r="B97" s="202" t="s">
        <v>554</v>
      </c>
      <c r="C97" s="200">
        <v>91</v>
      </c>
      <c r="D97" s="486" t="s">
        <v>439</v>
      </c>
      <c r="E97" s="576" t="s">
        <v>924</v>
      </c>
      <c r="F97" s="576" t="s">
        <v>917</v>
      </c>
      <c r="G97" s="491" t="s">
        <v>1088</v>
      </c>
      <c r="H97" s="492">
        <v>43</v>
      </c>
      <c r="I97" s="492">
        <v>4</v>
      </c>
      <c r="J97" s="493">
        <v>13</v>
      </c>
      <c r="K97" s="490">
        <v>0</v>
      </c>
      <c r="L97" s="490">
        <v>0</v>
      </c>
      <c r="M97" s="490">
        <v>162</v>
      </c>
      <c r="N97" s="490">
        <v>0</v>
      </c>
      <c r="O97" s="201">
        <v>0</v>
      </c>
      <c r="P97" s="201">
        <v>0</v>
      </c>
      <c r="Q97" s="201">
        <v>0</v>
      </c>
      <c r="R97" s="201">
        <v>0</v>
      </c>
      <c r="S97" s="201">
        <v>1</v>
      </c>
      <c r="T97" s="201">
        <v>0</v>
      </c>
      <c r="U97" s="201">
        <v>0</v>
      </c>
      <c r="V97" s="201">
        <v>1</v>
      </c>
      <c r="W97" s="201">
        <v>0</v>
      </c>
      <c r="X97" s="201">
        <v>0</v>
      </c>
      <c r="Y97" s="201">
        <v>0</v>
      </c>
      <c r="Z97" s="201">
        <v>0</v>
      </c>
      <c r="AA97" s="201">
        <v>0</v>
      </c>
      <c r="AB97" s="576" t="s">
        <v>1086</v>
      </c>
      <c r="AC97" s="490">
        <v>840</v>
      </c>
      <c r="AD97" s="490">
        <v>37337</v>
      </c>
      <c r="AE97" s="490">
        <v>37337</v>
      </c>
      <c r="AF97" s="490">
        <v>150</v>
      </c>
      <c r="AG97" s="203">
        <f t="shared" si="1"/>
        <v>925.92592592592598</v>
      </c>
    </row>
    <row r="98" spans="1:36" s="245" customFormat="1" ht="18.600000000000001" customHeight="1" thickTop="1">
      <c r="A98" s="454"/>
      <c r="B98" s="454"/>
      <c r="C98" s="257"/>
      <c r="D98" s="258"/>
      <c r="E98" s="258"/>
      <c r="F98" s="258"/>
      <c r="G98" s="689"/>
      <c r="H98" s="690"/>
      <c r="I98" s="690"/>
      <c r="J98" s="691"/>
      <c r="K98" s="205">
        <f>SUM(K7:K97)</f>
        <v>40507</v>
      </c>
      <c r="L98" s="205">
        <f t="shared" ref="L98:AA98" si="2">SUM(L7:L97)</f>
        <v>30020</v>
      </c>
      <c r="M98" s="205">
        <f t="shared" si="2"/>
        <v>74605</v>
      </c>
      <c r="N98" s="205">
        <f>SUM(N7:N97)</f>
        <v>19430</v>
      </c>
      <c r="O98" s="206">
        <f t="shared" si="2"/>
        <v>34</v>
      </c>
      <c r="P98" s="206">
        <f t="shared" si="2"/>
        <v>9</v>
      </c>
      <c r="Q98" s="206">
        <f t="shared" si="2"/>
        <v>25</v>
      </c>
      <c r="R98" s="206">
        <f t="shared" si="2"/>
        <v>42</v>
      </c>
      <c r="S98" s="206">
        <f t="shared" si="2"/>
        <v>22</v>
      </c>
      <c r="T98" s="206">
        <f t="shared" si="2"/>
        <v>1</v>
      </c>
      <c r="U98" s="206">
        <f t="shared" si="2"/>
        <v>0</v>
      </c>
      <c r="V98" s="206">
        <f t="shared" si="2"/>
        <v>48</v>
      </c>
      <c r="W98" s="206">
        <f t="shared" si="2"/>
        <v>17</v>
      </c>
      <c r="X98" s="206">
        <f t="shared" si="2"/>
        <v>34</v>
      </c>
      <c r="Y98" s="206">
        <f t="shared" si="2"/>
        <v>18</v>
      </c>
      <c r="Z98" s="206"/>
      <c r="AA98" s="206">
        <f t="shared" si="2"/>
        <v>0</v>
      </c>
      <c r="AB98" s="259"/>
      <c r="AC98" s="259"/>
      <c r="AD98" s="205">
        <f>SUM(AD7:AD97)</f>
        <v>11104974</v>
      </c>
      <c r="AE98" s="205">
        <f>SUM(AE7:AE97)</f>
        <v>8831828</v>
      </c>
      <c r="AF98" s="205">
        <f>SUM(AF7:AF97)</f>
        <v>50623</v>
      </c>
      <c r="AG98" s="205">
        <f t="shared" si="1"/>
        <v>678.54701427518262</v>
      </c>
      <c r="AH98" s="250"/>
      <c r="AI98" s="250"/>
      <c r="AJ98" s="250"/>
    </row>
    <row r="99" spans="1:36" s="245" customFormat="1">
      <c r="A99" s="454"/>
      <c r="B99" s="454"/>
      <c r="C99" s="260"/>
      <c r="D99" s="246"/>
      <c r="E99" s="246"/>
      <c r="F99" s="246"/>
      <c r="G99" s="261"/>
      <c r="H99" s="261"/>
      <c r="I99" s="261"/>
      <c r="J99" s="261"/>
    </row>
  </sheetData>
  <mergeCells count="6">
    <mergeCell ref="G98:J98"/>
    <mergeCell ref="AB2:AC2"/>
    <mergeCell ref="O2:U2"/>
    <mergeCell ref="V2:AA2"/>
    <mergeCell ref="D3:E3"/>
    <mergeCell ref="G3:J3"/>
  </mergeCells>
  <phoneticPr fontId="2"/>
  <printOptions horizontalCentered="1"/>
  <pageMargins left="0.54" right="0.38" top="0.59055118110236227" bottom="0.59055118110236227" header="0.51181102362204722" footer="0.39370078740157483"/>
  <pageSetup paperSize="9" scale="72" fitToHeight="4" orientation="landscape" r:id="rId1"/>
  <headerFooter alignWithMargins="0">
    <oddFooter>&amp;C- &amp;P+17 -</oddFooter>
  </headerFooter>
  <rowBreaks count="2" manualBreakCount="2">
    <brk id="37" min="2" max="32" man="1"/>
    <brk id="73" min="2" max="3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I28"/>
  <sheetViews>
    <sheetView showZeros="0" zoomScale="75" zoomScaleNormal="75" zoomScaleSheetLayoutView="75" workbookViewId="0">
      <selection activeCell="AI11" sqref="AI11"/>
    </sheetView>
  </sheetViews>
  <sheetFormatPr defaultColWidth="9" defaultRowHeight="13.5"/>
  <cols>
    <col min="1" max="1" width="8.125" style="20" customWidth="1"/>
    <col min="2" max="2" width="7.875" style="20" customWidth="1"/>
    <col min="3" max="4" width="4.625" style="20" customWidth="1"/>
    <col min="5" max="5" width="4.875" style="20" customWidth="1"/>
    <col min="6" max="11" width="8.625" style="20" customWidth="1"/>
    <col min="12" max="14" width="4.625" style="20" customWidth="1"/>
    <col min="15" max="21" width="4.125" style="20" customWidth="1"/>
    <col min="22" max="23" width="8.625" style="20" customWidth="1"/>
    <col min="24" max="32" width="4.625" style="20" customWidth="1"/>
    <col min="33" max="34" width="5.25" style="20" customWidth="1"/>
    <col min="35" max="35" width="6" style="20" customWidth="1"/>
    <col min="36" max="16384" width="9" style="20"/>
  </cols>
  <sheetData>
    <row r="1" spans="1:35" ht="15.95" customHeight="1">
      <c r="A1" s="20" t="s">
        <v>78</v>
      </c>
    </row>
    <row r="2" spans="1:35" ht="21" customHeight="1">
      <c r="A2" s="719" t="s">
        <v>466</v>
      </c>
      <c r="B2" s="701" t="s">
        <v>79</v>
      </c>
      <c r="C2" s="616" t="s">
        <v>80</v>
      </c>
      <c r="D2" s="716"/>
      <c r="E2" s="717"/>
      <c r="F2" s="616" t="s">
        <v>81</v>
      </c>
      <c r="G2" s="716"/>
      <c r="H2" s="717"/>
      <c r="I2" s="616" t="s">
        <v>82</v>
      </c>
      <c r="J2" s="716"/>
      <c r="K2" s="717"/>
      <c r="L2" s="616" t="s">
        <v>83</v>
      </c>
      <c r="M2" s="716"/>
      <c r="N2" s="717"/>
      <c r="O2" s="616" t="s">
        <v>84</v>
      </c>
      <c r="P2" s="716"/>
      <c r="Q2" s="716"/>
      <c r="R2" s="716"/>
      <c r="S2" s="716"/>
      <c r="T2" s="716"/>
      <c r="U2" s="717"/>
      <c r="V2" s="616" t="s">
        <v>85</v>
      </c>
      <c r="W2" s="617"/>
      <c r="X2" s="616" t="s">
        <v>86</v>
      </c>
      <c r="Y2" s="716"/>
      <c r="Z2" s="717"/>
      <c r="AA2" s="616" t="s">
        <v>87</v>
      </c>
      <c r="AB2" s="716"/>
      <c r="AC2" s="717"/>
      <c r="AD2" s="616" t="s">
        <v>88</v>
      </c>
      <c r="AE2" s="716"/>
      <c r="AF2" s="717"/>
      <c r="AG2" s="616" t="s">
        <v>90</v>
      </c>
      <c r="AH2" s="716"/>
      <c r="AI2" s="701" t="s">
        <v>89</v>
      </c>
    </row>
    <row r="3" spans="1:35" ht="21" customHeight="1">
      <c r="A3" s="702"/>
      <c r="B3" s="702" t="s">
        <v>584</v>
      </c>
      <c r="C3" s="707" t="s">
        <v>1048</v>
      </c>
      <c r="D3" s="704" t="s">
        <v>91</v>
      </c>
      <c r="E3" s="704" t="s">
        <v>367</v>
      </c>
      <c r="F3" s="713" t="s">
        <v>1048</v>
      </c>
      <c r="G3" s="713" t="s">
        <v>1044</v>
      </c>
      <c r="H3" s="704" t="s">
        <v>367</v>
      </c>
      <c r="I3" s="713" t="s">
        <v>1048</v>
      </c>
      <c r="J3" s="713" t="s">
        <v>1049</v>
      </c>
      <c r="K3" s="704" t="s">
        <v>367</v>
      </c>
      <c r="L3" s="707" t="s">
        <v>1048</v>
      </c>
      <c r="M3" s="704" t="s">
        <v>93</v>
      </c>
      <c r="N3" s="704" t="s">
        <v>94</v>
      </c>
      <c r="O3" s="704" t="s">
        <v>95</v>
      </c>
      <c r="P3" s="704" t="s">
        <v>96</v>
      </c>
      <c r="Q3" s="704" t="s">
        <v>97</v>
      </c>
      <c r="R3" s="704" t="s">
        <v>258</v>
      </c>
      <c r="S3" s="718" t="s">
        <v>1012</v>
      </c>
      <c r="T3" s="718" t="s">
        <v>1111</v>
      </c>
      <c r="U3" s="704" t="s">
        <v>194</v>
      </c>
      <c r="V3" s="713" t="s">
        <v>1048</v>
      </c>
      <c r="W3" s="713" t="s">
        <v>1049</v>
      </c>
      <c r="X3" s="704" t="s">
        <v>98</v>
      </c>
      <c r="Y3" s="704" t="s">
        <v>1045</v>
      </c>
      <c r="Z3" s="704" t="s">
        <v>1046</v>
      </c>
      <c r="AA3" s="704" t="s">
        <v>99</v>
      </c>
      <c r="AB3" s="710" t="s">
        <v>100</v>
      </c>
      <c r="AC3" s="710" t="s">
        <v>101</v>
      </c>
      <c r="AD3" s="707" t="s">
        <v>1016</v>
      </c>
      <c r="AE3" s="704" t="s">
        <v>1015</v>
      </c>
      <c r="AF3" s="707" t="s">
        <v>900</v>
      </c>
      <c r="AG3" s="704" t="s">
        <v>102</v>
      </c>
      <c r="AH3" s="704" t="s">
        <v>103</v>
      </c>
      <c r="AI3" s="702" t="s">
        <v>584</v>
      </c>
    </row>
    <row r="4" spans="1:35" ht="21" customHeight="1">
      <c r="A4" s="702"/>
      <c r="B4" s="702" t="s">
        <v>586</v>
      </c>
      <c r="C4" s="708" t="s">
        <v>104</v>
      </c>
      <c r="D4" s="705" t="s">
        <v>105</v>
      </c>
      <c r="E4" s="705" t="s">
        <v>367</v>
      </c>
      <c r="F4" s="714" t="s">
        <v>104</v>
      </c>
      <c r="G4" s="714" t="s">
        <v>92</v>
      </c>
      <c r="H4" s="705" t="s">
        <v>367</v>
      </c>
      <c r="I4" s="714" t="s">
        <v>104</v>
      </c>
      <c r="J4" s="714"/>
      <c r="K4" s="705" t="s">
        <v>367</v>
      </c>
      <c r="L4" s="708" t="s">
        <v>104</v>
      </c>
      <c r="M4" s="705" t="s">
        <v>106</v>
      </c>
      <c r="N4" s="705"/>
      <c r="O4" s="705"/>
      <c r="P4" s="705"/>
      <c r="Q4" s="705" t="s">
        <v>460</v>
      </c>
      <c r="R4" s="705" t="s">
        <v>195</v>
      </c>
      <c r="S4" s="705" t="s">
        <v>195</v>
      </c>
      <c r="T4" s="705" t="s">
        <v>195</v>
      </c>
      <c r="U4" s="705"/>
      <c r="V4" s="714" t="s">
        <v>104</v>
      </c>
      <c r="W4" s="714" t="s">
        <v>92</v>
      </c>
      <c r="X4" s="705"/>
      <c r="Y4" s="705" t="s">
        <v>460</v>
      </c>
      <c r="Z4" s="705" t="s">
        <v>195</v>
      </c>
      <c r="AA4" s="705"/>
      <c r="AB4" s="721"/>
      <c r="AC4" s="711" t="s">
        <v>107</v>
      </c>
      <c r="AD4" s="708"/>
      <c r="AE4" s="705" t="s">
        <v>460</v>
      </c>
      <c r="AF4" s="708" t="s">
        <v>195</v>
      </c>
      <c r="AG4" s="705"/>
      <c r="AH4" s="705" t="s">
        <v>460</v>
      </c>
      <c r="AI4" s="702" t="s">
        <v>586</v>
      </c>
    </row>
    <row r="5" spans="1:35" ht="21" customHeight="1">
      <c r="A5" s="702"/>
      <c r="B5" s="702"/>
      <c r="C5" s="708" t="s">
        <v>196</v>
      </c>
      <c r="D5" s="705" t="s">
        <v>108</v>
      </c>
      <c r="E5" s="705"/>
      <c r="F5" s="714" t="s">
        <v>197</v>
      </c>
      <c r="G5" s="714"/>
      <c r="H5" s="705"/>
      <c r="I5" s="714" t="s">
        <v>197</v>
      </c>
      <c r="J5" s="714"/>
      <c r="K5" s="705"/>
      <c r="L5" s="708" t="s">
        <v>113</v>
      </c>
      <c r="M5" s="705" t="s">
        <v>198</v>
      </c>
      <c r="N5" s="705" t="s">
        <v>109</v>
      </c>
      <c r="O5" s="705" t="s">
        <v>110</v>
      </c>
      <c r="P5" s="705" t="s">
        <v>111</v>
      </c>
      <c r="Q5" s="705" t="s">
        <v>199</v>
      </c>
      <c r="R5" s="705" t="s">
        <v>463</v>
      </c>
      <c r="S5" s="705" t="s">
        <v>463</v>
      </c>
      <c r="T5" s="705" t="s">
        <v>463</v>
      </c>
      <c r="U5" s="705" t="s">
        <v>112</v>
      </c>
      <c r="V5" s="714" t="s">
        <v>113</v>
      </c>
      <c r="W5" s="714"/>
      <c r="X5" s="705" t="s">
        <v>111</v>
      </c>
      <c r="Y5" s="705" t="s">
        <v>199</v>
      </c>
      <c r="Z5" s="705" t="s">
        <v>463</v>
      </c>
      <c r="AA5" s="705" t="s">
        <v>112</v>
      </c>
      <c r="AB5" s="721"/>
      <c r="AC5" s="711" t="s">
        <v>99</v>
      </c>
      <c r="AD5" s="708" t="s">
        <v>111</v>
      </c>
      <c r="AE5" s="705" t="s">
        <v>199</v>
      </c>
      <c r="AF5" s="708" t="s">
        <v>463</v>
      </c>
      <c r="AG5" s="705" t="s">
        <v>111</v>
      </c>
      <c r="AH5" s="705" t="s">
        <v>199</v>
      </c>
      <c r="AI5" s="702"/>
    </row>
    <row r="6" spans="1:35" ht="21" customHeight="1">
      <c r="A6" s="703"/>
      <c r="B6" s="703"/>
      <c r="C6" s="709"/>
      <c r="D6" s="706" t="s">
        <v>114</v>
      </c>
      <c r="E6" s="706"/>
      <c r="F6" s="715"/>
      <c r="G6" s="715"/>
      <c r="H6" s="706"/>
      <c r="I6" s="715"/>
      <c r="J6" s="715"/>
      <c r="K6" s="706"/>
      <c r="L6" s="709"/>
      <c r="M6" s="706" t="s">
        <v>200</v>
      </c>
      <c r="N6" s="706" t="s">
        <v>201</v>
      </c>
      <c r="O6" s="706" t="s">
        <v>201</v>
      </c>
      <c r="P6" s="706" t="s">
        <v>201</v>
      </c>
      <c r="Q6" s="706" t="s">
        <v>200</v>
      </c>
      <c r="R6" s="706"/>
      <c r="S6" s="706"/>
      <c r="T6" s="706"/>
      <c r="U6" s="706"/>
      <c r="V6" s="715"/>
      <c r="W6" s="715"/>
      <c r="X6" s="706" t="s">
        <v>201</v>
      </c>
      <c r="Y6" s="706" t="s">
        <v>200</v>
      </c>
      <c r="Z6" s="706"/>
      <c r="AA6" s="706"/>
      <c r="AB6" s="722"/>
      <c r="AC6" s="712"/>
      <c r="AD6" s="709" t="s">
        <v>201</v>
      </c>
      <c r="AE6" s="706" t="s">
        <v>200</v>
      </c>
      <c r="AF6" s="709"/>
      <c r="AG6" s="706" t="s">
        <v>201</v>
      </c>
      <c r="AH6" s="706" t="s">
        <v>200</v>
      </c>
      <c r="AI6" s="703"/>
    </row>
    <row r="7" spans="1:35" ht="25.5" customHeight="1">
      <c r="A7" s="307" t="s">
        <v>588</v>
      </c>
      <c r="B7" s="307" t="s">
        <v>801</v>
      </c>
      <c r="C7" s="301">
        <v>0</v>
      </c>
      <c r="D7" s="301">
        <v>1</v>
      </c>
      <c r="E7" s="301">
        <f>C7+D7</f>
        <v>1</v>
      </c>
      <c r="F7" s="172">
        <v>0</v>
      </c>
      <c r="G7" s="172">
        <v>12000</v>
      </c>
      <c r="H7" s="172">
        <f>F7+G7</f>
        <v>12000</v>
      </c>
      <c r="I7" s="172">
        <v>0</v>
      </c>
      <c r="J7" s="172">
        <v>11000</v>
      </c>
      <c r="K7" s="172">
        <f>I7+J7</f>
        <v>11000</v>
      </c>
      <c r="L7" s="301"/>
      <c r="M7" s="301">
        <v>1</v>
      </c>
      <c r="N7" s="301"/>
      <c r="O7" s="301"/>
      <c r="P7" s="301"/>
      <c r="Q7" s="301">
        <v>1</v>
      </c>
      <c r="R7" s="301"/>
      <c r="S7" s="301"/>
      <c r="T7" s="301"/>
      <c r="U7" s="301"/>
      <c r="V7" s="172"/>
      <c r="W7" s="172">
        <v>3900</v>
      </c>
      <c r="X7" s="301">
        <v>1</v>
      </c>
      <c r="Y7" s="301"/>
      <c r="Z7" s="301"/>
      <c r="AA7" s="301">
        <v>1</v>
      </c>
      <c r="AB7" s="301"/>
      <c r="AC7" s="301"/>
      <c r="AD7" s="301">
        <v>1</v>
      </c>
      <c r="AE7" s="301"/>
      <c r="AF7" s="301"/>
      <c r="AG7" s="301">
        <v>1</v>
      </c>
      <c r="AH7" s="301"/>
      <c r="AI7" s="301">
        <v>1</v>
      </c>
    </row>
    <row r="8" spans="1:35" ht="25.5" customHeight="1">
      <c r="A8" s="719" t="s">
        <v>499</v>
      </c>
      <c r="B8" s="307" t="s">
        <v>501</v>
      </c>
      <c r="C8" s="301">
        <v>9</v>
      </c>
      <c r="D8" s="301">
        <v>2</v>
      </c>
      <c r="E8" s="301">
        <f t="shared" ref="E8:E23" si="0">C8+D8</f>
        <v>11</v>
      </c>
      <c r="F8" s="172">
        <v>1196</v>
      </c>
      <c r="G8" s="172">
        <v>3822</v>
      </c>
      <c r="H8" s="172">
        <f t="shared" ref="H8:H23" si="1">F8+G8</f>
        <v>5018</v>
      </c>
      <c r="I8" s="172">
        <v>248</v>
      </c>
      <c r="J8" s="172">
        <v>762</v>
      </c>
      <c r="K8" s="172">
        <f t="shared" ref="K8:K23" si="2">I8+J8</f>
        <v>1010</v>
      </c>
      <c r="L8" s="301">
        <v>9</v>
      </c>
      <c r="M8" s="301">
        <v>1</v>
      </c>
      <c r="N8" s="301">
        <v>1</v>
      </c>
      <c r="O8" s="301"/>
      <c r="P8" s="301">
        <v>10</v>
      </c>
      <c r="Q8" s="301">
        <v>1</v>
      </c>
      <c r="R8" s="301">
        <v>1</v>
      </c>
      <c r="S8" s="301"/>
      <c r="T8" s="301"/>
      <c r="U8" s="301"/>
      <c r="V8" s="172">
        <v>1145</v>
      </c>
      <c r="W8" s="172">
        <v>189</v>
      </c>
      <c r="X8" s="301">
        <v>11</v>
      </c>
      <c r="Y8" s="301"/>
      <c r="Z8" s="301"/>
      <c r="AA8" s="301">
        <v>8</v>
      </c>
      <c r="AB8" s="301"/>
      <c r="AC8" s="301"/>
      <c r="AD8" s="301">
        <v>1</v>
      </c>
      <c r="AE8" s="301"/>
      <c r="AF8" s="301">
        <v>7</v>
      </c>
      <c r="AG8" s="301">
        <v>8</v>
      </c>
      <c r="AH8" s="301">
        <v>3</v>
      </c>
      <c r="AI8" s="301">
        <v>21</v>
      </c>
    </row>
    <row r="9" spans="1:35" ht="25.5" customHeight="1">
      <c r="A9" s="720"/>
      <c r="B9" s="307" t="s">
        <v>500</v>
      </c>
      <c r="C9" s="301">
        <v>0</v>
      </c>
      <c r="D9" s="301">
        <v>1</v>
      </c>
      <c r="E9" s="301">
        <f t="shared" si="0"/>
        <v>1</v>
      </c>
      <c r="F9" s="172">
        <v>0</v>
      </c>
      <c r="G9" s="172">
        <v>0</v>
      </c>
      <c r="H9" s="172">
        <f t="shared" si="1"/>
        <v>0</v>
      </c>
      <c r="I9" s="172">
        <v>0</v>
      </c>
      <c r="J9" s="172">
        <v>0</v>
      </c>
      <c r="K9" s="172">
        <f t="shared" si="2"/>
        <v>0</v>
      </c>
      <c r="L9" s="301"/>
      <c r="M9" s="301"/>
      <c r="N9" s="301">
        <v>1</v>
      </c>
      <c r="O9" s="301"/>
      <c r="P9" s="301">
        <v>1</v>
      </c>
      <c r="Q9" s="301"/>
      <c r="R9" s="301"/>
      <c r="S9" s="301"/>
      <c r="T9" s="301"/>
      <c r="U9" s="301"/>
      <c r="V9" s="172"/>
      <c r="W9" s="172">
        <v>0</v>
      </c>
      <c r="X9" s="301">
        <v>0</v>
      </c>
      <c r="Y9" s="301"/>
      <c r="Z9" s="301">
        <v>1</v>
      </c>
      <c r="AA9" s="301">
        <v>1</v>
      </c>
      <c r="AB9" s="301"/>
      <c r="AC9" s="301"/>
      <c r="AD9" s="301"/>
      <c r="AE9" s="301"/>
      <c r="AF9" s="301">
        <v>1</v>
      </c>
      <c r="AG9" s="301">
        <v>1</v>
      </c>
      <c r="AH9" s="301"/>
      <c r="AI9" s="301">
        <v>4</v>
      </c>
    </row>
    <row r="10" spans="1:35" ht="25.5" customHeight="1">
      <c r="A10" s="719" t="s">
        <v>502</v>
      </c>
      <c r="B10" s="307" t="s">
        <v>504</v>
      </c>
      <c r="C10" s="301">
        <v>6</v>
      </c>
      <c r="D10" s="301">
        <v>7</v>
      </c>
      <c r="E10" s="301">
        <f t="shared" si="0"/>
        <v>13</v>
      </c>
      <c r="F10" s="172">
        <v>6668</v>
      </c>
      <c r="G10" s="172">
        <v>30980</v>
      </c>
      <c r="H10" s="172">
        <f t="shared" si="1"/>
        <v>37648</v>
      </c>
      <c r="I10" s="172">
        <v>35</v>
      </c>
      <c r="J10" s="172">
        <v>1088</v>
      </c>
      <c r="K10" s="172">
        <f t="shared" si="2"/>
        <v>1123</v>
      </c>
      <c r="L10" s="301">
        <v>6</v>
      </c>
      <c r="M10" s="301">
        <v>1</v>
      </c>
      <c r="N10" s="301">
        <v>6</v>
      </c>
      <c r="O10" s="301"/>
      <c r="P10" s="301">
        <v>2</v>
      </c>
      <c r="Q10" s="301">
        <v>4</v>
      </c>
      <c r="R10" s="301">
        <v>4</v>
      </c>
      <c r="S10" s="301"/>
      <c r="T10" s="301"/>
      <c r="U10" s="301"/>
      <c r="V10" s="172">
        <v>85227</v>
      </c>
      <c r="W10" s="172">
        <v>6952</v>
      </c>
      <c r="X10" s="301">
        <v>6</v>
      </c>
      <c r="Y10" s="301"/>
      <c r="Z10" s="301">
        <v>7</v>
      </c>
      <c r="AA10" s="301">
        <v>13</v>
      </c>
      <c r="AB10" s="301"/>
      <c r="AC10" s="301"/>
      <c r="AD10" s="301">
        <v>1</v>
      </c>
      <c r="AE10" s="301"/>
      <c r="AF10" s="301">
        <v>12</v>
      </c>
      <c r="AG10" s="301">
        <v>13</v>
      </c>
      <c r="AH10" s="301"/>
      <c r="AI10" s="301">
        <v>60</v>
      </c>
    </row>
    <row r="11" spans="1:35" ht="25.5" customHeight="1">
      <c r="A11" s="720"/>
      <c r="B11" s="307" t="s">
        <v>503</v>
      </c>
      <c r="C11" s="301"/>
      <c r="D11" s="301">
        <v>9</v>
      </c>
      <c r="E11" s="301">
        <f t="shared" si="0"/>
        <v>9</v>
      </c>
      <c r="F11" s="172"/>
      <c r="G11" s="172">
        <v>12704</v>
      </c>
      <c r="H11" s="172">
        <f t="shared" si="1"/>
        <v>12704</v>
      </c>
      <c r="I11" s="172"/>
      <c r="J11" s="172">
        <v>5145</v>
      </c>
      <c r="K11" s="172">
        <f t="shared" si="2"/>
        <v>5145</v>
      </c>
      <c r="L11" s="301"/>
      <c r="M11" s="301">
        <v>6</v>
      </c>
      <c r="N11" s="301">
        <v>3</v>
      </c>
      <c r="O11" s="301"/>
      <c r="P11" s="301">
        <v>1</v>
      </c>
      <c r="Q11" s="301">
        <v>7</v>
      </c>
      <c r="R11" s="301">
        <v>1</v>
      </c>
      <c r="S11" s="301"/>
      <c r="T11" s="301"/>
      <c r="U11" s="301"/>
      <c r="V11" s="172"/>
      <c r="W11" s="172">
        <v>3956</v>
      </c>
      <c r="X11" s="301">
        <v>8</v>
      </c>
      <c r="Y11" s="301"/>
      <c r="Z11" s="301">
        <v>1</v>
      </c>
      <c r="AA11" s="301">
        <v>9</v>
      </c>
      <c r="AB11" s="301"/>
      <c r="AC11" s="301"/>
      <c r="AD11" s="301">
        <v>2</v>
      </c>
      <c r="AE11" s="301"/>
      <c r="AF11" s="301">
        <v>7</v>
      </c>
      <c r="AG11" s="301">
        <v>9</v>
      </c>
      <c r="AH11" s="301"/>
      <c r="AI11" s="301">
        <v>38</v>
      </c>
    </row>
    <row r="12" spans="1:35" ht="25.5" customHeight="1">
      <c r="A12" s="307" t="s">
        <v>505</v>
      </c>
      <c r="B12" s="307" t="s">
        <v>310</v>
      </c>
      <c r="C12" s="301">
        <v>2</v>
      </c>
      <c r="D12" s="301">
        <v>10</v>
      </c>
      <c r="E12" s="301">
        <f t="shared" si="0"/>
        <v>12</v>
      </c>
      <c r="F12" s="172">
        <v>23231</v>
      </c>
      <c r="G12" s="172">
        <v>3630</v>
      </c>
      <c r="H12" s="172">
        <f t="shared" si="1"/>
        <v>26861</v>
      </c>
      <c r="I12" s="172">
        <v>50</v>
      </c>
      <c r="J12" s="172">
        <v>1389</v>
      </c>
      <c r="K12" s="172">
        <f t="shared" si="2"/>
        <v>1439</v>
      </c>
      <c r="L12" s="301">
        <v>2</v>
      </c>
      <c r="M12" s="301">
        <v>4</v>
      </c>
      <c r="N12" s="301">
        <v>6</v>
      </c>
      <c r="O12" s="301"/>
      <c r="P12" s="301">
        <v>5</v>
      </c>
      <c r="Q12" s="301">
        <v>5</v>
      </c>
      <c r="R12" s="301">
        <v>2</v>
      </c>
      <c r="S12" s="301"/>
      <c r="T12" s="301"/>
      <c r="U12" s="301"/>
      <c r="V12" s="172">
        <v>2872</v>
      </c>
      <c r="W12" s="172">
        <v>3072</v>
      </c>
      <c r="X12" s="301">
        <v>10</v>
      </c>
      <c r="Y12" s="301"/>
      <c r="Z12" s="301">
        <v>2</v>
      </c>
      <c r="AA12" s="301">
        <v>12</v>
      </c>
      <c r="AB12" s="301"/>
      <c r="AC12" s="301"/>
      <c r="AD12" s="301">
        <v>5</v>
      </c>
      <c r="AE12" s="301"/>
      <c r="AF12" s="301">
        <v>7</v>
      </c>
      <c r="AG12" s="301">
        <v>12</v>
      </c>
      <c r="AH12" s="301"/>
      <c r="AI12" s="301">
        <v>14</v>
      </c>
    </row>
    <row r="13" spans="1:35" ht="25.5" customHeight="1">
      <c r="A13" s="307" t="s">
        <v>506</v>
      </c>
      <c r="B13" s="307" t="s">
        <v>506</v>
      </c>
      <c r="C13" s="301">
        <v>0</v>
      </c>
      <c r="D13" s="301">
        <v>1</v>
      </c>
      <c r="E13" s="301">
        <f t="shared" si="0"/>
        <v>1</v>
      </c>
      <c r="F13" s="172">
        <v>0</v>
      </c>
      <c r="G13" s="172">
        <v>1465</v>
      </c>
      <c r="H13" s="172">
        <f t="shared" si="1"/>
        <v>1465</v>
      </c>
      <c r="I13" s="172"/>
      <c r="J13" s="172">
        <v>500</v>
      </c>
      <c r="K13" s="172">
        <f t="shared" si="2"/>
        <v>500</v>
      </c>
      <c r="L13" s="301"/>
      <c r="M13" s="301">
        <v>1</v>
      </c>
      <c r="N13" s="301"/>
      <c r="O13" s="301"/>
      <c r="P13" s="301"/>
      <c r="Q13" s="301"/>
      <c r="R13" s="301"/>
      <c r="S13" s="301"/>
      <c r="T13" s="301"/>
      <c r="U13" s="301">
        <v>1</v>
      </c>
      <c r="V13" s="172"/>
      <c r="W13" s="172">
        <v>593</v>
      </c>
      <c r="X13" s="301">
        <v>1</v>
      </c>
      <c r="Y13" s="301"/>
      <c r="Z13" s="301"/>
      <c r="AA13" s="301">
        <v>1</v>
      </c>
      <c r="AB13" s="301"/>
      <c r="AC13" s="301"/>
      <c r="AD13" s="301">
        <v>1</v>
      </c>
      <c r="AE13" s="301"/>
      <c r="AF13" s="301"/>
      <c r="AG13" s="301">
        <v>1</v>
      </c>
      <c r="AH13" s="301"/>
      <c r="AI13" s="301">
        <v>1</v>
      </c>
    </row>
    <row r="14" spans="1:35" ht="25.5" customHeight="1">
      <c r="A14" s="719" t="s">
        <v>507</v>
      </c>
      <c r="B14" s="307" t="s">
        <v>509</v>
      </c>
      <c r="C14" s="301">
        <v>6</v>
      </c>
      <c r="D14" s="301">
        <v>2</v>
      </c>
      <c r="E14" s="301">
        <f t="shared" si="0"/>
        <v>8</v>
      </c>
      <c r="F14" s="172">
        <v>610</v>
      </c>
      <c r="G14" s="172">
        <v>2780</v>
      </c>
      <c r="H14" s="172">
        <f t="shared" si="1"/>
        <v>3390</v>
      </c>
      <c r="I14" s="172">
        <v>206</v>
      </c>
      <c r="J14" s="172">
        <v>6</v>
      </c>
      <c r="K14" s="172">
        <f t="shared" si="2"/>
        <v>212</v>
      </c>
      <c r="L14" s="301">
        <v>6</v>
      </c>
      <c r="M14" s="301">
        <v>1</v>
      </c>
      <c r="N14" s="301">
        <v>1</v>
      </c>
      <c r="O14" s="301">
        <v>2</v>
      </c>
      <c r="P14" s="301">
        <v>2</v>
      </c>
      <c r="Q14" s="301">
        <v>2</v>
      </c>
      <c r="R14" s="301">
        <v>2</v>
      </c>
      <c r="S14" s="301"/>
      <c r="T14" s="301"/>
      <c r="U14" s="301"/>
      <c r="V14" s="172">
        <v>614</v>
      </c>
      <c r="W14" s="172">
        <v>375</v>
      </c>
      <c r="X14" s="301">
        <v>7</v>
      </c>
      <c r="Y14" s="301"/>
      <c r="Z14" s="301">
        <v>1</v>
      </c>
      <c r="AA14" s="301">
        <v>8</v>
      </c>
      <c r="AB14" s="301"/>
      <c r="AC14" s="301"/>
      <c r="AD14" s="301">
        <v>3</v>
      </c>
      <c r="AE14" s="301"/>
      <c r="AF14" s="301">
        <v>5</v>
      </c>
      <c r="AG14" s="301">
        <v>8</v>
      </c>
      <c r="AH14" s="301"/>
      <c r="AI14" s="301">
        <v>9</v>
      </c>
    </row>
    <row r="15" spans="1:35" ht="25.5" customHeight="1">
      <c r="A15" s="720"/>
      <c r="B15" s="307" t="s">
        <v>508</v>
      </c>
      <c r="C15" s="301">
        <v>0</v>
      </c>
      <c r="D15" s="301">
        <v>2</v>
      </c>
      <c r="E15" s="301">
        <f t="shared" si="0"/>
        <v>2</v>
      </c>
      <c r="F15" s="172">
        <v>0</v>
      </c>
      <c r="G15" s="172">
        <v>8340</v>
      </c>
      <c r="H15" s="172">
        <f t="shared" si="1"/>
        <v>8340</v>
      </c>
      <c r="I15" s="172">
        <v>0</v>
      </c>
      <c r="J15" s="172">
        <v>200</v>
      </c>
      <c r="K15" s="172">
        <f t="shared" si="2"/>
        <v>200</v>
      </c>
      <c r="L15" s="301"/>
      <c r="M15" s="301">
        <v>2</v>
      </c>
      <c r="N15" s="301"/>
      <c r="O15" s="301"/>
      <c r="P15" s="301"/>
      <c r="Q15" s="301">
        <v>2</v>
      </c>
      <c r="R15" s="301"/>
      <c r="S15" s="301"/>
      <c r="T15" s="301"/>
      <c r="U15" s="301">
        <v>2</v>
      </c>
      <c r="V15" s="172"/>
      <c r="W15" s="172">
        <v>624</v>
      </c>
      <c r="X15" s="301">
        <v>1</v>
      </c>
      <c r="Y15" s="301"/>
      <c r="Z15" s="301">
        <v>1</v>
      </c>
      <c r="AA15" s="301">
        <v>2</v>
      </c>
      <c r="AB15" s="301"/>
      <c r="AC15" s="301"/>
      <c r="AD15" s="301"/>
      <c r="AE15" s="301"/>
      <c r="AF15" s="301">
        <v>2</v>
      </c>
      <c r="AG15" s="301">
        <v>2</v>
      </c>
      <c r="AH15" s="301"/>
      <c r="AI15" s="301">
        <v>59</v>
      </c>
    </row>
    <row r="16" spans="1:35" ht="25.5" customHeight="1">
      <c r="A16" s="719" t="s">
        <v>802</v>
      </c>
      <c r="B16" s="307" t="s">
        <v>511</v>
      </c>
      <c r="C16" s="301">
        <v>2</v>
      </c>
      <c r="D16" s="301">
        <v>2</v>
      </c>
      <c r="E16" s="301">
        <f t="shared" si="0"/>
        <v>4</v>
      </c>
      <c r="F16" s="172">
        <v>707</v>
      </c>
      <c r="G16" s="172">
        <v>1092</v>
      </c>
      <c r="H16" s="172">
        <f t="shared" si="1"/>
        <v>1799</v>
      </c>
      <c r="I16" s="172">
        <v>56</v>
      </c>
      <c r="J16" s="172">
        <v>12</v>
      </c>
      <c r="K16" s="172">
        <f t="shared" si="2"/>
        <v>68</v>
      </c>
      <c r="L16" s="301">
        <v>2</v>
      </c>
      <c r="M16" s="301">
        <v>1</v>
      </c>
      <c r="N16" s="301">
        <v>1</v>
      </c>
      <c r="O16" s="301"/>
      <c r="P16" s="301"/>
      <c r="Q16" s="301">
        <v>3</v>
      </c>
      <c r="R16" s="301">
        <v>1</v>
      </c>
      <c r="S16" s="301"/>
      <c r="T16" s="301"/>
      <c r="U16" s="301"/>
      <c r="V16" s="172">
        <v>154</v>
      </c>
      <c r="W16" s="172">
        <v>900</v>
      </c>
      <c r="X16" s="301">
        <v>3</v>
      </c>
      <c r="Y16" s="301">
        <v>1</v>
      </c>
      <c r="Z16" s="301"/>
      <c r="AA16" s="301">
        <v>3</v>
      </c>
      <c r="AB16" s="301">
        <v>1</v>
      </c>
      <c r="AC16" s="301"/>
      <c r="AD16" s="301">
        <v>2</v>
      </c>
      <c r="AE16" s="301"/>
      <c r="AF16" s="301">
        <v>2</v>
      </c>
      <c r="AG16" s="301">
        <v>3</v>
      </c>
      <c r="AH16" s="301">
        <v>1</v>
      </c>
      <c r="AI16" s="301">
        <v>2</v>
      </c>
    </row>
    <row r="17" spans="1:35" ht="25.5" customHeight="1">
      <c r="A17" s="720"/>
      <c r="B17" s="307" t="s">
        <v>309</v>
      </c>
      <c r="C17" s="301">
        <v>3</v>
      </c>
      <c r="D17" s="301">
        <v>1</v>
      </c>
      <c r="E17" s="301">
        <f t="shared" si="0"/>
        <v>4</v>
      </c>
      <c r="F17" s="172">
        <v>1373</v>
      </c>
      <c r="G17" s="172">
        <v>1875</v>
      </c>
      <c r="H17" s="172">
        <f t="shared" si="1"/>
        <v>3248</v>
      </c>
      <c r="I17" s="172">
        <v>29</v>
      </c>
      <c r="J17" s="172">
        <v>0</v>
      </c>
      <c r="K17" s="172">
        <f t="shared" si="2"/>
        <v>29</v>
      </c>
      <c r="L17" s="301">
        <v>3</v>
      </c>
      <c r="M17" s="301"/>
      <c r="N17" s="301">
        <v>1</v>
      </c>
      <c r="O17" s="301"/>
      <c r="P17" s="301">
        <v>1</v>
      </c>
      <c r="Q17" s="301">
        <v>1</v>
      </c>
      <c r="R17" s="301">
        <v>1</v>
      </c>
      <c r="S17" s="301">
        <v>1</v>
      </c>
      <c r="T17" s="301"/>
      <c r="U17" s="301"/>
      <c r="V17" s="172">
        <v>430</v>
      </c>
      <c r="W17" s="172">
        <v>175</v>
      </c>
      <c r="X17" s="301">
        <v>4</v>
      </c>
      <c r="Y17" s="301"/>
      <c r="Z17" s="301"/>
      <c r="AA17" s="301">
        <v>3</v>
      </c>
      <c r="AB17" s="301"/>
      <c r="AC17" s="301">
        <v>1</v>
      </c>
      <c r="AD17" s="301">
        <v>2</v>
      </c>
      <c r="AE17" s="301"/>
      <c r="AF17" s="301">
        <v>2</v>
      </c>
      <c r="AG17" s="301">
        <v>3</v>
      </c>
      <c r="AH17" s="301">
        <v>1</v>
      </c>
      <c r="AI17" s="301">
        <v>2</v>
      </c>
    </row>
    <row r="18" spans="1:35" ht="25.5" customHeight="1">
      <c r="A18" s="307" t="s">
        <v>803</v>
      </c>
      <c r="B18" s="307" t="s">
        <v>552</v>
      </c>
      <c r="C18" s="301">
        <v>2</v>
      </c>
      <c r="D18" s="301">
        <v>1</v>
      </c>
      <c r="E18" s="301">
        <f t="shared" si="0"/>
        <v>3</v>
      </c>
      <c r="F18" s="172">
        <v>330</v>
      </c>
      <c r="G18" s="172">
        <v>200</v>
      </c>
      <c r="H18" s="172">
        <f t="shared" si="1"/>
        <v>530</v>
      </c>
      <c r="I18" s="172">
        <v>47</v>
      </c>
      <c r="J18" s="172">
        <v>0</v>
      </c>
      <c r="K18" s="172">
        <f t="shared" si="2"/>
        <v>47</v>
      </c>
      <c r="L18" s="301">
        <v>2</v>
      </c>
      <c r="M18" s="301"/>
      <c r="N18" s="301">
        <v>1</v>
      </c>
      <c r="O18" s="301"/>
      <c r="P18" s="301"/>
      <c r="Q18" s="301">
        <v>2</v>
      </c>
      <c r="R18" s="301">
        <v>1</v>
      </c>
      <c r="S18" s="301"/>
      <c r="T18" s="301"/>
      <c r="U18" s="301"/>
      <c r="V18" s="172">
        <v>1380</v>
      </c>
      <c r="W18" s="172">
        <v>290</v>
      </c>
      <c r="X18" s="301">
        <v>1</v>
      </c>
      <c r="Y18" s="301"/>
      <c r="Z18" s="301">
        <v>2</v>
      </c>
      <c r="AA18" s="301">
        <v>2</v>
      </c>
      <c r="AB18" s="301"/>
      <c r="AC18" s="301">
        <v>1</v>
      </c>
      <c r="AD18" s="301"/>
      <c r="AE18" s="301"/>
      <c r="AF18" s="301">
        <v>3</v>
      </c>
      <c r="AG18" s="301">
        <v>3</v>
      </c>
      <c r="AH18" s="301"/>
      <c r="AI18" s="301">
        <v>4</v>
      </c>
    </row>
    <row r="19" spans="1:35" ht="25.5" customHeight="1">
      <c r="A19" s="307" t="s">
        <v>804</v>
      </c>
      <c r="B19" s="413" t="s">
        <v>553</v>
      </c>
      <c r="C19" s="301">
        <v>2</v>
      </c>
      <c r="D19" s="301">
        <v>10</v>
      </c>
      <c r="E19" s="301">
        <f t="shared" si="0"/>
        <v>12</v>
      </c>
      <c r="F19" s="172">
        <v>2696</v>
      </c>
      <c r="G19" s="172">
        <v>25493</v>
      </c>
      <c r="H19" s="172">
        <f t="shared" si="1"/>
        <v>28189</v>
      </c>
      <c r="I19" s="172">
        <v>0</v>
      </c>
      <c r="J19" s="172">
        <v>388</v>
      </c>
      <c r="K19" s="172">
        <f t="shared" si="2"/>
        <v>388</v>
      </c>
      <c r="L19" s="301">
        <v>2</v>
      </c>
      <c r="M19" s="301">
        <v>1</v>
      </c>
      <c r="N19" s="301">
        <v>9</v>
      </c>
      <c r="O19" s="301"/>
      <c r="P19" s="301">
        <v>2</v>
      </c>
      <c r="Q19" s="301">
        <v>1</v>
      </c>
      <c r="R19" s="301">
        <v>8</v>
      </c>
      <c r="S19" s="301"/>
      <c r="T19" s="301"/>
      <c r="U19" s="301"/>
      <c r="V19" s="172">
        <v>750</v>
      </c>
      <c r="W19" s="172">
        <v>2150</v>
      </c>
      <c r="X19" s="301">
        <v>10</v>
      </c>
      <c r="Y19" s="301"/>
      <c r="Z19" s="301">
        <v>2</v>
      </c>
      <c r="AA19" s="301">
        <v>12</v>
      </c>
      <c r="AB19" s="301"/>
      <c r="AC19" s="301"/>
      <c r="AD19" s="301"/>
      <c r="AE19" s="301"/>
      <c r="AF19" s="301">
        <v>12</v>
      </c>
      <c r="AG19" s="301">
        <v>12</v>
      </c>
      <c r="AH19" s="301"/>
      <c r="AI19" s="301">
        <v>10</v>
      </c>
    </row>
    <row r="20" spans="1:35" ht="25.5" customHeight="1">
      <c r="A20" s="308" t="s">
        <v>202</v>
      </c>
      <c r="B20" s="307" t="s">
        <v>783</v>
      </c>
      <c r="C20" s="301">
        <v>13</v>
      </c>
      <c r="D20" s="301">
        <v>35</v>
      </c>
      <c r="E20" s="301">
        <f t="shared" si="0"/>
        <v>48</v>
      </c>
      <c r="F20" s="172">
        <v>5137</v>
      </c>
      <c r="G20" s="172">
        <v>120405</v>
      </c>
      <c r="H20" s="172">
        <f t="shared" si="1"/>
        <v>125542</v>
      </c>
      <c r="I20" s="172">
        <v>1368</v>
      </c>
      <c r="J20" s="172">
        <v>21813</v>
      </c>
      <c r="K20" s="172">
        <f t="shared" si="2"/>
        <v>23181</v>
      </c>
      <c r="L20" s="301">
        <v>13</v>
      </c>
      <c r="M20" s="301">
        <v>14</v>
      </c>
      <c r="N20" s="301">
        <v>21</v>
      </c>
      <c r="O20" s="301">
        <v>1</v>
      </c>
      <c r="P20" s="301">
        <v>13</v>
      </c>
      <c r="Q20" s="301">
        <v>17</v>
      </c>
      <c r="R20" s="301">
        <v>19</v>
      </c>
      <c r="S20" s="301">
        <v>1</v>
      </c>
      <c r="T20" s="301"/>
      <c r="U20" s="301">
        <v>2</v>
      </c>
      <c r="V20" s="172">
        <v>7282</v>
      </c>
      <c r="W20" s="172">
        <v>18895</v>
      </c>
      <c r="X20" s="301">
        <v>22</v>
      </c>
      <c r="Y20" s="301"/>
      <c r="Z20" s="301">
        <v>26</v>
      </c>
      <c r="AA20" s="301">
        <v>48</v>
      </c>
      <c r="AB20" s="301"/>
      <c r="AC20" s="301">
        <v>0</v>
      </c>
      <c r="AD20" s="301">
        <v>1</v>
      </c>
      <c r="AE20" s="301"/>
      <c r="AF20" s="301">
        <v>47</v>
      </c>
      <c r="AG20" s="301">
        <v>44</v>
      </c>
      <c r="AH20" s="301">
        <v>4</v>
      </c>
      <c r="AI20" s="301">
        <v>182</v>
      </c>
    </row>
    <row r="21" spans="1:35" ht="25.5" customHeight="1">
      <c r="A21" s="308" t="s">
        <v>190</v>
      </c>
      <c r="B21" s="307" t="s">
        <v>784</v>
      </c>
      <c r="C21" s="301">
        <v>8</v>
      </c>
      <c r="D21" s="301">
        <v>11</v>
      </c>
      <c r="E21" s="301">
        <f t="shared" si="0"/>
        <v>19</v>
      </c>
      <c r="F21" s="172">
        <v>1410</v>
      </c>
      <c r="G21" s="172">
        <v>3620</v>
      </c>
      <c r="H21" s="172">
        <f t="shared" si="1"/>
        <v>5030</v>
      </c>
      <c r="I21" s="172">
        <v>273</v>
      </c>
      <c r="J21" s="172">
        <v>1832</v>
      </c>
      <c r="K21" s="172">
        <f t="shared" si="2"/>
        <v>2105</v>
      </c>
      <c r="L21" s="301">
        <v>8</v>
      </c>
      <c r="M21" s="301">
        <v>5</v>
      </c>
      <c r="N21" s="301">
        <v>6</v>
      </c>
      <c r="O21" s="301">
        <v>1</v>
      </c>
      <c r="P21" s="301">
        <v>1</v>
      </c>
      <c r="Q21" s="301">
        <v>1</v>
      </c>
      <c r="R21" s="301">
        <v>7</v>
      </c>
      <c r="S21" s="301">
        <v>1</v>
      </c>
      <c r="T21" s="301">
        <v>2</v>
      </c>
      <c r="U21" s="301">
        <v>1</v>
      </c>
      <c r="V21" s="172">
        <v>16575</v>
      </c>
      <c r="W21" s="172">
        <v>3797</v>
      </c>
      <c r="X21" s="301">
        <v>6</v>
      </c>
      <c r="Y21" s="301">
        <v>2</v>
      </c>
      <c r="Z21" s="301">
        <v>11</v>
      </c>
      <c r="AA21" s="301">
        <v>19</v>
      </c>
      <c r="AB21" s="301"/>
      <c r="AC21" s="301"/>
      <c r="AD21" s="301">
        <v>4</v>
      </c>
      <c r="AE21" s="301"/>
      <c r="AF21" s="301">
        <v>14</v>
      </c>
      <c r="AG21" s="301">
        <v>18</v>
      </c>
      <c r="AH21" s="301"/>
      <c r="AI21" s="301">
        <v>47</v>
      </c>
    </row>
    <row r="22" spans="1:35" ht="25.5" customHeight="1">
      <c r="A22" s="308" t="s">
        <v>191</v>
      </c>
      <c r="B22" s="307" t="s">
        <v>785</v>
      </c>
      <c r="C22" s="301">
        <v>0</v>
      </c>
      <c r="D22" s="301">
        <v>3</v>
      </c>
      <c r="E22" s="301">
        <f t="shared" si="0"/>
        <v>3</v>
      </c>
      <c r="F22" s="172">
        <v>0</v>
      </c>
      <c r="G22" s="172">
        <v>0</v>
      </c>
      <c r="H22" s="172">
        <f t="shared" si="1"/>
        <v>0</v>
      </c>
      <c r="I22" s="172">
        <v>0</v>
      </c>
      <c r="J22" s="172">
        <v>0</v>
      </c>
      <c r="K22" s="172">
        <f t="shared" si="2"/>
        <v>0</v>
      </c>
      <c r="L22" s="301"/>
      <c r="M22" s="301"/>
      <c r="N22" s="301">
        <v>3</v>
      </c>
      <c r="O22" s="301"/>
      <c r="P22" s="301"/>
      <c r="Q22" s="301"/>
      <c r="R22" s="301">
        <v>3</v>
      </c>
      <c r="S22" s="301"/>
      <c r="T22" s="301"/>
      <c r="U22" s="301"/>
      <c r="V22" s="172"/>
      <c r="W22" s="172">
        <v>870</v>
      </c>
      <c r="X22" s="301"/>
      <c r="Y22" s="301"/>
      <c r="Z22" s="301">
        <v>3</v>
      </c>
      <c r="AA22" s="301">
        <v>3</v>
      </c>
      <c r="AB22" s="301"/>
      <c r="AC22" s="301"/>
      <c r="AD22" s="301"/>
      <c r="AE22" s="301"/>
      <c r="AF22" s="301">
        <v>3</v>
      </c>
      <c r="AG22" s="301">
        <v>3</v>
      </c>
      <c r="AH22" s="301"/>
      <c r="AI22" s="301">
        <v>7</v>
      </c>
    </row>
    <row r="23" spans="1:35" ht="25.5" customHeight="1" thickBot="1">
      <c r="A23" s="309" t="s">
        <v>192</v>
      </c>
      <c r="B23" s="310" t="s">
        <v>786</v>
      </c>
      <c r="C23" s="302">
        <v>1</v>
      </c>
      <c r="D23" s="302">
        <v>21</v>
      </c>
      <c r="E23" s="591">
        <f t="shared" si="0"/>
        <v>22</v>
      </c>
      <c r="F23" s="173">
        <v>188</v>
      </c>
      <c r="G23" s="173">
        <v>49382</v>
      </c>
      <c r="H23" s="173">
        <f t="shared" si="1"/>
        <v>49570</v>
      </c>
      <c r="I23" s="173">
        <v>98</v>
      </c>
      <c r="J23" s="173">
        <v>28482</v>
      </c>
      <c r="K23" s="173">
        <f t="shared" si="2"/>
        <v>28580</v>
      </c>
      <c r="L23" s="302">
        <v>1</v>
      </c>
      <c r="M23" s="302">
        <v>10</v>
      </c>
      <c r="N23" s="302">
        <v>11</v>
      </c>
      <c r="O23" s="302"/>
      <c r="P23" s="302">
        <v>1</v>
      </c>
      <c r="Q23" s="302">
        <v>10</v>
      </c>
      <c r="R23" s="302">
        <v>11</v>
      </c>
      <c r="S23" s="302"/>
      <c r="T23" s="302"/>
      <c r="U23" s="302"/>
      <c r="V23" s="173">
        <v>50</v>
      </c>
      <c r="W23" s="303">
        <v>14280</v>
      </c>
      <c r="X23" s="302">
        <v>19</v>
      </c>
      <c r="Y23" s="302"/>
      <c r="Z23" s="302">
        <v>3</v>
      </c>
      <c r="AA23" s="302">
        <v>21</v>
      </c>
      <c r="AB23" s="302"/>
      <c r="AC23" s="302"/>
      <c r="AD23" s="302"/>
      <c r="AE23" s="302"/>
      <c r="AF23" s="302">
        <v>21</v>
      </c>
      <c r="AG23" s="302">
        <v>21</v>
      </c>
      <c r="AH23" s="302">
        <v>1</v>
      </c>
      <c r="AI23" s="302">
        <v>22</v>
      </c>
    </row>
    <row r="24" spans="1:35" ht="25.5" customHeight="1" thickTop="1">
      <c r="A24" s="311"/>
      <c r="B24" s="414" t="s">
        <v>787</v>
      </c>
      <c r="C24" s="304">
        <f>SUM(C7:C23)</f>
        <v>54</v>
      </c>
      <c r="D24" s="304">
        <f>SUM(D7:D23)</f>
        <v>119</v>
      </c>
      <c r="E24" s="306">
        <f>SUM(E7:E23)</f>
        <v>173</v>
      </c>
      <c r="F24" s="305">
        <f>SUM(F7:F23)</f>
        <v>43546</v>
      </c>
      <c r="G24" s="305">
        <f t="shared" ref="G24:AF24" si="3">SUM(G7:G23)</f>
        <v>277788</v>
      </c>
      <c r="H24" s="305">
        <f>SUM(H7:H23)</f>
        <v>321334</v>
      </c>
      <c r="I24" s="305">
        <f t="shared" si="3"/>
        <v>2410</v>
      </c>
      <c r="J24" s="305">
        <f t="shared" si="3"/>
        <v>72617</v>
      </c>
      <c r="K24" s="305">
        <f t="shared" si="3"/>
        <v>75027</v>
      </c>
      <c r="L24" s="304">
        <f t="shared" si="3"/>
        <v>54</v>
      </c>
      <c r="M24" s="304">
        <f t="shared" si="3"/>
        <v>48</v>
      </c>
      <c r="N24" s="304">
        <f t="shared" si="3"/>
        <v>71</v>
      </c>
      <c r="O24" s="304">
        <f t="shared" si="3"/>
        <v>4</v>
      </c>
      <c r="P24" s="304">
        <f t="shared" si="3"/>
        <v>39</v>
      </c>
      <c r="Q24" s="304">
        <f t="shared" si="3"/>
        <v>57</v>
      </c>
      <c r="R24" s="304">
        <f>SUM(R7:R23)</f>
        <v>61</v>
      </c>
      <c r="S24" s="304">
        <f t="shared" ref="S24:U24" si="4">SUM(S7:S23)</f>
        <v>3</v>
      </c>
      <c r="T24" s="304">
        <f t="shared" si="4"/>
        <v>2</v>
      </c>
      <c r="U24" s="304">
        <f t="shared" si="4"/>
        <v>6</v>
      </c>
      <c r="V24" s="305">
        <f t="shared" si="3"/>
        <v>116479</v>
      </c>
      <c r="W24" s="306">
        <f>SUM(W7:W23)</f>
        <v>61018</v>
      </c>
      <c r="X24" s="304">
        <f t="shared" si="3"/>
        <v>110</v>
      </c>
      <c r="Y24" s="304">
        <f t="shared" si="3"/>
        <v>3</v>
      </c>
      <c r="Z24" s="304">
        <f t="shared" si="3"/>
        <v>60</v>
      </c>
      <c r="AA24" s="304">
        <f>SUM(AA7:AA23)</f>
        <v>166</v>
      </c>
      <c r="AB24" s="304">
        <f t="shared" si="3"/>
        <v>1</v>
      </c>
      <c r="AC24" s="304">
        <f t="shared" si="3"/>
        <v>2</v>
      </c>
      <c r="AD24" s="304">
        <f>SUM(AD7:AD23)</f>
        <v>23</v>
      </c>
      <c r="AE24" s="304">
        <f t="shared" si="3"/>
        <v>0</v>
      </c>
      <c r="AF24" s="304">
        <f t="shared" si="3"/>
        <v>145</v>
      </c>
      <c r="AG24" s="304">
        <f>SUM(AG7:AG23)</f>
        <v>162</v>
      </c>
      <c r="AH24" s="304">
        <f>SUM(AH7:AH23)</f>
        <v>10</v>
      </c>
      <c r="AI24" s="304">
        <f>SUM(AI7:AI23)</f>
        <v>483</v>
      </c>
    </row>
    <row r="28" spans="1:35" ht="13.5" customHeight="1"/>
  </sheetData>
  <mergeCells count="49">
    <mergeCell ref="A8:A9"/>
    <mergeCell ref="A10:A11"/>
    <mergeCell ref="A14:A15"/>
    <mergeCell ref="A16:A17"/>
    <mergeCell ref="AB3:AB6"/>
    <mergeCell ref="A2:A6"/>
    <mergeCell ref="B2:B6"/>
    <mergeCell ref="C2:E2"/>
    <mergeCell ref="F2:H2"/>
    <mergeCell ref="I2:K2"/>
    <mergeCell ref="L2:N2"/>
    <mergeCell ref="C3:C6"/>
    <mergeCell ref="D3:D6"/>
    <mergeCell ref="E3:E6"/>
    <mergeCell ref="F3:F6"/>
    <mergeCell ref="G3:G6"/>
    <mergeCell ref="Y3:Y6"/>
    <mergeCell ref="P3:P6"/>
    <mergeCell ref="V3:V6"/>
    <mergeCell ref="W3:W6"/>
    <mergeCell ref="X3:X6"/>
    <mergeCell ref="T3:T6"/>
    <mergeCell ref="M3:M6"/>
    <mergeCell ref="S3:S6"/>
    <mergeCell ref="Q3:Q6"/>
    <mergeCell ref="U3:U6"/>
    <mergeCell ref="R3:R6"/>
    <mergeCell ref="H3:H6"/>
    <mergeCell ref="I3:I6"/>
    <mergeCell ref="J3:J6"/>
    <mergeCell ref="AG2:AH2"/>
    <mergeCell ref="O2:U2"/>
    <mergeCell ref="X2:Z2"/>
    <mergeCell ref="AA2:AC2"/>
    <mergeCell ref="AD2:AF2"/>
    <mergeCell ref="V2:W2"/>
    <mergeCell ref="AG3:AG6"/>
    <mergeCell ref="AH3:AH6"/>
    <mergeCell ref="AD3:AD6"/>
    <mergeCell ref="K3:K6"/>
    <mergeCell ref="N3:N6"/>
    <mergeCell ref="O3:O6"/>
    <mergeCell ref="L3:L6"/>
    <mergeCell ref="AI2:AI6"/>
    <mergeCell ref="Z3:Z6"/>
    <mergeCell ref="AA3:AA6"/>
    <mergeCell ref="AE3:AE6"/>
    <mergeCell ref="AF3:AF6"/>
    <mergeCell ref="AC3:AC6"/>
  </mergeCells>
  <phoneticPr fontId="2"/>
  <printOptions horizontalCentered="1"/>
  <pageMargins left="0.78740157480314965" right="0.78740157480314965" top="0.98425196850393704" bottom="0.98425196850393704" header="0.51181102362204722" footer="0.51181102362204722"/>
  <pageSetup paperSize="9" scale="65" orientation="landscape" r:id="rId1"/>
  <headerFooter alignWithMargins="0">
    <oddFooter>&amp;C- 21 -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W300"/>
  <sheetViews>
    <sheetView view="pageBreakPreview" zoomScale="75" zoomScaleNormal="100" zoomScaleSheetLayoutView="100" workbookViewId="0">
      <pane xSplit="3" ySplit="4" topLeftCell="F5" activePane="bottomRight" state="frozen"/>
      <selection activeCell="M87" sqref="M87"/>
      <selection pane="topRight" activeCell="M87" sqref="M87"/>
      <selection pane="bottomLeft" activeCell="M87" sqref="M87"/>
      <selection pane="bottomRight" activeCell="C181" sqref="C181"/>
    </sheetView>
  </sheetViews>
  <sheetFormatPr defaultColWidth="9" defaultRowHeight="15.95" customHeight="1"/>
  <cols>
    <col min="1" max="1" width="4.375" style="35" customWidth="1"/>
    <col min="2" max="2" width="10.125" style="35" customWidth="1"/>
    <col min="3" max="3" width="67.5" style="35" customWidth="1"/>
    <col min="4" max="4" width="45.5" style="35" customWidth="1"/>
    <col min="5" max="5" width="13.625" style="36" customWidth="1"/>
    <col min="6" max="7" width="9.5" style="30" customWidth="1"/>
    <col min="8" max="8" width="10.125" style="36" customWidth="1"/>
    <col min="9" max="9" width="19.625" style="36" customWidth="1"/>
    <col min="10" max="10" width="2.75" style="42" customWidth="1"/>
    <col min="11" max="11" width="8.125" style="30" customWidth="1"/>
    <col min="12" max="12" width="2.75" style="35" customWidth="1"/>
    <col min="13" max="13" width="9.375" style="42" customWidth="1"/>
    <col min="14" max="14" width="14" style="42" customWidth="1"/>
    <col min="15" max="15" width="13.5" style="42" customWidth="1"/>
    <col min="16" max="17" width="5.75" style="42" customWidth="1"/>
    <col min="18" max="18" width="10" style="35" customWidth="1"/>
    <col min="19" max="20" width="9" style="30"/>
    <col min="21" max="21" width="13.25" style="30" customWidth="1"/>
    <col min="22" max="22" width="5.375" style="42" customWidth="1"/>
    <col min="23" max="23" width="6.5" style="30" customWidth="1"/>
    <col min="24" max="24" width="2.625" style="35" customWidth="1"/>
    <col min="25" max="16384" width="9" style="35"/>
  </cols>
  <sheetData>
    <row r="1" spans="1:23" ht="16.5" customHeight="1">
      <c r="A1" s="20" t="s">
        <v>259</v>
      </c>
      <c r="C1" s="20"/>
      <c r="D1" s="20"/>
    </row>
    <row r="2" spans="1:23" ht="15.75" customHeight="1">
      <c r="A2" s="37"/>
      <c r="B2" s="38" t="s">
        <v>443</v>
      </c>
      <c r="C2" s="37"/>
      <c r="D2" s="37"/>
      <c r="E2" s="37"/>
      <c r="F2" s="38" t="s">
        <v>260</v>
      </c>
      <c r="G2" s="38" t="s">
        <v>261</v>
      </c>
      <c r="H2" s="38"/>
      <c r="I2" s="725" t="s">
        <v>115</v>
      </c>
      <c r="J2" s="728" t="s">
        <v>116</v>
      </c>
      <c r="K2" s="729"/>
      <c r="L2" s="730"/>
      <c r="M2" s="113" t="s">
        <v>117</v>
      </c>
      <c r="N2" s="38"/>
      <c r="O2" s="725" t="s">
        <v>118</v>
      </c>
      <c r="P2" s="725" t="s">
        <v>120</v>
      </c>
      <c r="Q2" s="158" t="s">
        <v>119</v>
      </c>
      <c r="R2" s="723" t="s">
        <v>912</v>
      </c>
      <c r="S2" s="35"/>
      <c r="T2" s="35"/>
      <c r="U2" s="35"/>
      <c r="V2" s="35"/>
      <c r="W2" s="35"/>
    </row>
    <row r="3" spans="1:23" ht="15.75" customHeight="1">
      <c r="A3" s="117" t="s">
        <v>262</v>
      </c>
      <c r="B3" s="117" t="s">
        <v>263</v>
      </c>
      <c r="C3" s="117" t="s">
        <v>6</v>
      </c>
      <c r="D3" s="159" t="s">
        <v>121</v>
      </c>
      <c r="E3" s="117" t="s">
        <v>874</v>
      </c>
      <c r="F3" s="39" t="s">
        <v>193</v>
      </c>
      <c r="G3" s="39" t="s">
        <v>193</v>
      </c>
      <c r="H3" s="39" t="s">
        <v>122</v>
      </c>
      <c r="I3" s="726"/>
      <c r="J3" s="731"/>
      <c r="K3" s="732"/>
      <c r="L3" s="733"/>
      <c r="M3" s="114" t="s">
        <v>123</v>
      </c>
      <c r="N3" s="380" t="s">
        <v>87</v>
      </c>
      <c r="O3" s="726" t="s">
        <v>124</v>
      </c>
      <c r="P3" s="726" t="s">
        <v>125</v>
      </c>
      <c r="Q3" s="159" t="s">
        <v>219</v>
      </c>
      <c r="R3" s="724"/>
      <c r="S3" s="35"/>
      <c r="T3" s="35"/>
      <c r="U3" s="35"/>
      <c r="V3" s="35"/>
      <c r="W3" s="35"/>
    </row>
    <row r="4" spans="1:23" ht="15.75" customHeight="1">
      <c r="A4" s="41"/>
      <c r="B4" s="39"/>
      <c r="C4" s="40"/>
      <c r="D4" s="40"/>
      <c r="E4" s="41"/>
      <c r="F4" s="115" t="s">
        <v>126</v>
      </c>
      <c r="G4" s="115" t="s">
        <v>126</v>
      </c>
      <c r="H4" s="115"/>
      <c r="I4" s="727"/>
      <c r="J4" s="734"/>
      <c r="K4" s="735"/>
      <c r="L4" s="736"/>
      <c r="M4" s="116" t="s">
        <v>127</v>
      </c>
      <c r="N4" s="115"/>
      <c r="O4" s="727"/>
      <c r="P4" s="727"/>
      <c r="Q4" s="160" t="s">
        <v>128</v>
      </c>
      <c r="R4" s="724"/>
      <c r="S4" s="35"/>
      <c r="T4" s="35"/>
      <c r="U4" s="35"/>
      <c r="V4" s="35"/>
      <c r="W4" s="35"/>
    </row>
    <row r="5" spans="1:23" s="366" customFormat="1" ht="27" customHeight="1">
      <c r="A5" s="200">
        <v>1</v>
      </c>
      <c r="B5" s="200" t="s">
        <v>1262</v>
      </c>
      <c r="C5" s="200" t="s">
        <v>1263</v>
      </c>
      <c r="D5" s="581" t="s">
        <v>1441</v>
      </c>
      <c r="E5" s="582">
        <v>32509</v>
      </c>
      <c r="F5" s="583">
        <v>12000</v>
      </c>
      <c r="G5" s="583">
        <v>11000</v>
      </c>
      <c r="H5" s="379" t="s">
        <v>1600</v>
      </c>
      <c r="I5" s="577" t="s">
        <v>1013</v>
      </c>
      <c r="J5" s="579" t="s">
        <v>1096</v>
      </c>
      <c r="K5" s="409">
        <v>3900</v>
      </c>
      <c r="L5" s="578" t="s">
        <v>1154</v>
      </c>
      <c r="M5" s="381" t="s">
        <v>1097</v>
      </c>
      <c r="N5" s="381" t="s">
        <v>99</v>
      </c>
      <c r="O5" s="381" t="s">
        <v>1098</v>
      </c>
      <c r="P5" s="381" t="s">
        <v>102</v>
      </c>
      <c r="Q5" s="381">
        <v>1</v>
      </c>
      <c r="R5" s="375"/>
    </row>
    <row r="6" spans="1:23" s="366" customFormat="1" ht="27" customHeight="1">
      <c r="A6" s="200">
        <v>2</v>
      </c>
      <c r="B6" s="200" t="s">
        <v>1287</v>
      </c>
      <c r="C6" s="200" t="s">
        <v>1288</v>
      </c>
      <c r="D6" s="584" t="s">
        <v>1464</v>
      </c>
      <c r="E6" s="582">
        <v>35569</v>
      </c>
      <c r="F6" s="583"/>
      <c r="G6" s="583"/>
      <c r="H6" s="379" t="s">
        <v>1596</v>
      </c>
      <c r="I6" s="577" t="s">
        <v>1010</v>
      </c>
      <c r="J6" s="579" t="s">
        <v>1096</v>
      </c>
      <c r="K6" s="409"/>
      <c r="L6" s="578" t="s">
        <v>1154</v>
      </c>
      <c r="M6" s="381" t="s">
        <v>1099</v>
      </c>
      <c r="N6" s="381" t="s">
        <v>99</v>
      </c>
      <c r="O6" s="381" t="s">
        <v>1104</v>
      </c>
      <c r="P6" s="381" t="s">
        <v>102</v>
      </c>
      <c r="Q6" s="381">
        <v>4</v>
      </c>
      <c r="R6" s="375"/>
    </row>
    <row r="7" spans="1:23" s="366" customFormat="1" ht="27" customHeight="1">
      <c r="A7" s="200">
        <v>3</v>
      </c>
      <c r="B7" s="200" t="s">
        <v>1289</v>
      </c>
      <c r="C7" s="200" t="s">
        <v>1290</v>
      </c>
      <c r="D7" s="581" t="s">
        <v>1465</v>
      </c>
      <c r="E7" s="582">
        <v>22251</v>
      </c>
      <c r="F7" s="583">
        <v>3375</v>
      </c>
      <c r="G7" s="583">
        <v>315</v>
      </c>
      <c r="H7" s="379" t="s">
        <v>1601</v>
      </c>
      <c r="I7" s="577" t="s">
        <v>1013</v>
      </c>
      <c r="J7" s="579" t="s">
        <v>1096</v>
      </c>
      <c r="K7" s="409">
        <v>69</v>
      </c>
      <c r="L7" s="578" t="s">
        <v>1154</v>
      </c>
      <c r="M7" s="381" t="s">
        <v>1615</v>
      </c>
      <c r="N7" s="381" t="s">
        <v>99</v>
      </c>
      <c r="O7" s="381" t="s">
        <v>1104</v>
      </c>
      <c r="P7" s="381" t="s">
        <v>102</v>
      </c>
      <c r="Q7" s="381">
        <v>3</v>
      </c>
      <c r="R7" s="375"/>
    </row>
    <row r="8" spans="1:23" s="366" customFormat="1" ht="27" customHeight="1">
      <c r="A8" s="200">
        <v>4</v>
      </c>
      <c r="B8" s="200" t="s">
        <v>1289</v>
      </c>
      <c r="C8" s="200" t="s">
        <v>1291</v>
      </c>
      <c r="D8" s="581" t="s">
        <v>1466</v>
      </c>
      <c r="E8" s="582">
        <v>22586</v>
      </c>
      <c r="F8" s="583">
        <v>0</v>
      </c>
      <c r="G8" s="583">
        <v>0</v>
      </c>
      <c r="H8" s="379" t="s">
        <v>1608</v>
      </c>
      <c r="I8" s="577" t="s">
        <v>1010</v>
      </c>
      <c r="J8" s="579"/>
      <c r="K8" s="409">
        <v>100</v>
      </c>
      <c r="L8" s="578"/>
      <c r="M8" s="381" t="s">
        <v>1615</v>
      </c>
      <c r="N8" s="381" t="s">
        <v>99</v>
      </c>
      <c r="O8" s="381" t="s">
        <v>1104</v>
      </c>
      <c r="P8" s="381" t="s">
        <v>102</v>
      </c>
      <c r="Q8" s="381">
        <v>2</v>
      </c>
      <c r="R8" s="375"/>
    </row>
    <row r="9" spans="1:23" s="366" customFormat="1" ht="27" customHeight="1">
      <c r="A9" s="200">
        <v>5</v>
      </c>
      <c r="B9" s="200" t="s">
        <v>1289</v>
      </c>
      <c r="C9" s="200" t="s">
        <v>1292</v>
      </c>
      <c r="D9" s="581" t="s">
        <v>1467</v>
      </c>
      <c r="E9" s="582">
        <v>23559</v>
      </c>
      <c r="F9" s="583">
        <v>0</v>
      </c>
      <c r="G9" s="583">
        <v>0</v>
      </c>
      <c r="H9" s="379" t="s">
        <v>1608</v>
      </c>
      <c r="I9" s="577" t="s">
        <v>1010</v>
      </c>
      <c r="J9" s="579"/>
      <c r="K9" s="409">
        <v>120</v>
      </c>
      <c r="L9" s="578"/>
      <c r="M9" s="381" t="s">
        <v>1615</v>
      </c>
      <c r="N9" s="381" t="s">
        <v>99</v>
      </c>
      <c r="O9" s="381" t="s">
        <v>1104</v>
      </c>
      <c r="P9" s="381" t="s">
        <v>102</v>
      </c>
      <c r="Q9" s="381">
        <v>4</v>
      </c>
      <c r="R9" s="375"/>
    </row>
    <row r="10" spans="1:23" s="366" customFormat="1" ht="27" customHeight="1">
      <c r="A10" s="200">
        <v>6</v>
      </c>
      <c r="B10" s="200" t="s">
        <v>1289</v>
      </c>
      <c r="C10" s="200" t="s">
        <v>1293</v>
      </c>
      <c r="D10" s="581" t="s">
        <v>1467</v>
      </c>
      <c r="E10" s="582">
        <v>27912</v>
      </c>
      <c r="F10" s="583">
        <v>0</v>
      </c>
      <c r="G10" s="583">
        <v>0</v>
      </c>
      <c r="H10" s="379" t="s">
        <v>1608</v>
      </c>
      <c r="I10" s="577" t="s">
        <v>1010</v>
      </c>
      <c r="J10" s="579"/>
      <c r="K10" s="409">
        <v>190</v>
      </c>
      <c r="L10" s="578"/>
      <c r="M10" s="381" t="s">
        <v>1615</v>
      </c>
      <c r="N10" s="381" t="s">
        <v>99</v>
      </c>
      <c r="O10" s="381" t="s">
        <v>1104</v>
      </c>
      <c r="P10" s="381" t="s">
        <v>102</v>
      </c>
      <c r="Q10" s="381">
        <v>4</v>
      </c>
      <c r="R10" s="375"/>
    </row>
    <row r="11" spans="1:23" s="366" customFormat="1" ht="27" customHeight="1">
      <c r="A11" s="200">
        <v>7</v>
      </c>
      <c r="B11" s="200" t="s">
        <v>1289</v>
      </c>
      <c r="C11" s="200" t="s">
        <v>1294</v>
      </c>
      <c r="D11" s="581" t="s">
        <v>1468</v>
      </c>
      <c r="E11" s="582">
        <v>32568</v>
      </c>
      <c r="F11" s="583">
        <v>0</v>
      </c>
      <c r="G11" s="583">
        <v>0</v>
      </c>
      <c r="H11" s="379" t="s">
        <v>1608</v>
      </c>
      <c r="I11" s="577" t="s">
        <v>1010</v>
      </c>
      <c r="J11" s="579"/>
      <c r="K11" s="409">
        <v>129</v>
      </c>
      <c r="L11" s="578"/>
      <c r="M11" s="381" t="s">
        <v>1615</v>
      </c>
      <c r="N11" s="381" t="s">
        <v>99</v>
      </c>
      <c r="O11" s="381" t="s">
        <v>1104</v>
      </c>
      <c r="P11" s="381" t="s">
        <v>102</v>
      </c>
      <c r="Q11" s="381">
        <v>2</v>
      </c>
      <c r="R11" s="375"/>
    </row>
    <row r="12" spans="1:23" s="366" customFormat="1" ht="27" customHeight="1">
      <c r="A12" s="200">
        <v>8</v>
      </c>
      <c r="B12" s="200" t="s">
        <v>1289</v>
      </c>
      <c r="C12" s="200" t="s">
        <v>1295</v>
      </c>
      <c r="D12" s="581" t="s">
        <v>1466</v>
      </c>
      <c r="E12" s="582">
        <v>34182</v>
      </c>
      <c r="F12" s="583">
        <v>0</v>
      </c>
      <c r="G12" s="583">
        <v>0</v>
      </c>
      <c r="H12" s="379" t="s">
        <v>1608</v>
      </c>
      <c r="I12" s="577" t="s">
        <v>1010</v>
      </c>
      <c r="J12" s="579"/>
      <c r="K12" s="409">
        <v>206</v>
      </c>
      <c r="L12" s="578"/>
      <c r="M12" s="381" t="s">
        <v>1615</v>
      </c>
      <c r="N12" s="381" t="s">
        <v>99</v>
      </c>
      <c r="O12" s="381" t="s">
        <v>1104</v>
      </c>
      <c r="P12" s="381" t="s">
        <v>102</v>
      </c>
      <c r="Q12" s="381">
        <v>2</v>
      </c>
      <c r="R12" s="375"/>
    </row>
    <row r="13" spans="1:23" s="366" customFormat="1" ht="27" customHeight="1">
      <c r="A13" s="200">
        <v>9</v>
      </c>
      <c r="B13" s="200" t="s">
        <v>1289</v>
      </c>
      <c r="C13" s="200" t="s">
        <v>1296</v>
      </c>
      <c r="D13" s="581" t="s">
        <v>1469</v>
      </c>
      <c r="E13" s="582">
        <v>41760</v>
      </c>
      <c r="F13" s="583">
        <v>447</v>
      </c>
      <c r="G13" s="583">
        <v>447</v>
      </c>
      <c r="H13" s="379" t="s">
        <v>1596</v>
      </c>
      <c r="I13" s="353" t="s">
        <v>1105</v>
      </c>
      <c r="J13" s="579" t="s">
        <v>1096</v>
      </c>
      <c r="K13" s="409">
        <v>120</v>
      </c>
      <c r="L13" s="578" t="s">
        <v>1154</v>
      </c>
      <c r="M13" s="381" t="s">
        <v>1615</v>
      </c>
      <c r="N13" s="381" t="s">
        <v>99</v>
      </c>
      <c r="O13" s="381" t="s">
        <v>1104</v>
      </c>
      <c r="P13" s="381" t="s">
        <v>102</v>
      </c>
      <c r="Q13" s="381">
        <v>2</v>
      </c>
      <c r="R13" s="375"/>
    </row>
    <row r="14" spans="1:23" s="366" customFormat="1" ht="27" customHeight="1">
      <c r="A14" s="200">
        <v>10</v>
      </c>
      <c r="B14" s="200" t="s">
        <v>1297</v>
      </c>
      <c r="C14" s="378" t="s">
        <v>1298</v>
      </c>
      <c r="D14" s="581" t="s">
        <v>1470</v>
      </c>
      <c r="E14" s="582">
        <v>26207</v>
      </c>
      <c r="F14" s="583">
        <v>548</v>
      </c>
      <c r="G14" s="583">
        <v>248</v>
      </c>
      <c r="H14" s="379" t="s">
        <v>1608</v>
      </c>
      <c r="I14" s="577" t="s">
        <v>1010</v>
      </c>
      <c r="J14" s="579"/>
      <c r="K14" s="409">
        <v>164</v>
      </c>
      <c r="L14" s="578"/>
      <c r="M14" s="381" t="s">
        <v>1615</v>
      </c>
      <c r="N14" s="381" t="s">
        <v>99</v>
      </c>
      <c r="O14" s="381" t="s">
        <v>1106</v>
      </c>
      <c r="P14" s="381" t="s">
        <v>102</v>
      </c>
      <c r="Q14" s="381">
        <v>2</v>
      </c>
      <c r="R14" s="375"/>
    </row>
    <row r="15" spans="1:23" s="366" customFormat="1" ht="27" customHeight="1">
      <c r="A15" s="200">
        <v>11</v>
      </c>
      <c r="B15" s="200" t="s">
        <v>1297</v>
      </c>
      <c r="C15" s="200" t="s">
        <v>1299</v>
      </c>
      <c r="D15" s="581" t="s">
        <v>1471</v>
      </c>
      <c r="E15" s="582">
        <v>35881</v>
      </c>
      <c r="F15" s="583">
        <v>352</v>
      </c>
      <c r="G15" s="583"/>
      <c r="H15" s="379" t="s">
        <v>1608</v>
      </c>
      <c r="I15" s="577" t="s">
        <v>1010</v>
      </c>
      <c r="J15" s="579"/>
      <c r="K15" s="409">
        <v>126</v>
      </c>
      <c r="L15" s="578"/>
      <c r="M15" s="381" t="s">
        <v>1615</v>
      </c>
      <c r="N15" s="381"/>
      <c r="O15" s="381"/>
      <c r="P15" s="381" t="s">
        <v>1014</v>
      </c>
      <c r="Q15" s="381"/>
      <c r="R15" s="376" t="s">
        <v>1107</v>
      </c>
    </row>
    <row r="16" spans="1:23" s="366" customFormat="1" ht="27" customHeight="1">
      <c r="A16" s="200">
        <v>12</v>
      </c>
      <c r="B16" s="200" t="s">
        <v>1297</v>
      </c>
      <c r="C16" s="200" t="s">
        <v>1300</v>
      </c>
      <c r="D16" s="581" t="s">
        <v>1472</v>
      </c>
      <c r="E16" s="582">
        <v>36267</v>
      </c>
      <c r="F16" s="583">
        <v>124</v>
      </c>
      <c r="G16" s="583"/>
      <c r="H16" s="379" t="s">
        <v>1608</v>
      </c>
      <c r="I16" s="577" t="s">
        <v>1010</v>
      </c>
      <c r="J16" s="579"/>
      <c r="K16" s="409">
        <v>50</v>
      </c>
      <c r="L16" s="578"/>
      <c r="M16" s="381" t="s">
        <v>1615</v>
      </c>
      <c r="N16" s="381"/>
      <c r="O16" s="381"/>
      <c r="P16" s="381" t="s">
        <v>1014</v>
      </c>
      <c r="Q16" s="381"/>
      <c r="R16" s="375" t="s">
        <v>1108</v>
      </c>
    </row>
    <row r="17" spans="1:18" s="366" customFormat="1" ht="27" customHeight="1">
      <c r="A17" s="200">
        <v>13</v>
      </c>
      <c r="B17" s="200" t="s">
        <v>1297</v>
      </c>
      <c r="C17" s="200" t="s">
        <v>1301</v>
      </c>
      <c r="D17" s="581" t="s">
        <v>1473</v>
      </c>
      <c r="E17" s="582">
        <v>37572</v>
      </c>
      <c r="F17" s="583">
        <v>172</v>
      </c>
      <c r="G17" s="583"/>
      <c r="H17" s="379" t="s">
        <v>1608</v>
      </c>
      <c r="I17" s="577" t="s">
        <v>1010</v>
      </c>
      <c r="J17" s="579"/>
      <c r="K17" s="409">
        <v>60</v>
      </c>
      <c r="L17" s="578"/>
      <c r="M17" s="381" t="s">
        <v>1615</v>
      </c>
      <c r="N17" s="381"/>
      <c r="O17" s="381"/>
      <c r="P17" s="381" t="s">
        <v>1014</v>
      </c>
      <c r="Q17" s="381"/>
      <c r="R17" s="375" t="s">
        <v>1108</v>
      </c>
    </row>
    <row r="18" spans="1:18" s="366" customFormat="1" ht="27" customHeight="1">
      <c r="A18" s="200">
        <v>14</v>
      </c>
      <c r="B18" s="200" t="s">
        <v>1302</v>
      </c>
      <c r="C18" s="200" t="s">
        <v>1303</v>
      </c>
      <c r="D18" s="581" t="s">
        <v>1474</v>
      </c>
      <c r="E18" s="582">
        <v>20729</v>
      </c>
      <c r="F18" s="583">
        <v>169</v>
      </c>
      <c r="G18" s="583">
        <v>24</v>
      </c>
      <c r="H18" s="379" t="s">
        <v>1596</v>
      </c>
      <c r="I18" s="577" t="s">
        <v>1013</v>
      </c>
      <c r="J18" s="579" t="s">
        <v>1096</v>
      </c>
      <c r="K18" s="409">
        <v>750</v>
      </c>
      <c r="L18" s="578" t="s">
        <v>1154</v>
      </c>
      <c r="M18" s="381" t="s">
        <v>1615</v>
      </c>
      <c r="N18" s="381" t="s">
        <v>99</v>
      </c>
      <c r="O18" s="381" t="s">
        <v>1106</v>
      </c>
      <c r="P18" s="381" t="s">
        <v>102</v>
      </c>
      <c r="Q18" s="381">
        <v>2</v>
      </c>
      <c r="R18" s="375"/>
    </row>
    <row r="19" spans="1:18" s="366" customFormat="1" ht="27" customHeight="1">
      <c r="A19" s="200">
        <v>15</v>
      </c>
      <c r="B19" s="200" t="s">
        <v>1302</v>
      </c>
      <c r="C19" s="200" t="s">
        <v>1304</v>
      </c>
      <c r="D19" s="581" t="s">
        <v>1475</v>
      </c>
      <c r="E19" s="582">
        <v>24504</v>
      </c>
      <c r="F19" s="583">
        <v>2855</v>
      </c>
      <c r="G19" s="583">
        <v>1332</v>
      </c>
      <c r="H19" s="379" t="s">
        <v>1601</v>
      </c>
      <c r="I19" s="577" t="s">
        <v>1013</v>
      </c>
      <c r="J19" s="579" t="s">
        <v>1096</v>
      </c>
      <c r="K19" s="409">
        <v>514</v>
      </c>
      <c r="L19" s="578" t="s">
        <v>1154</v>
      </c>
      <c r="M19" s="381" t="s">
        <v>1615</v>
      </c>
      <c r="N19" s="381" t="s">
        <v>99</v>
      </c>
      <c r="O19" s="381" t="s">
        <v>1104</v>
      </c>
      <c r="P19" s="381" t="s">
        <v>102</v>
      </c>
      <c r="Q19" s="381">
        <v>7</v>
      </c>
      <c r="R19" s="375"/>
    </row>
    <row r="20" spans="1:18" s="366" customFormat="1" ht="27" customHeight="1">
      <c r="A20" s="200">
        <v>16</v>
      </c>
      <c r="B20" s="200" t="s">
        <v>1302</v>
      </c>
      <c r="C20" s="200" t="s">
        <v>1305</v>
      </c>
      <c r="D20" s="581" t="s">
        <v>1475</v>
      </c>
      <c r="E20" s="582">
        <v>25051</v>
      </c>
      <c r="F20" s="583">
        <v>3795</v>
      </c>
      <c r="G20" s="583">
        <v>1391</v>
      </c>
      <c r="H20" s="379" t="s">
        <v>1602</v>
      </c>
      <c r="I20" s="577" t="s">
        <v>1013</v>
      </c>
      <c r="J20" s="579" t="s">
        <v>1096</v>
      </c>
      <c r="K20" s="409">
        <v>683</v>
      </c>
      <c r="L20" s="578" t="s">
        <v>1154</v>
      </c>
      <c r="M20" s="381" t="s">
        <v>1615</v>
      </c>
      <c r="N20" s="381" t="s">
        <v>99</v>
      </c>
      <c r="O20" s="381" t="s">
        <v>1104</v>
      </c>
      <c r="P20" s="381" t="s">
        <v>102</v>
      </c>
      <c r="Q20" s="381">
        <v>7</v>
      </c>
      <c r="R20" s="375"/>
    </row>
    <row r="21" spans="1:18" s="366" customFormat="1" ht="27" customHeight="1">
      <c r="A21" s="200">
        <v>17</v>
      </c>
      <c r="B21" s="200" t="s">
        <v>1302</v>
      </c>
      <c r="C21" s="200" t="s">
        <v>1306</v>
      </c>
      <c r="D21" s="581" t="s">
        <v>1476</v>
      </c>
      <c r="E21" s="582">
        <v>27211</v>
      </c>
      <c r="F21" s="583">
        <v>1320</v>
      </c>
      <c r="G21" s="583">
        <v>650</v>
      </c>
      <c r="H21" s="379" t="s">
        <v>1602</v>
      </c>
      <c r="I21" s="577" t="s">
        <v>1013</v>
      </c>
      <c r="J21" s="579" t="s">
        <v>1096</v>
      </c>
      <c r="K21" s="409">
        <v>264</v>
      </c>
      <c r="L21" s="578" t="s">
        <v>1154</v>
      </c>
      <c r="M21" s="381" t="s">
        <v>1615</v>
      </c>
      <c r="N21" s="381" t="s">
        <v>99</v>
      </c>
      <c r="O21" s="381" t="s">
        <v>1106</v>
      </c>
      <c r="P21" s="381" t="s">
        <v>102</v>
      </c>
      <c r="Q21" s="595">
        <v>2</v>
      </c>
      <c r="R21" s="375"/>
    </row>
    <row r="22" spans="1:18" s="366" customFormat="1" ht="27" customHeight="1">
      <c r="A22" s="200">
        <v>18</v>
      </c>
      <c r="B22" s="200" t="s">
        <v>1302</v>
      </c>
      <c r="C22" s="200" t="s">
        <v>1307</v>
      </c>
      <c r="D22" s="581" t="s">
        <v>1477</v>
      </c>
      <c r="E22" s="582">
        <v>27638</v>
      </c>
      <c r="F22" s="583">
        <v>1505</v>
      </c>
      <c r="G22" s="583">
        <v>577</v>
      </c>
      <c r="H22" s="379" t="s">
        <v>1602</v>
      </c>
      <c r="I22" s="577" t="s">
        <v>1013</v>
      </c>
      <c r="J22" s="579" t="s">
        <v>1096</v>
      </c>
      <c r="K22" s="409">
        <v>452</v>
      </c>
      <c r="L22" s="578" t="s">
        <v>1154</v>
      </c>
      <c r="M22" s="381" t="s">
        <v>1615</v>
      </c>
      <c r="N22" s="381" t="s">
        <v>99</v>
      </c>
      <c r="O22" s="381" t="s">
        <v>1104</v>
      </c>
      <c r="P22" s="381" t="s">
        <v>102</v>
      </c>
      <c r="Q22" s="381">
        <v>7</v>
      </c>
      <c r="R22" s="375"/>
    </row>
    <row r="23" spans="1:18" s="366" customFormat="1" ht="27" customHeight="1">
      <c r="A23" s="200">
        <v>19</v>
      </c>
      <c r="B23" s="200" t="s">
        <v>1302</v>
      </c>
      <c r="C23" s="200" t="s">
        <v>1308</v>
      </c>
      <c r="D23" s="581" t="s">
        <v>1478</v>
      </c>
      <c r="E23" s="582">
        <v>27638</v>
      </c>
      <c r="F23" s="583">
        <v>2560</v>
      </c>
      <c r="G23" s="583">
        <v>1091</v>
      </c>
      <c r="H23" s="379" t="s">
        <v>1602</v>
      </c>
      <c r="I23" s="577" t="s">
        <v>1013</v>
      </c>
      <c r="J23" s="579" t="s">
        <v>1096</v>
      </c>
      <c r="K23" s="409">
        <v>768</v>
      </c>
      <c r="L23" s="578" t="s">
        <v>1154</v>
      </c>
      <c r="M23" s="381" t="s">
        <v>1615</v>
      </c>
      <c r="N23" s="381" t="s">
        <v>99</v>
      </c>
      <c r="O23" s="381" t="s">
        <v>1104</v>
      </c>
      <c r="P23" s="381" t="s">
        <v>102</v>
      </c>
      <c r="Q23" s="381">
        <v>7</v>
      </c>
      <c r="R23" s="375"/>
    </row>
    <row r="24" spans="1:18" s="366" customFormat="1" ht="27" customHeight="1">
      <c r="A24" s="200">
        <v>20</v>
      </c>
      <c r="B24" s="200" t="s">
        <v>1302</v>
      </c>
      <c r="C24" s="200" t="s">
        <v>1309</v>
      </c>
      <c r="D24" s="581" t="s">
        <v>1479</v>
      </c>
      <c r="E24" s="582"/>
      <c r="F24" s="583">
        <v>0</v>
      </c>
      <c r="G24" s="583">
        <v>0</v>
      </c>
      <c r="H24" s="379" t="s">
        <v>1602</v>
      </c>
      <c r="I24" s="577" t="s">
        <v>1013</v>
      </c>
      <c r="J24" s="579" t="s">
        <v>1096</v>
      </c>
      <c r="K24" s="409">
        <v>400</v>
      </c>
      <c r="L24" s="578" t="s">
        <v>1154</v>
      </c>
      <c r="M24" s="381" t="s">
        <v>1099</v>
      </c>
      <c r="N24" s="381" t="s">
        <v>99</v>
      </c>
      <c r="O24" s="381" t="s">
        <v>1104</v>
      </c>
      <c r="P24" s="381" t="s">
        <v>102</v>
      </c>
      <c r="Q24" s="381">
        <v>1</v>
      </c>
      <c r="R24" s="375"/>
    </row>
    <row r="25" spans="1:18" s="366" customFormat="1" ht="27" customHeight="1">
      <c r="A25" s="200">
        <v>21</v>
      </c>
      <c r="B25" s="200" t="s">
        <v>1302</v>
      </c>
      <c r="C25" s="200" t="s">
        <v>1310</v>
      </c>
      <c r="D25" s="581" t="s">
        <v>1480</v>
      </c>
      <c r="E25" s="582">
        <v>40808</v>
      </c>
      <c r="F25" s="583">
        <v>95</v>
      </c>
      <c r="G25" s="583">
        <v>80</v>
      </c>
      <c r="H25" s="379" t="s">
        <v>1596</v>
      </c>
      <c r="I25" s="577" t="s">
        <v>1609</v>
      </c>
      <c r="J25" s="579" t="s">
        <v>1096</v>
      </c>
      <c r="K25" s="409">
        <v>35</v>
      </c>
      <c r="L25" s="578" t="s">
        <v>1154</v>
      </c>
      <c r="M25" s="381" t="s">
        <v>1615</v>
      </c>
      <c r="N25" s="381" t="s">
        <v>99</v>
      </c>
      <c r="O25" s="381" t="s">
        <v>1104</v>
      </c>
      <c r="P25" s="381" t="s">
        <v>102</v>
      </c>
      <c r="Q25" s="381">
        <v>3</v>
      </c>
      <c r="R25" s="375"/>
    </row>
    <row r="26" spans="1:18" s="366" customFormat="1" ht="27" customHeight="1">
      <c r="A26" s="200">
        <v>22</v>
      </c>
      <c r="B26" s="200" t="s">
        <v>1302</v>
      </c>
      <c r="C26" s="200" t="s">
        <v>1311</v>
      </c>
      <c r="D26" s="581" t="s">
        <v>1481</v>
      </c>
      <c r="E26" s="582">
        <v>40994</v>
      </c>
      <c r="F26" s="583">
        <v>405</v>
      </c>
      <c r="G26" s="583">
        <v>0</v>
      </c>
      <c r="H26" s="379" t="s">
        <v>1596</v>
      </c>
      <c r="I26" s="577" t="s">
        <v>258</v>
      </c>
      <c r="J26" s="597" t="s">
        <v>1096</v>
      </c>
      <c r="K26" s="409">
        <v>90</v>
      </c>
      <c r="L26" s="596" t="s">
        <v>1154</v>
      </c>
      <c r="M26" s="381" t="s">
        <v>1615</v>
      </c>
      <c r="N26" s="381" t="s">
        <v>99</v>
      </c>
      <c r="O26" s="381" t="s">
        <v>1104</v>
      </c>
      <c r="P26" s="381" t="s">
        <v>102</v>
      </c>
      <c r="Q26" s="381">
        <v>2</v>
      </c>
      <c r="R26" s="375"/>
    </row>
    <row r="27" spans="1:18" s="366" customFormat="1" ht="27" customHeight="1">
      <c r="A27" s="200">
        <v>23</v>
      </c>
      <c r="B27" s="200" t="s">
        <v>1312</v>
      </c>
      <c r="C27" s="200" t="s">
        <v>1313</v>
      </c>
      <c r="D27" s="581" t="s">
        <v>1482</v>
      </c>
      <c r="E27" s="582">
        <v>28004</v>
      </c>
      <c r="F27" s="583">
        <v>2968</v>
      </c>
      <c r="G27" s="583">
        <v>35</v>
      </c>
      <c r="H27" s="379" t="s">
        <v>1608</v>
      </c>
      <c r="I27" s="577" t="s">
        <v>1109</v>
      </c>
      <c r="J27" s="579"/>
      <c r="K27" s="409">
        <v>150</v>
      </c>
      <c r="L27" s="578"/>
      <c r="M27" s="381" t="s">
        <v>1615</v>
      </c>
      <c r="N27" s="381" t="s">
        <v>99</v>
      </c>
      <c r="O27" s="381" t="s">
        <v>1104</v>
      </c>
      <c r="P27" s="381" t="s">
        <v>102</v>
      </c>
      <c r="Q27" s="381">
        <v>1</v>
      </c>
      <c r="R27" s="375"/>
    </row>
    <row r="28" spans="1:18" s="366" customFormat="1" ht="27" customHeight="1">
      <c r="A28" s="200">
        <v>24</v>
      </c>
      <c r="B28" s="200" t="s">
        <v>1312</v>
      </c>
      <c r="C28" s="200" t="s">
        <v>1314</v>
      </c>
      <c r="D28" s="581" t="s">
        <v>1483</v>
      </c>
      <c r="E28" s="582">
        <v>40614</v>
      </c>
      <c r="F28" s="583">
        <v>650</v>
      </c>
      <c r="G28" s="583">
        <v>0</v>
      </c>
      <c r="H28" s="379" t="s">
        <v>1608</v>
      </c>
      <c r="I28" s="577" t="s">
        <v>1013</v>
      </c>
      <c r="J28" s="579"/>
      <c r="K28" s="409">
        <v>270</v>
      </c>
      <c r="L28" s="578"/>
      <c r="M28" s="381" t="s">
        <v>1615</v>
      </c>
      <c r="N28" s="381" t="s">
        <v>99</v>
      </c>
      <c r="O28" s="381" t="s">
        <v>1104</v>
      </c>
      <c r="P28" s="381" t="s">
        <v>102</v>
      </c>
      <c r="Q28" s="381">
        <v>3</v>
      </c>
      <c r="R28" s="375"/>
    </row>
    <row r="29" spans="1:18" s="366" customFormat="1" ht="27" customHeight="1">
      <c r="A29" s="200">
        <v>25</v>
      </c>
      <c r="B29" s="200" t="s">
        <v>1312</v>
      </c>
      <c r="C29" s="200" t="s">
        <v>1315</v>
      </c>
      <c r="D29" s="581" t="s">
        <v>1484</v>
      </c>
      <c r="E29" s="582">
        <v>38640</v>
      </c>
      <c r="F29" s="583">
        <v>560</v>
      </c>
      <c r="G29" s="583">
        <v>0</v>
      </c>
      <c r="H29" s="379" t="s">
        <v>1597</v>
      </c>
      <c r="I29" s="577" t="s">
        <v>1109</v>
      </c>
      <c r="J29" s="597" t="s">
        <v>1096</v>
      </c>
      <c r="K29" s="409">
        <v>1268</v>
      </c>
      <c r="L29" s="596" t="s">
        <v>1154</v>
      </c>
      <c r="M29" s="381" t="s">
        <v>1099</v>
      </c>
      <c r="N29" s="381" t="s">
        <v>99</v>
      </c>
      <c r="O29" s="381" t="s">
        <v>1104</v>
      </c>
      <c r="P29" s="381" t="s">
        <v>102</v>
      </c>
      <c r="Q29" s="381">
        <v>2</v>
      </c>
      <c r="R29" s="375"/>
    </row>
    <row r="30" spans="1:18" s="366" customFormat="1" ht="27" customHeight="1">
      <c r="A30" s="200">
        <v>26</v>
      </c>
      <c r="B30" s="200" t="s">
        <v>1312</v>
      </c>
      <c r="C30" s="200" t="s">
        <v>1316</v>
      </c>
      <c r="D30" s="581" t="s">
        <v>1485</v>
      </c>
      <c r="E30" s="582">
        <v>40451</v>
      </c>
      <c r="F30" s="583">
        <v>420</v>
      </c>
      <c r="G30" s="583">
        <v>0</v>
      </c>
      <c r="H30" s="379" t="s">
        <v>1597</v>
      </c>
      <c r="I30" s="577" t="s">
        <v>1011</v>
      </c>
      <c r="J30" s="579" t="s">
        <v>1096</v>
      </c>
      <c r="K30" s="409">
        <v>480</v>
      </c>
      <c r="L30" s="578" t="s">
        <v>1154</v>
      </c>
      <c r="M30" s="381" t="s">
        <v>1099</v>
      </c>
      <c r="N30" s="381" t="s">
        <v>99</v>
      </c>
      <c r="O30" s="381" t="s">
        <v>1104</v>
      </c>
      <c r="P30" s="381" t="s">
        <v>102</v>
      </c>
      <c r="Q30" s="381">
        <v>5</v>
      </c>
      <c r="R30" s="375"/>
    </row>
    <row r="31" spans="1:18" s="366" customFormat="1" ht="27" customHeight="1">
      <c r="A31" s="200">
        <v>27</v>
      </c>
      <c r="B31" s="200" t="s">
        <v>1312</v>
      </c>
      <c r="C31" s="200" t="s">
        <v>1317</v>
      </c>
      <c r="D31" s="581" t="s">
        <v>1486</v>
      </c>
      <c r="E31" s="582">
        <v>36220</v>
      </c>
      <c r="F31" s="583">
        <v>14000</v>
      </c>
      <c r="G31" s="583">
        <v>0</v>
      </c>
      <c r="H31" s="379" t="s">
        <v>1597</v>
      </c>
      <c r="I31" s="577" t="s">
        <v>1110</v>
      </c>
      <c r="J31" s="579" t="s">
        <v>1096</v>
      </c>
      <c r="K31" s="409">
        <v>690</v>
      </c>
      <c r="L31" s="578" t="s">
        <v>1154</v>
      </c>
      <c r="M31" s="381" t="s">
        <v>1615</v>
      </c>
      <c r="N31" s="381" t="s">
        <v>99</v>
      </c>
      <c r="O31" s="381" t="s">
        <v>1104</v>
      </c>
      <c r="P31" s="381" t="s">
        <v>102</v>
      </c>
      <c r="Q31" s="381">
        <v>4</v>
      </c>
      <c r="R31" s="375"/>
    </row>
    <row r="32" spans="1:18" s="366" customFormat="1" ht="27" customHeight="1">
      <c r="A32" s="200">
        <v>28</v>
      </c>
      <c r="B32" s="200" t="s">
        <v>1312</v>
      </c>
      <c r="C32" s="200" t="s">
        <v>1318</v>
      </c>
      <c r="D32" s="581" t="s">
        <v>1487</v>
      </c>
      <c r="E32" s="582">
        <v>40781</v>
      </c>
      <c r="F32" s="583">
        <v>300</v>
      </c>
      <c r="G32" s="583">
        <v>0</v>
      </c>
      <c r="H32" s="379" t="s">
        <v>1597</v>
      </c>
      <c r="I32" s="577" t="s">
        <v>1110</v>
      </c>
      <c r="J32" s="579" t="s">
        <v>1096</v>
      </c>
      <c r="K32" s="409">
        <v>110</v>
      </c>
      <c r="L32" s="578" t="s">
        <v>1154</v>
      </c>
      <c r="M32" s="381" t="s">
        <v>1615</v>
      </c>
      <c r="N32" s="381" t="s">
        <v>99</v>
      </c>
      <c r="O32" s="381" t="s">
        <v>1104</v>
      </c>
      <c r="P32" s="381" t="s">
        <v>102</v>
      </c>
      <c r="Q32" s="381">
        <v>6</v>
      </c>
      <c r="R32" s="375"/>
    </row>
    <row r="33" spans="1:18" s="366" customFormat="1" ht="27" customHeight="1">
      <c r="A33" s="200">
        <v>29</v>
      </c>
      <c r="B33" s="200" t="s">
        <v>1312</v>
      </c>
      <c r="C33" s="200" t="s">
        <v>1319</v>
      </c>
      <c r="D33" s="581" t="s">
        <v>1488</v>
      </c>
      <c r="E33" s="582">
        <v>40939</v>
      </c>
      <c r="F33" s="583">
        <v>10000</v>
      </c>
      <c r="G33" s="583">
        <v>0</v>
      </c>
      <c r="H33" s="379" t="s">
        <v>1597</v>
      </c>
      <c r="I33" s="577" t="s">
        <v>1110</v>
      </c>
      <c r="J33" s="579" t="s">
        <v>1096</v>
      </c>
      <c r="K33" s="409">
        <v>215</v>
      </c>
      <c r="L33" s="578" t="s">
        <v>1154</v>
      </c>
      <c r="M33" s="381" t="s">
        <v>1615</v>
      </c>
      <c r="N33" s="381" t="s">
        <v>99</v>
      </c>
      <c r="O33" s="381" t="s">
        <v>1104</v>
      </c>
      <c r="P33" s="381" t="s">
        <v>102</v>
      </c>
      <c r="Q33" s="381">
        <v>6</v>
      </c>
      <c r="R33" s="375"/>
    </row>
    <row r="34" spans="1:18" s="366" customFormat="1" ht="27" customHeight="1">
      <c r="A34" s="200">
        <v>30</v>
      </c>
      <c r="B34" s="200" t="s">
        <v>1312</v>
      </c>
      <c r="C34" s="200" t="s">
        <v>28</v>
      </c>
      <c r="D34" s="581" t="s">
        <v>1489</v>
      </c>
      <c r="E34" s="582">
        <v>39142</v>
      </c>
      <c r="F34" s="583">
        <v>1200</v>
      </c>
      <c r="G34" s="583">
        <v>1088</v>
      </c>
      <c r="H34" s="379" t="s">
        <v>1596</v>
      </c>
      <c r="I34" s="577" t="s">
        <v>258</v>
      </c>
      <c r="J34" s="579" t="s">
        <v>1096</v>
      </c>
      <c r="K34" s="409">
        <v>389</v>
      </c>
      <c r="L34" s="578" t="s">
        <v>1154</v>
      </c>
      <c r="M34" s="381" t="s">
        <v>1615</v>
      </c>
      <c r="N34" s="381" t="s">
        <v>99</v>
      </c>
      <c r="O34" s="381" t="s">
        <v>1104</v>
      </c>
      <c r="P34" s="381" t="s">
        <v>102</v>
      </c>
      <c r="Q34" s="381">
        <v>6</v>
      </c>
      <c r="R34" s="375"/>
    </row>
    <row r="35" spans="1:18" s="366" customFormat="1" ht="27" customHeight="1">
      <c r="A35" s="200">
        <v>31</v>
      </c>
      <c r="B35" s="200" t="s">
        <v>1320</v>
      </c>
      <c r="C35" s="200" t="s">
        <v>1321</v>
      </c>
      <c r="D35" s="581" t="s">
        <v>1490</v>
      </c>
      <c r="E35" s="582">
        <v>41030</v>
      </c>
      <c r="F35" s="583">
        <v>1700</v>
      </c>
      <c r="G35" s="583">
        <v>0</v>
      </c>
      <c r="H35" s="379" t="s">
        <v>1608</v>
      </c>
      <c r="I35" s="577" t="s">
        <v>1010</v>
      </c>
      <c r="J35" s="579"/>
      <c r="K35" s="409">
        <v>78000</v>
      </c>
      <c r="L35" s="578"/>
      <c r="M35" s="381" t="s">
        <v>1099</v>
      </c>
      <c r="N35" s="381" t="s">
        <v>99</v>
      </c>
      <c r="O35" s="381" t="s">
        <v>1104</v>
      </c>
      <c r="P35" s="381" t="s">
        <v>102</v>
      </c>
      <c r="Q35" s="381">
        <v>11</v>
      </c>
      <c r="R35" s="375"/>
    </row>
    <row r="36" spans="1:18" s="366" customFormat="1" ht="27" customHeight="1">
      <c r="A36" s="200">
        <v>32</v>
      </c>
      <c r="B36" s="200" t="s">
        <v>1320</v>
      </c>
      <c r="C36" s="200" t="s">
        <v>1322</v>
      </c>
      <c r="D36" s="581" t="s">
        <v>1491</v>
      </c>
      <c r="E36" s="582">
        <v>42370</v>
      </c>
      <c r="F36" s="583">
        <v>4500</v>
      </c>
      <c r="G36" s="583">
        <v>0</v>
      </c>
      <c r="H36" s="379" t="s">
        <v>1602</v>
      </c>
      <c r="I36" s="577" t="s">
        <v>1013</v>
      </c>
      <c r="J36" s="597" t="s">
        <v>1096</v>
      </c>
      <c r="K36" s="409">
        <v>3800</v>
      </c>
      <c r="L36" s="596" t="s">
        <v>1154</v>
      </c>
      <c r="M36" s="381" t="s">
        <v>1099</v>
      </c>
      <c r="N36" s="381" t="s">
        <v>99</v>
      </c>
      <c r="O36" s="381" t="s">
        <v>1104</v>
      </c>
      <c r="P36" s="381" t="s">
        <v>102</v>
      </c>
      <c r="Q36" s="381">
        <v>4</v>
      </c>
      <c r="R36" s="375"/>
    </row>
    <row r="37" spans="1:18" s="366" customFormat="1" ht="27" customHeight="1">
      <c r="A37" s="200">
        <v>33</v>
      </c>
      <c r="B37" s="200" t="s">
        <v>1320</v>
      </c>
      <c r="C37" s="200" t="s">
        <v>1323</v>
      </c>
      <c r="D37" s="581" t="s">
        <v>1492</v>
      </c>
      <c r="E37" s="582">
        <v>31868</v>
      </c>
      <c r="F37" s="583">
        <v>300</v>
      </c>
      <c r="G37" s="583">
        <v>0</v>
      </c>
      <c r="H37" s="379" t="s">
        <v>1608</v>
      </c>
      <c r="I37" s="577" t="s">
        <v>1013</v>
      </c>
      <c r="J37" s="579"/>
      <c r="K37" s="409">
        <v>3500</v>
      </c>
      <c r="L37" s="578"/>
      <c r="M37" s="381" t="s">
        <v>1099</v>
      </c>
      <c r="N37" s="381" t="s">
        <v>99</v>
      </c>
      <c r="O37" s="381" t="s">
        <v>1104</v>
      </c>
      <c r="P37" s="381" t="s">
        <v>102</v>
      </c>
      <c r="Q37" s="381">
        <v>8</v>
      </c>
      <c r="R37" s="375"/>
    </row>
    <row r="38" spans="1:18" s="366" customFormat="1" ht="27" customHeight="1">
      <c r="A38" s="200">
        <v>34</v>
      </c>
      <c r="B38" s="200" t="s">
        <v>1324</v>
      </c>
      <c r="C38" s="200" t="s">
        <v>1325</v>
      </c>
      <c r="D38" s="581" t="s">
        <v>1493</v>
      </c>
      <c r="E38" s="582">
        <v>40579</v>
      </c>
      <c r="F38" s="583">
        <v>600</v>
      </c>
      <c r="G38" s="583">
        <v>0</v>
      </c>
      <c r="H38" s="379" t="s">
        <v>1608</v>
      </c>
      <c r="I38" s="577" t="s">
        <v>1010</v>
      </c>
      <c r="J38" s="579"/>
      <c r="K38" s="409">
        <v>2400</v>
      </c>
      <c r="L38" s="578"/>
      <c r="M38" s="381" t="s">
        <v>1099</v>
      </c>
      <c r="N38" s="381" t="s">
        <v>99</v>
      </c>
      <c r="O38" s="381" t="s">
        <v>1106</v>
      </c>
      <c r="P38" s="381" t="s">
        <v>102</v>
      </c>
      <c r="Q38" s="381">
        <v>2</v>
      </c>
      <c r="R38" s="375"/>
    </row>
    <row r="39" spans="1:18" s="366" customFormat="1" ht="27" customHeight="1">
      <c r="A39" s="200">
        <v>35</v>
      </c>
      <c r="B39" s="200" t="s">
        <v>1324</v>
      </c>
      <c r="C39" s="200" t="s">
        <v>1326</v>
      </c>
      <c r="D39" s="581" t="s">
        <v>1494</v>
      </c>
      <c r="E39" s="582">
        <v>34516</v>
      </c>
      <c r="F39" s="583">
        <v>450</v>
      </c>
      <c r="G39" s="583">
        <v>0</v>
      </c>
      <c r="H39" s="379" t="s">
        <v>1608</v>
      </c>
      <c r="I39" s="577" t="s">
        <v>1013</v>
      </c>
      <c r="J39" s="579"/>
      <c r="K39" s="409">
        <v>907</v>
      </c>
      <c r="L39" s="578"/>
      <c r="M39" s="381" t="s">
        <v>1099</v>
      </c>
      <c r="N39" s="381" t="s">
        <v>99</v>
      </c>
      <c r="O39" s="381" t="s">
        <v>1104</v>
      </c>
      <c r="P39" s="381" t="s">
        <v>102</v>
      </c>
      <c r="Q39" s="381">
        <v>2</v>
      </c>
      <c r="R39" s="375"/>
    </row>
    <row r="40" spans="1:18" s="366" customFormat="1" ht="27" customHeight="1">
      <c r="A40" s="200">
        <v>36</v>
      </c>
      <c r="B40" s="200" t="s">
        <v>419</v>
      </c>
      <c r="C40" s="200" t="s">
        <v>1327</v>
      </c>
      <c r="D40" s="581" t="s">
        <v>1</v>
      </c>
      <c r="E40" s="582">
        <v>28895</v>
      </c>
      <c r="F40" s="583"/>
      <c r="G40" s="583"/>
      <c r="H40" s="379" t="s">
        <v>1596</v>
      </c>
      <c r="I40" s="577" t="s">
        <v>1010</v>
      </c>
      <c r="J40" s="597" t="s">
        <v>1096</v>
      </c>
      <c r="K40" s="409">
        <v>300</v>
      </c>
      <c r="L40" s="596" t="s">
        <v>1154</v>
      </c>
      <c r="M40" s="381" t="s">
        <v>1615</v>
      </c>
      <c r="N40" s="381" t="s">
        <v>99</v>
      </c>
      <c r="O40" s="595" t="s">
        <v>1098</v>
      </c>
      <c r="P40" s="381" t="s">
        <v>102</v>
      </c>
      <c r="Q40" s="381">
        <v>1</v>
      </c>
      <c r="R40" s="375"/>
    </row>
    <row r="41" spans="1:18" s="366" customFormat="1" ht="27" customHeight="1">
      <c r="A41" s="200">
        <v>37</v>
      </c>
      <c r="B41" s="200" t="s">
        <v>419</v>
      </c>
      <c r="C41" s="200" t="s">
        <v>1328</v>
      </c>
      <c r="D41" s="581" t="s">
        <v>1006</v>
      </c>
      <c r="E41" s="582">
        <v>29045</v>
      </c>
      <c r="F41" s="583">
        <v>1560</v>
      </c>
      <c r="G41" s="583">
        <v>1250</v>
      </c>
      <c r="H41" s="379" t="s">
        <v>1599</v>
      </c>
      <c r="I41" s="577" t="s">
        <v>1013</v>
      </c>
      <c r="J41" s="579" t="s">
        <v>1096</v>
      </c>
      <c r="K41" s="409">
        <v>557</v>
      </c>
      <c r="L41" s="578" t="s">
        <v>1154</v>
      </c>
      <c r="M41" s="381" t="s">
        <v>1615</v>
      </c>
      <c r="N41" s="381" t="s">
        <v>99</v>
      </c>
      <c r="O41" s="595" t="s">
        <v>1100</v>
      </c>
      <c r="P41" s="381" t="s">
        <v>102</v>
      </c>
      <c r="Q41" s="381">
        <v>1</v>
      </c>
      <c r="R41" s="375"/>
    </row>
    <row r="42" spans="1:18" s="366" customFormat="1" ht="27" customHeight="1">
      <c r="A42" s="200">
        <v>38</v>
      </c>
      <c r="B42" s="200" t="s">
        <v>419</v>
      </c>
      <c r="C42" s="200" t="s">
        <v>1329</v>
      </c>
      <c r="D42" s="581" t="s">
        <v>1007</v>
      </c>
      <c r="E42" s="582">
        <v>32764</v>
      </c>
      <c r="F42" s="583">
        <v>500</v>
      </c>
      <c r="G42" s="583">
        <v>4</v>
      </c>
      <c r="H42" s="379" t="s">
        <v>1596</v>
      </c>
      <c r="I42" s="577" t="s">
        <v>1013</v>
      </c>
      <c r="J42" s="579" t="s">
        <v>1096</v>
      </c>
      <c r="K42" s="409">
        <v>200</v>
      </c>
      <c r="L42" s="578" t="s">
        <v>1154</v>
      </c>
      <c r="M42" s="381" t="s">
        <v>1615</v>
      </c>
      <c r="N42" s="381" t="s">
        <v>99</v>
      </c>
      <c r="O42" s="595" t="s">
        <v>1098</v>
      </c>
      <c r="P42" s="381" t="s">
        <v>102</v>
      </c>
      <c r="Q42" s="381">
        <v>1</v>
      </c>
      <c r="R42" s="375"/>
    </row>
    <row r="43" spans="1:18" s="366" customFormat="1" ht="27" customHeight="1">
      <c r="A43" s="200">
        <v>39</v>
      </c>
      <c r="B43" s="200" t="s">
        <v>419</v>
      </c>
      <c r="C43" s="200" t="s">
        <v>1330</v>
      </c>
      <c r="D43" s="581" t="s">
        <v>1008</v>
      </c>
      <c r="E43" s="582">
        <v>32987</v>
      </c>
      <c r="F43" s="583"/>
      <c r="G43" s="583"/>
      <c r="H43" s="379" t="s">
        <v>1596</v>
      </c>
      <c r="I43" s="577" t="s">
        <v>1010</v>
      </c>
      <c r="J43" s="579" t="s">
        <v>1096</v>
      </c>
      <c r="K43" s="409">
        <v>288</v>
      </c>
      <c r="L43" s="578" t="s">
        <v>1154</v>
      </c>
      <c r="M43" s="381" t="s">
        <v>1615</v>
      </c>
      <c r="N43" s="381" t="s">
        <v>99</v>
      </c>
      <c r="O43" s="381" t="s">
        <v>1106</v>
      </c>
      <c r="P43" s="381" t="s">
        <v>102</v>
      </c>
      <c r="Q43" s="381">
        <v>1</v>
      </c>
      <c r="R43" s="375"/>
    </row>
    <row r="44" spans="1:18" s="366" customFormat="1" ht="27" customHeight="1">
      <c r="A44" s="200">
        <v>40</v>
      </c>
      <c r="B44" s="200" t="s">
        <v>419</v>
      </c>
      <c r="C44" s="200" t="s">
        <v>0</v>
      </c>
      <c r="D44" s="581" t="s">
        <v>1009</v>
      </c>
      <c r="E44" s="582">
        <v>38502</v>
      </c>
      <c r="F44" s="583"/>
      <c r="G44" s="583"/>
      <c r="H44" s="379" t="s">
        <v>1596</v>
      </c>
      <c r="I44" s="577" t="s">
        <v>258</v>
      </c>
      <c r="J44" s="579" t="s">
        <v>1096</v>
      </c>
      <c r="K44" s="409">
        <v>70</v>
      </c>
      <c r="L44" s="578" t="s">
        <v>1154</v>
      </c>
      <c r="M44" s="381" t="s">
        <v>1615</v>
      </c>
      <c r="N44" s="381" t="s">
        <v>99</v>
      </c>
      <c r="O44" s="381" t="s">
        <v>1106</v>
      </c>
      <c r="P44" s="381" t="s">
        <v>102</v>
      </c>
      <c r="Q44" s="381">
        <v>1</v>
      </c>
      <c r="R44" s="375"/>
    </row>
    <row r="45" spans="1:18" s="366" customFormat="1" ht="27" customHeight="1">
      <c r="A45" s="200">
        <v>41</v>
      </c>
      <c r="B45" s="200" t="s">
        <v>1331</v>
      </c>
      <c r="C45" s="200" t="s">
        <v>1332</v>
      </c>
      <c r="D45" s="581" t="s">
        <v>1495</v>
      </c>
      <c r="E45" s="582">
        <v>27956</v>
      </c>
      <c r="F45" s="583"/>
      <c r="G45" s="583"/>
      <c r="H45" s="379" t="s">
        <v>1602</v>
      </c>
      <c r="I45" s="577" t="s">
        <v>1013</v>
      </c>
      <c r="J45" s="597" t="s">
        <v>1096</v>
      </c>
      <c r="K45" s="409"/>
      <c r="L45" s="596" t="s">
        <v>1154</v>
      </c>
      <c r="M45" s="381" t="s">
        <v>1099</v>
      </c>
      <c r="N45" s="381" t="s">
        <v>99</v>
      </c>
      <c r="O45" s="381" t="s">
        <v>1106</v>
      </c>
      <c r="P45" s="381" t="s">
        <v>102</v>
      </c>
      <c r="Q45" s="381">
        <v>2</v>
      </c>
      <c r="R45" s="375"/>
    </row>
    <row r="46" spans="1:18" s="366" customFormat="1" ht="27" customHeight="1">
      <c r="A46" s="200">
        <v>42</v>
      </c>
      <c r="B46" s="200" t="s">
        <v>1331</v>
      </c>
      <c r="C46" s="200" t="s">
        <v>1333</v>
      </c>
      <c r="D46" s="581" t="s">
        <v>1496</v>
      </c>
      <c r="E46" s="582">
        <v>33429</v>
      </c>
      <c r="F46" s="583">
        <v>22880</v>
      </c>
      <c r="G46" s="583">
        <v>50</v>
      </c>
      <c r="H46" s="379" t="s">
        <v>1608</v>
      </c>
      <c r="I46" s="577" t="s">
        <v>1609</v>
      </c>
      <c r="J46" s="579"/>
      <c r="K46" s="409">
        <v>2760</v>
      </c>
      <c r="L46" s="578"/>
      <c r="M46" s="381" t="s">
        <v>1615</v>
      </c>
      <c r="N46" s="381" t="s">
        <v>99</v>
      </c>
      <c r="O46" s="381" t="s">
        <v>1104</v>
      </c>
      <c r="P46" s="381" t="s">
        <v>102</v>
      </c>
      <c r="Q46" s="381">
        <v>1</v>
      </c>
      <c r="R46" s="375"/>
    </row>
    <row r="47" spans="1:18" s="366" customFormat="1" ht="27" customHeight="1">
      <c r="A47" s="200">
        <v>43</v>
      </c>
      <c r="B47" s="200" t="s">
        <v>1331</v>
      </c>
      <c r="C47" s="200" t="s">
        <v>1334</v>
      </c>
      <c r="D47" s="584" t="s">
        <v>1497</v>
      </c>
      <c r="E47" s="582">
        <v>29056</v>
      </c>
      <c r="F47" s="583">
        <v>320</v>
      </c>
      <c r="G47" s="583"/>
      <c r="H47" s="379" t="s">
        <v>1602</v>
      </c>
      <c r="I47" s="577" t="s">
        <v>1013</v>
      </c>
      <c r="J47" s="597" t="s">
        <v>1096</v>
      </c>
      <c r="K47" s="409">
        <v>130</v>
      </c>
      <c r="L47" s="596" t="s">
        <v>1154</v>
      </c>
      <c r="M47" s="381" t="s">
        <v>1615</v>
      </c>
      <c r="N47" s="381" t="s">
        <v>99</v>
      </c>
      <c r="O47" s="381" t="s">
        <v>1104</v>
      </c>
      <c r="P47" s="381" t="s">
        <v>102</v>
      </c>
      <c r="Q47" s="381">
        <v>1</v>
      </c>
      <c r="R47" s="375"/>
    </row>
    <row r="48" spans="1:18" s="366" customFormat="1" ht="27" customHeight="1">
      <c r="A48" s="200">
        <v>44</v>
      </c>
      <c r="B48" s="200" t="s">
        <v>1331</v>
      </c>
      <c r="C48" s="200" t="s">
        <v>1335</v>
      </c>
      <c r="D48" s="584" t="s">
        <v>1498</v>
      </c>
      <c r="E48" s="582">
        <v>37629</v>
      </c>
      <c r="F48" s="583">
        <v>351</v>
      </c>
      <c r="G48" s="583"/>
      <c r="H48" s="379" t="s">
        <v>1608</v>
      </c>
      <c r="I48" s="577" t="s">
        <v>1010</v>
      </c>
      <c r="J48" s="579"/>
      <c r="K48" s="409">
        <v>112</v>
      </c>
      <c r="L48" s="578"/>
      <c r="M48" s="381" t="s">
        <v>1615</v>
      </c>
      <c r="N48" s="381" t="s">
        <v>99</v>
      </c>
      <c r="O48" s="381" t="s">
        <v>1104</v>
      </c>
      <c r="P48" s="381" t="s">
        <v>102</v>
      </c>
      <c r="Q48" s="381">
        <v>1</v>
      </c>
      <c r="R48" s="375"/>
    </row>
    <row r="49" spans="1:18" s="366" customFormat="1" ht="27" customHeight="1">
      <c r="A49" s="200">
        <v>45</v>
      </c>
      <c r="B49" s="200" t="s">
        <v>1331</v>
      </c>
      <c r="C49" s="378" t="s">
        <v>1336</v>
      </c>
      <c r="D49" s="584" t="s">
        <v>1499</v>
      </c>
      <c r="E49" s="582">
        <v>40511</v>
      </c>
      <c r="F49" s="583">
        <v>450</v>
      </c>
      <c r="G49" s="583">
        <v>135</v>
      </c>
      <c r="H49" s="379" t="s">
        <v>1602</v>
      </c>
      <c r="I49" s="577" t="s">
        <v>1013</v>
      </c>
      <c r="J49" s="597" t="s">
        <v>1096</v>
      </c>
      <c r="K49" s="409">
        <v>608</v>
      </c>
      <c r="L49" s="596" t="s">
        <v>1154</v>
      </c>
      <c r="M49" s="381" t="s">
        <v>1615</v>
      </c>
      <c r="N49" s="381" t="s">
        <v>99</v>
      </c>
      <c r="O49" s="381" t="s">
        <v>1104</v>
      </c>
      <c r="P49" s="381" t="s">
        <v>102</v>
      </c>
      <c r="Q49" s="381">
        <v>2</v>
      </c>
      <c r="R49" s="375"/>
    </row>
    <row r="50" spans="1:18" s="366" customFormat="1" ht="27" customHeight="1">
      <c r="A50" s="200">
        <v>46</v>
      </c>
      <c r="B50" s="200" t="s">
        <v>1331</v>
      </c>
      <c r="C50" s="200" t="s">
        <v>1337</v>
      </c>
      <c r="D50" s="584" t="s">
        <v>1500</v>
      </c>
      <c r="E50" s="582">
        <v>41060</v>
      </c>
      <c r="F50" s="583">
        <v>800</v>
      </c>
      <c r="G50" s="583"/>
      <c r="H50" s="379" t="s">
        <v>1598</v>
      </c>
      <c r="I50" s="577" t="s">
        <v>258</v>
      </c>
      <c r="J50" s="597" t="s">
        <v>1096</v>
      </c>
      <c r="K50" s="409">
        <v>219</v>
      </c>
      <c r="L50" s="596" t="s">
        <v>1154</v>
      </c>
      <c r="M50" s="381" t="s">
        <v>1615</v>
      </c>
      <c r="N50" s="381" t="s">
        <v>99</v>
      </c>
      <c r="O50" s="381" t="s">
        <v>1104</v>
      </c>
      <c r="P50" s="381" t="s">
        <v>102</v>
      </c>
      <c r="Q50" s="381">
        <v>1</v>
      </c>
      <c r="R50" s="375"/>
    </row>
    <row r="51" spans="1:18" s="366" customFormat="1" ht="27" customHeight="1">
      <c r="A51" s="200">
        <v>47</v>
      </c>
      <c r="B51" s="200" t="s">
        <v>1338</v>
      </c>
      <c r="C51" s="200" t="s">
        <v>1339</v>
      </c>
      <c r="D51" s="584" t="s">
        <v>1501</v>
      </c>
      <c r="E51" s="582">
        <v>40477</v>
      </c>
      <c r="F51" s="583"/>
      <c r="G51" s="583"/>
      <c r="H51" s="379" t="s">
        <v>1598</v>
      </c>
      <c r="I51" s="577" t="s">
        <v>1010</v>
      </c>
      <c r="J51" s="597" t="s">
        <v>1096</v>
      </c>
      <c r="K51" s="409">
        <v>700</v>
      </c>
      <c r="L51" s="596" t="s">
        <v>1154</v>
      </c>
      <c r="M51" s="381" t="s">
        <v>1099</v>
      </c>
      <c r="N51" s="381" t="s">
        <v>99</v>
      </c>
      <c r="O51" s="381" t="s">
        <v>1104</v>
      </c>
      <c r="P51" s="381" t="s">
        <v>102</v>
      </c>
      <c r="Q51" s="381">
        <v>1</v>
      </c>
      <c r="R51" s="375"/>
    </row>
    <row r="52" spans="1:18" s="366" customFormat="1" ht="27" customHeight="1">
      <c r="A52" s="200">
        <v>48</v>
      </c>
      <c r="B52" s="200" t="s">
        <v>1359</v>
      </c>
      <c r="C52" s="200" t="s">
        <v>1360</v>
      </c>
      <c r="D52" s="584" t="s">
        <v>1521</v>
      </c>
      <c r="E52" s="582">
        <v>33694</v>
      </c>
      <c r="F52" s="583">
        <v>1465</v>
      </c>
      <c r="G52" s="583">
        <v>500</v>
      </c>
      <c r="H52" s="379" t="s">
        <v>1602</v>
      </c>
      <c r="I52" s="595"/>
      <c r="J52" s="579" t="s">
        <v>1096</v>
      </c>
      <c r="K52" s="409">
        <v>593</v>
      </c>
      <c r="L52" s="578" t="s">
        <v>1154</v>
      </c>
      <c r="M52" s="381" t="s">
        <v>1615</v>
      </c>
      <c r="N52" s="381" t="s">
        <v>99</v>
      </c>
      <c r="O52" s="595" t="s">
        <v>1098</v>
      </c>
      <c r="P52" s="381" t="s">
        <v>102</v>
      </c>
      <c r="Q52" s="381">
        <v>1</v>
      </c>
      <c r="R52" s="407"/>
    </row>
    <row r="53" spans="1:18" s="366" customFormat="1" ht="27" customHeight="1">
      <c r="A53" s="200">
        <v>49</v>
      </c>
      <c r="B53" s="200" t="s">
        <v>1361</v>
      </c>
      <c r="C53" s="200" t="s">
        <v>1362</v>
      </c>
      <c r="D53" s="581" t="s">
        <v>1522</v>
      </c>
      <c r="E53" s="582">
        <v>37996</v>
      </c>
      <c r="F53" s="583">
        <v>680</v>
      </c>
      <c r="G53" s="583">
        <v>6</v>
      </c>
      <c r="H53" s="379" t="s">
        <v>1598</v>
      </c>
      <c r="I53" s="577" t="s">
        <v>258</v>
      </c>
      <c r="J53" s="579" t="s">
        <v>1096</v>
      </c>
      <c r="K53" s="409">
        <v>162</v>
      </c>
      <c r="L53" s="578" t="s">
        <v>1154</v>
      </c>
      <c r="M53" s="381" t="s">
        <v>1615</v>
      </c>
      <c r="N53" s="381" t="s">
        <v>99</v>
      </c>
      <c r="O53" s="595" t="s">
        <v>1100</v>
      </c>
      <c r="P53" s="381" t="s">
        <v>102</v>
      </c>
      <c r="Q53" s="381">
        <v>1</v>
      </c>
      <c r="R53" s="375"/>
    </row>
    <row r="54" spans="1:18" s="377" customFormat="1" ht="27" customHeight="1">
      <c r="A54" s="200">
        <v>50</v>
      </c>
      <c r="B54" s="239" t="s">
        <v>1361</v>
      </c>
      <c r="C54" s="239" t="s">
        <v>1363</v>
      </c>
      <c r="D54" s="585" t="s">
        <v>1523</v>
      </c>
      <c r="E54" s="586">
        <v>39153</v>
      </c>
      <c r="F54" s="587">
        <v>2100</v>
      </c>
      <c r="G54" s="587">
        <v>0</v>
      </c>
      <c r="H54" s="379" t="s">
        <v>1602</v>
      </c>
      <c r="I54" s="577" t="s">
        <v>1013</v>
      </c>
      <c r="J54" s="411" t="s">
        <v>1096</v>
      </c>
      <c r="K54" s="410">
        <v>213</v>
      </c>
      <c r="L54" s="412" t="s">
        <v>1154</v>
      </c>
      <c r="M54" s="381" t="s">
        <v>1099</v>
      </c>
      <c r="N54" s="381" t="s">
        <v>99</v>
      </c>
      <c r="O54" s="381" t="s">
        <v>1104</v>
      </c>
      <c r="P54" s="381" t="s">
        <v>102</v>
      </c>
      <c r="Q54" s="373">
        <v>1</v>
      </c>
      <c r="R54" s="376"/>
    </row>
    <row r="55" spans="1:18" s="377" customFormat="1" ht="27" customHeight="1">
      <c r="A55" s="200">
        <v>51</v>
      </c>
      <c r="B55" s="239" t="s">
        <v>1364</v>
      </c>
      <c r="C55" s="239" t="s">
        <v>1365</v>
      </c>
      <c r="D55" s="585" t="s">
        <v>1524</v>
      </c>
      <c r="E55" s="586">
        <v>33393</v>
      </c>
      <c r="F55" s="587">
        <v>0</v>
      </c>
      <c r="G55" s="587">
        <v>0</v>
      </c>
      <c r="H55" s="379" t="s">
        <v>1608</v>
      </c>
      <c r="I55" s="577" t="s">
        <v>1013</v>
      </c>
      <c r="J55" s="411"/>
      <c r="K55" s="410">
        <v>174</v>
      </c>
      <c r="L55" s="412"/>
      <c r="M55" s="381" t="s">
        <v>1615</v>
      </c>
      <c r="N55" s="381" t="s">
        <v>99</v>
      </c>
      <c r="O55" s="381" t="s">
        <v>1104</v>
      </c>
      <c r="P55" s="381" t="s">
        <v>102</v>
      </c>
      <c r="Q55" s="373">
        <v>1</v>
      </c>
      <c r="R55" s="376"/>
    </row>
    <row r="56" spans="1:18" s="366" customFormat="1" ht="27" customHeight="1">
      <c r="A56" s="200">
        <v>52</v>
      </c>
      <c r="B56" s="200" t="s">
        <v>1366</v>
      </c>
      <c r="C56" s="200" t="s">
        <v>1367</v>
      </c>
      <c r="D56" s="588" t="s">
        <v>1525</v>
      </c>
      <c r="E56" s="582">
        <v>33239</v>
      </c>
      <c r="F56" s="583">
        <v>120</v>
      </c>
      <c r="G56" s="583">
        <v>120</v>
      </c>
      <c r="H56" s="379" t="s">
        <v>1608</v>
      </c>
      <c r="I56" s="577" t="s">
        <v>1010</v>
      </c>
      <c r="J56" s="579"/>
      <c r="K56" s="409">
        <v>37</v>
      </c>
      <c r="L56" s="578"/>
      <c r="M56" s="381" t="s">
        <v>1615</v>
      </c>
      <c r="N56" s="381" t="s">
        <v>99</v>
      </c>
      <c r="O56" s="595" t="s">
        <v>1100</v>
      </c>
      <c r="P56" s="381" t="s">
        <v>102</v>
      </c>
      <c r="Q56" s="381">
        <v>1</v>
      </c>
      <c r="R56" s="379"/>
    </row>
    <row r="57" spans="1:18" s="366" customFormat="1" ht="27" customHeight="1">
      <c r="A57" s="200">
        <v>53</v>
      </c>
      <c r="B57" s="200" t="s">
        <v>1366</v>
      </c>
      <c r="C57" s="200" t="s">
        <v>1368</v>
      </c>
      <c r="D57" s="581" t="s">
        <v>1526</v>
      </c>
      <c r="E57" s="582">
        <v>30164</v>
      </c>
      <c r="F57" s="583">
        <v>410</v>
      </c>
      <c r="G57" s="583">
        <v>6</v>
      </c>
      <c r="H57" s="379" t="s">
        <v>1608</v>
      </c>
      <c r="I57" s="577" t="s">
        <v>1113</v>
      </c>
      <c r="J57" s="579"/>
      <c r="K57" s="409">
        <v>46</v>
      </c>
      <c r="L57" s="578"/>
      <c r="M57" s="381" t="s">
        <v>1615</v>
      </c>
      <c r="N57" s="381" t="s">
        <v>99</v>
      </c>
      <c r="O57" s="595" t="s">
        <v>1098</v>
      </c>
      <c r="P57" s="381" t="s">
        <v>102</v>
      </c>
      <c r="Q57" s="381">
        <v>2</v>
      </c>
      <c r="R57" s="375"/>
    </row>
    <row r="58" spans="1:18" s="366" customFormat="1" ht="27" customHeight="1">
      <c r="A58" s="200">
        <v>54</v>
      </c>
      <c r="B58" s="200" t="s">
        <v>1366</v>
      </c>
      <c r="C58" s="200" t="s">
        <v>1369</v>
      </c>
      <c r="D58" s="584" t="s">
        <v>1527</v>
      </c>
      <c r="E58" s="582">
        <v>40269</v>
      </c>
      <c r="F58" s="583">
        <v>0</v>
      </c>
      <c r="G58" s="583">
        <v>0</v>
      </c>
      <c r="H58" s="379" t="s">
        <v>1608</v>
      </c>
      <c r="I58" s="577" t="s">
        <v>258</v>
      </c>
      <c r="J58" s="579"/>
      <c r="K58" s="409">
        <v>165</v>
      </c>
      <c r="L58" s="578"/>
      <c r="M58" s="381" t="s">
        <v>1615</v>
      </c>
      <c r="N58" s="381" t="s">
        <v>99</v>
      </c>
      <c r="O58" s="381" t="s">
        <v>1106</v>
      </c>
      <c r="P58" s="381" t="s">
        <v>102</v>
      </c>
      <c r="Q58" s="381">
        <v>1</v>
      </c>
      <c r="R58" s="375"/>
    </row>
    <row r="59" spans="1:18" s="366" customFormat="1" ht="27" customHeight="1">
      <c r="A59" s="200">
        <v>55</v>
      </c>
      <c r="B59" s="200" t="s">
        <v>1366</v>
      </c>
      <c r="C59" s="200" t="s">
        <v>1370</v>
      </c>
      <c r="D59" s="581" t="s">
        <v>1528</v>
      </c>
      <c r="E59" s="582">
        <v>31717</v>
      </c>
      <c r="F59" s="583">
        <v>0</v>
      </c>
      <c r="G59" s="583">
        <v>0</v>
      </c>
      <c r="H59" s="379" t="s">
        <v>1608</v>
      </c>
      <c r="I59" s="577" t="s">
        <v>1113</v>
      </c>
      <c r="J59" s="579"/>
      <c r="K59" s="409">
        <v>72</v>
      </c>
      <c r="L59" s="578"/>
      <c r="M59" s="381" t="s">
        <v>1615</v>
      </c>
      <c r="N59" s="381" t="s">
        <v>99</v>
      </c>
      <c r="O59" s="381" t="s">
        <v>1106</v>
      </c>
      <c r="P59" s="381" t="s">
        <v>102</v>
      </c>
      <c r="Q59" s="381">
        <v>1</v>
      </c>
      <c r="R59" s="375"/>
    </row>
    <row r="60" spans="1:18" s="366" customFormat="1" ht="27" customHeight="1">
      <c r="A60" s="200">
        <v>56</v>
      </c>
      <c r="B60" s="200" t="s">
        <v>1366</v>
      </c>
      <c r="C60" s="200" t="s">
        <v>1371</v>
      </c>
      <c r="D60" s="581" t="s">
        <v>1529</v>
      </c>
      <c r="E60" s="582">
        <v>42309</v>
      </c>
      <c r="F60" s="583">
        <v>80</v>
      </c>
      <c r="G60" s="583">
        <v>80</v>
      </c>
      <c r="H60" s="379" t="s">
        <v>1608</v>
      </c>
      <c r="I60" s="577" t="s">
        <v>1010</v>
      </c>
      <c r="J60" s="579"/>
      <c r="K60" s="409">
        <v>120</v>
      </c>
      <c r="L60" s="578"/>
      <c r="M60" s="381" t="s">
        <v>1615</v>
      </c>
      <c r="N60" s="381" t="s">
        <v>99</v>
      </c>
      <c r="O60" s="595" t="s">
        <v>1100</v>
      </c>
      <c r="P60" s="381" t="s">
        <v>102</v>
      </c>
      <c r="Q60" s="381">
        <v>1</v>
      </c>
      <c r="R60" s="375"/>
    </row>
    <row r="61" spans="1:18" s="494" customFormat="1" ht="27" customHeight="1">
      <c r="A61" s="200">
        <v>57</v>
      </c>
      <c r="B61" s="200" t="s">
        <v>431</v>
      </c>
      <c r="C61" s="200" t="s">
        <v>1372</v>
      </c>
      <c r="D61" s="581" t="s">
        <v>1530</v>
      </c>
      <c r="E61" s="582">
        <v>25385</v>
      </c>
      <c r="F61" s="583">
        <v>8000</v>
      </c>
      <c r="G61" s="583">
        <v>200</v>
      </c>
      <c r="H61" s="379" t="s">
        <v>1599</v>
      </c>
      <c r="I61" s="577" t="s">
        <v>1013</v>
      </c>
      <c r="J61" s="579" t="s">
        <v>1096</v>
      </c>
      <c r="K61" s="409">
        <v>550</v>
      </c>
      <c r="L61" s="578" t="s">
        <v>1154</v>
      </c>
      <c r="M61" s="495" t="s">
        <v>1615</v>
      </c>
      <c r="N61" s="495" t="s">
        <v>99</v>
      </c>
      <c r="O61" s="495" t="s">
        <v>1189</v>
      </c>
      <c r="P61" s="495" t="s">
        <v>102</v>
      </c>
      <c r="Q61" s="495">
        <v>3</v>
      </c>
      <c r="R61" s="375"/>
    </row>
    <row r="62" spans="1:18" s="494" customFormat="1" ht="27" customHeight="1">
      <c r="A62" s="200">
        <v>58</v>
      </c>
      <c r="B62" s="200" t="s">
        <v>1373</v>
      </c>
      <c r="C62" s="200" t="s">
        <v>1374</v>
      </c>
      <c r="D62" s="581" t="s">
        <v>1531</v>
      </c>
      <c r="E62" s="582">
        <v>30195</v>
      </c>
      <c r="F62" s="583">
        <v>340</v>
      </c>
      <c r="G62" s="583"/>
      <c r="H62" s="379" t="s">
        <v>1599</v>
      </c>
      <c r="I62" s="577" t="s">
        <v>1013</v>
      </c>
      <c r="J62" s="579" t="s">
        <v>1096</v>
      </c>
      <c r="K62" s="409">
        <v>74</v>
      </c>
      <c r="L62" s="578" t="s">
        <v>1154</v>
      </c>
      <c r="M62" s="495" t="s">
        <v>1099</v>
      </c>
      <c r="N62" s="495" t="s">
        <v>99</v>
      </c>
      <c r="O62" s="495" t="s">
        <v>1100</v>
      </c>
      <c r="P62" s="495" t="s">
        <v>102</v>
      </c>
      <c r="Q62" s="495">
        <v>56</v>
      </c>
      <c r="R62" s="408"/>
    </row>
    <row r="63" spans="1:18" s="366" customFormat="1" ht="27" customHeight="1">
      <c r="A63" s="200">
        <v>59</v>
      </c>
      <c r="B63" s="200" t="s">
        <v>809</v>
      </c>
      <c r="C63" s="200" t="s">
        <v>1375</v>
      </c>
      <c r="D63" s="581" t="s">
        <v>1532</v>
      </c>
      <c r="E63" s="582">
        <v>32964</v>
      </c>
      <c r="F63" s="583">
        <v>87</v>
      </c>
      <c r="G63" s="583">
        <v>56</v>
      </c>
      <c r="H63" s="379" t="s">
        <v>1608</v>
      </c>
      <c r="I63" s="577" t="s">
        <v>1013</v>
      </c>
      <c r="J63" s="579"/>
      <c r="K63" s="409">
        <v>22</v>
      </c>
      <c r="L63" s="578"/>
      <c r="M63" s="381" t="s">
        <v>1615</v>
      </c>
      <c r="N63" s="381" t="s">
        <v>99</v>
      </c>
      <c r="O63" s="381" t="s">
        <v>1104</v>
      </c>
      <c r="P63" s="381" t="s">
        <v>102</v>
      </c>
      <c r="Q63" s="381"/>
      <c r="R63" s="375"/>
    </row>
    <row r="64" spans="1:18" s="366" customFormat="1" ht="27" customHeight="1">
      <c r="A64" s="200">
        <v>60</v>
      </c>
      <c r="B64" s="200" t="s">
        <v>809</v>
      </c>
      <c r="C64" s="200" t="s">
        <v>1376</v>
      </c>
      <c r="D64" s="581" t="s">
        <v>1533</v>
      </c>
      <c r="E64" s="582">
        <v>38200</v>
      </c>
      <c r="F64" s="583">
        <v>600</v>
      </c>
      <c r="G64" s="583">
        <v>0</v>
      </c>
      <c r="H64" s="379" t="s">
        <v>1598</v>
      </c>
      <c r="I64" s="577" t="s">
        <v>258</v>
      </c>
      <c r="J64" s="579" t="s">
        <v>1096</v>
      </c>
      <c r="K64" s="409">
        <v>800</v>
      </c>
      <c r="L64" s="578" t="s">
        <v>1154</v>
      </c>
      <c r="M64" s="381" t="s">
        <v>1615</v>
      </c>
      <c r="N64" s="381" t="s">
        <v>99</v>
      </c>
      <c r="O64" s="381" t="s">
        <v>1106</v>
      </c>
      <c r="P64" s="381" t="s">
        <v>102</v>
      </c>
      <c r="Q64" s="381"/>
      <c r="R64" s="375"/>
    </row>
    <row r="65" spans="1:18" s="366" customFormat="1" ht="27" customHeight="1">
      <c r="A65" s="200">
        <v>61</v>
      </c>
      <c r="B65" s="200" t="s">
        <v>809</v>
      </c>
      <c r="C65" s="200" t="s">
        <v>1377</v>
      </c>
      <c r="D65" s="589" t="s">
        <v>1534</v>
      </c>
      <c r="E65" s="582">
        <v>39356</v>
      </c>
      <c r="F65" s="583">
        <v>492</v>
      </c>
      <c r="G65" s="583">
        <v>12</v>
      </c>
      <c r="H65" s="379" t="s">
        <v>1602</v>
      </c>
      <c r="I65" s="577" t="s">
        <v>1013</v>
      </c>
      <c r="J65" s="579" t="s">
        <v>1096</v>
      </c>
      <c r="K65" s="409">
        <v>100</v>
      </c>
      <c r="L65" s="578" t="s">
        <v>1154</v>
      </c>
      <c r="M65" s="381" t="s">
        <v>1112</v>
      </c>
      <c r="N65" s="381" t="s">
        <v>99</v>
      </c>
      <c r="O65" s="381" t="s">
        <v>1104</v>
      </c>
      <c r="P65" s="381" t="s">
        <v>1014</v>
      </c>
      <c r="Q65" s="381">
        <v>1</v>
      </c>
      <c r="R65" s="378"/>
    </row>
    <row r="66" spans="1:18" s="366" customFormat="1" ht="27" customHeight="1">
      <c r="A66" s="200">
        <v>62</v>
      </c>
      <c r="B66" s="200" t="s">
        <v>436</v>
      </c>
      <c r="C66" s="200" t="s">
        <v>436</v>
      </c>
      <c r="D66" s="581" t="s">
        <v>1535</v>
      </c>
      <c r="E66" s="582">
        <v>34060</v>
      </c>
      <c r="F66" s="583">
        <v>620</v>
      </c>
      <c r="G66" s="583">
        <v>0</v>
      </c>
      <c r="H66" s="379" t="s">
        <v>1608</v>
      </c>
      <c r="I66" s="577" t="s">
        <v>1013</v>
      </c>
      <c r="J66" s="579"/>
      <c r="K66" s="409">
        <v>132</v>
      </c>
      <c r="L66" s="578"/>
      <c r="M66" s="381" t="s">
        <v>1615</v>
      </c>
      <c r="N66" s="381" t="s">
        <v>1114</v>
      </c>
      <c r="O66" s="381" t="s">
        <v>1115</v>
      </c>
      <c r="P66" s="381" t="s">
        <v>102</v>
      </c>
      <c r="Q66" s="381">
        <v>1</v>
      </c>
      <c r="R66" s="375"/>
    </row>
    <row r="67" spans="1:18" s="366" customFormat="1" ht="27" customHeight="1">
      <c r="A67" s="200">
        <v>63</v>
      </c>
      <c r="B67" s="200" t="s">
        <v>435</v>
      </c>
      <c r="C67" s="200" t="s">
        <v>1116</v>
      </c>
      <c r="D67" s="581" t="s">
        <v>1117</v>
      </c>
      <c r="E67" s="582">
        <v>23774</v>
      </c>
      <c r="F67" s="583">
        <v>700</v>
      </c>
      <c r="G67" s="583"/>
      <c r="H67" s="379" t="s">
        <v>1608</v>
      </c>
      <c r="I67" s="577" t="s">
        <v>1012</v>
      </c>
      <c r="J67" s="579"/>
      <c r="K67" s="409">
        <v>100</v>
      </c>
      <c r="L67" s="578"/>
      <c r="M67" s="381" t="s">
        <v>1615</v>
      </c>
      <c r="N67" s="374" t="s">
        <v>225</v>
      </c>
      <c r="O67" s="381" t="s">
        <v>1118</v>
      </c>
      <c r="P67" s="381" t="s">
        <v>1014</v>
      </c>
      <c r="Q67" s="381"/>
      <c r="R67" s="375"/>
    </row>
    <row r="68" spans="1:18" s="366" customFormat="1" ht="27" customHeight="1">
      <c r="A68" s="200">
        <v>64</v>
      </c>
      <c r="B68" s="200" t="s">
        <v>435</v>
      </c>
      <c r="C68" s="200" t="s">
        <v>1119</v>
      </c>
      <c r="D68" s="581" t="s">
        <v>1119</v>
      </c>
      <c r="E68" s="582">
        <v>37500</v>
      </c>
      <c r="F68" s="583">
        <v>208</v>
      </c>
      <c r="G68" s="583">
        <v>29</v>
      </c>
      <c r="H68" s="379" t="s">
        <v>1608</v>
      </c>
      <c r="I68" s="577" t="s">
        <v>1010</v>
      </c>
      <c r="J68" s="579"/>
      <c r="K68" s="409">
        <v>80</v>
      </c>
      <c r="L68" s="578"/>
      <c r="M68" s="381" t="s">
        <v>1615</v>
      </c>
      <c r="N68" s="381" t="s">
        <v>99</v>
      </c>
      <c r="O68" s="381" t="s">
        <v>1106</v>
      </c>
      <c r="P68" s="381" t="s">
        <v>102</v>
      </c>
      <c r="Q68" s="381"/>
      <c r="R68" s="375"/>
    </row>
    <row r="69" spans="1:18" s="366" customFormat="1" ht="27" customHeight="1">
      <c r="A69" s="200">
        <v>65</v>
      </c>
      <c r="B69" s="200" t="s">
        <v>435</v>
      </c>
      <c r="C69" s="200" t="s">
        <v>1378</v>
      </c>
      <c r="D69" s="581" t="s">
        <v>1120</v>
      </c>
      <c r="E69" s="582">
        <v>36800</v>
      </c>
      <c r="F69" s="583">
        <v>465</v>
      </c>
      <c r="G69" s="583"/>
      <c r="H69" s="379" t="s">
        <v>1608</v>
      </c>
      <c r="I69" s="577" t="s">
        <v>1013</v>
      </c>
      <c r="J69" s="579"/>
      <c r="K69" s="409">
        <v>250</v>
      </c>
      <c r="L69" s="578"/>
      <c r="M69" s="381" t="s">
        <v>1615</v>
      </c>
      <c r="N69" s="381" t="s">
        <v>99</v>
      </c>
      <c r="O69" s="381" t="s">
        <v>1106</v>
      </c>
      <c r="P69" s="381" t="s">
        <v>102</v>
      </c>
      <c r="Q69" s="381">
        <v>1</v>
      </c>
      <c r="R69" s="375"/>
    </row>
    <row r="70" spans="1:18" s="366" customFormat="1" ht="27" customHeight="1">
      <c r="A70" s="200">
        <v>66</v>
      </c>
      <c r="B70" s="200" t="s">
        <v>1379</v>
      </c>
      <c r="C70" s="200" t="s">
        <v>1380</v>
      </c>
      <c r="D70" s="581" t="s">
        <v>1536</v>
      </c>
      <c r="E70" s="582">
        <v>38472</v>
      </c>
      <c r="F70" s="583">
        <v>1875</v>
      </c>
      <c r="G70" s="583">
        <v>0</v>
      </c>
      <c r="H70" s="379" t="s">
        <v>1598</v>
      </c>
      <c r="I70" s="577" t="s">
        <v>258</v>
      </c>
      <c r="J70" s="579" t="s">
        <v>1096</v>
      </c>
      <c r="K70" s="409">
        <v>175</v>
      </c>
      <c r="L70" s="578" t="s">
        <v>1154</v>
      </c>
      <c r="M70" s="381" t="s">
        <v>1615</v>
      </c>
      <c r="N70" s="381" t="s">
        <v>99</v>
      </c>
      <c r="O70" s="381" t="s">
        <v>1104</v>
      </c>
      <c r="P70" s="381" t="s">
        <v>102</v>
      </c>
      <c r="Q70" s="381">
        <v>1</v>
      </c>
      <c r="R70" s="375"/>
    </row>
    <row r="71" spans="1:18" s="366" customFormat="1" ht="27" customHeight="1">
      <c r="A71" s="200">
        <v>67</v>
      </c>
      <c r="B71" s="200" t="s">
        <v>438</v>
      </c>
      <c r="C71" s="200" t="s">
        <v>1381</v>
      </c>
      <c r="D71" s="581" t="s">
        <v>1537</v>
      </c>
      <c r="E71" s="582">
        <v>37711</v>
      </c>
      <c r="F71" s="583">
        <v>200</v>
      </c>
      <c r="G71" s="583"/>
      <c r="H71" s="379" t="s">
        <v>1598</v>
      </c>
      <c r="I71" s="577" t="s">
        <v>1013</v>
      </c>
      <c r="J71" s="579" t="s">
        <v>1096</v>
      </c>
      <c r="K71" s="409">
        <v>290</v>
      </c>
      <c r="L71" s="578" t="s">
        <v>1154</v>
      </c>
      <c r="M71" s="381" t="s">
        <v>1099</v>
      </c>
      <c r="N71" s="381" t="s">
        <v>101</v>
      </c>
      <c r="O71" s="381" t="s">
        <v>1104</v>
      </c>
      <c r="P71" s="381" t="s">
        <v>102</v>
      </c>
      <c r="Q71" s="381">
        <v>1</v>
      </c>
      <c r="R71" s="375"/>
    </row>
    <row r="72" spans="1:18" s="366" customFormat="1" ht="27" customHeight="1">
      <c r="A72" s="200">
        <v>68</v>
      </c>
      <c r="B72" s="200" t="s">
        <v>438</v>
      </c>
      <c r="C72" s="200" t="s">
        <v>1382</v>
      </c>
      <c r="D72" s="581" t="s">
        <v>1538</v>
      </c>
      <c r="E72" s="582">
        <v>38579</v>
      </c>
      <c r="F72" s="583">
        <v>250</v>
      </c>
      <c r="G72" s="583"/>
      <c r="H72" s="379" t="s">
        <v>1608</v>
      </c>
      <c r="I72" s="577" t="s">
        <v>258</v>
      </c>
      <c r="J72" s="579"/>
      <c r="K72" s="409">
        <v>400</v>
      </c>
      <c r="L72" s="578"/>
      <c r="M72" s="381" t="s">
        <v>1099</v>
      </c>
      <c r="N72" s="381" t="s">
        <v>99</v>
      </c>
      <c r="O72" s="381" t="s">
        <v>1104</v>
      </c>
      <c r="P72" s="381" t="s">
        <v>102</v>
      </c>
      <c r="Q72" s="381">
        <v>1</v>
      </c>
      <c r="R72" s="375"/>
    </row>
    <row r="73" spans="1:18" s="366" customFormat="1" ht="27" customHeight="1">
      <c r="A73" s="200">
        <v>69</v>
      </c>
      <c r="B73" s="200" t="s">
        <v>1383</v>
      </c>
      <c r="C73" s="200" t="s">
        <v>1384</v>
      </c>
      <c r="D73" s="581" t="s">
        <v>1539</v>
      </c>
      <c r="E73" s="582">
        <v>37813</v>
      </c>
      <c r="F73" s="583">
        <v>80</v>
      </c>
      <c r="G73" s="583">
        <v>47</v>
      </c>
      <c r="H73" s="379" t="s">
        <v>1608</v>
      </c>
      <c r="I73" s="577" t="s">
        <v>1013</v>
      </c>
      <c r="J73" s="579"/>
      <c r="K73" s="409">
        <v>980</v>
      </c>
      <c r="L73" s="578"/>
      <c r="M73" s="381" t="s">
        <v>1615</v>
      </c>
      <c r="N73" s="381" t="s">
        <v>99</v>
      </c>
      <c r="O73" s="381" t="s">
        <v>1104</v>
      </c>
      <c r="P73" s="381" t="s">
        <v>102</v>
      </c>
      <c r="Q73" s="381">
        <v>2</v>
      </c>
      <c r="R73" s="375"/>
    </row>
    <row r="74" spans="1:18" s="366" customFormat="1" ht="27" customHeight="1">
      <c r="A74" s="200">
        <v>70</v>
      </c>
      <c r="B74" s="200" t="s">
        <v>1385</v>
      </c>
      <c r="C74" s="200" t="s">
        <v>1386</v>
      </c>
      <c r="D74" s="584" t="s">
        <v>1540</v>
      </c>
      <c r="E74" s="582">
        <v>39686</v>
      </c>
      <c r="F74" s="583">
        <v>2000</v>
      </c>
      <c r="G74" s="583"/>
      <c r="H74" s="379" t="s">
        <v>1608</v>
      </c>
      <c r="I74" s="577" t="s">
        <v>258</v>
      </c>
      <c r="J74" s="579"/>
      <c r="K74" s="409">
        <v>250</v>
      </c>
      <c r="L74" s="578"/>
      <c r="M74" s="381" t="s">
        <v>1615</v>
      </c>
      <c r="N74" s="381" t="s">
        <v>99</v>
      </c>
      <c r="O74" s="381" t="s">
        <v>1104</v>
      </c>
      <c r="P74" s="381" t="s">
        <v>102</v>
      </c>
      <c r="Q74" s="381">
        <v>1</v>
      </c>
      <c r="R74" s="375"/>
    </row>
    <row r="75" spans="1:18" s="366" customFormat="1" ht="27" customHeight="1">
      <c r="A75" s="200">
        <v>71</v>
      </c>
      <c r="B75" s="200" t="s">
        <v>1385</v>
      </c>
      <c r="C75" s="200" t="s">
        <v>226</v>
      </c>
      <c r="D75" s="584" t="s">
        <v>227</v>
      </c>
      <c r="E75" s="582">
        <v>37529</v>
      </c>
      <c r="F75" s="583">
        <v>696</v>
      </c>
      <c r="G75" s="583"/>
      <c r="H75" s="379" t="s">
        <v>1608</v>
      </c>
      <c r="I75" s="577" t="s">
        <v>1010</v>
      </c>
      <c r="J75" s="579"/>
      <c r="K75" s="409">
        <v>500</v>
      </c>
      <c r="L75" s="578"/>
      <c r="M75" s="381" t="s">
        <v>1615</v>
      </c>
      <c r="N75" s="381" t="s">
        <v>99</v>
      </c>
      <c r="O75" s="381" t="s">
        <v>1104</v>
      </c>
      <c r="P75" s="381" t="s">
        <v>102</v>
      </c>
      <c r="Q75" s="381">
        <v>1</v>
      </c>
      <c r="R75" s="375"/>
    </row>
    <row r="76" spans="1:18" s="366" customFormat="1" ht="27" customHeight="1">
      <c r="A76" s="200">
        <v>72</v>
      </c>
      <c r="B76" s="200" t="s">
        <v>1385</v>
      </c>
      <c r="C76" s="200" t="s">
        <v>1387</v>
      </c>
      <c r="D76" s="584" t="s">
        <v>1541</v>
      </c>
      <c r="E76" s="582">
        <v>41494</v>
      </c>
      <c r="F76" s="583">
        <v>9500</v>
      </c>
      <c r="G76" s="583"/>
      <c r="H76" s="379" t="s">
        <v>1598</v>
      </c>
      <c r="I76" s="577" t="s">
        <v>1010</v>
      </c>
      <c r="J76" s="579" t="s">
        <v>1096</v>
      </c>
      <c r="K76" s="409">
        <v>170</v>
      </c>
      <c r="L76" s="578" t="s">
        <v>1154</v>
      </c>
      <c r="M76" s="381" t="s">
        <v>1099</v>
      </c>
      <c r="N76" s="381" t="s">
        <v>99</v>
      </c>
      <c r="O76" s="381" t="s">
        <v>1104</v>
      </c>
      <c r="P76" s="381" t="s">
        <v>102</v>
      </c>
      <c r="Q76" s="381">
        <v>1</v>
      </c>
      <c r="R76" s="375"/>
    </row>
    <row r="77" spans="1:18" s="366" customFormat="1" ht="27" customHeight="1">
      <c r="A77" s="200">
        <v>73</v>
      </c>
      <c r="B77" s="200" t="s">
        <v>1385</v>
      </c>
      <c r="C77" s="200" t="s">
        <v>1005</v>
      </c>
      <c r="D77" s="584" t="s">
        <v>1542</v>
      </c>
      <c r="E77" s="582">
        <v>41775</v>
      </c>
      <c r="F77" s="583">
        <v>1595</v>
      </c>
      <c r="G77" s="583"/>
      <c r="H77" s="379" t="s">
        <v>1598</v>
      </c>
      <c r="I77" s="577" t="s">
        <v>258</v>
      </c>
      <c r="J77" s="579"/>
      <c r="K77" s="409">
        <v>380</v>
      </c>
      <c r="L77" s="578"/>
      <c r="M77" s="381" t="s">
        <v>1099</v>
      </c>
      <c r="N77" s="381" t="s">
        <v>99</v>
      </c>
      <c r="O77" s="381" t="s">
        <v>1104</v>
      </c>
      <c r="P77" s="381" t="s">
        <v>102</v>
      </c>
      <c r="Q77" s="381">
        <v>1</v>
      </c>
      <c r="R77" s="375"/>
    </row>
    <row r="78" spans="1:18" s="366" customFormat="1" ht="27" customHeight="1">
      <c r="A78" s="200">
        <v>74</v>
      </c>
      <c r="B78" s="200" t="s">
        <v>1388</v>
      </c>
      <c r="C78" s="200" t="s">
        <v>1389</v>
      </c>
      <c r="D78" s="584" t="s">
        <v>1543</v>
      </c>
      <c r="E78" s="582">
        <v>37727</v>
      </c>
      <c r="F78" s="583">
        <v>10700</v>
      </c>
      <c r="G78" s="583">
        <v>0</v>
      </c>
      <c r="H78" s="379" t="s">
        <v>1602</v>
      </c>
      <c r="I78" s="577" t="s">
        <v>1013</v>
      </c>
      <c r="J78" s="579" t="s">
        <v>1096</v>
      </c>
      <c r="K78" s="409">
        <v>361</v>
      </c>
      <c r="L78" s="578" t="s">
        <v>1154</v>
      </c>
      <c r="M78" s="381" t="s">
        <v>1615</v>
      </c>
      <c r="N78" s="381" t="s">
        <v>99</v>
      </c>
      <c r="O78" s="381" t="s">
        <v>1104</v>
      </c>
      <c r="P78" s="381" t="s">
        <v>102</v>
      </c>
      <c r="Q78" s="381">
        <v>1</v>
      </c>
      <c r="R78" s="375"/>
    </row>
    <row r="79" spans="1:18" s="366" customFormat="1" ht="27" customHeight="1">
      <c r="A79" s="200">
        <v>75</v>
      </c>
      <c r="B79" s="200" t="s">
        <v>1388</v>
      </c>
      <c r="C79" s="200" t="s">
        <v>1390</v>
      </c>
      <c r="D79" s="584" t="s">
        <v>1544</v>
      </c>
      <c r="E79" s="582">
        <v>40763</v>
      </c>
      <c r="F79" s="583">
        <v>2115</v>
      </c>
      <c r="G79" s="583">
        <v>0</v>
      </c>
      <c r="H79" s="379" t="s">
        <v>1598</v>
      </c>
      <c r="I79" s="577" t="s">
        <v>258</v>
      </c>
      <c r="J79" s="579" t="s">
        <v>1096</v>
      </c>
      <c r="K79" s="409">
        <v>276</v>
      </c>
      <c r="L79" s="578" t="s">
        <v>1154</v>
      </c>
      <c r="M79" s="381" t="s">
        <v>1615</v>
      </c>
      <c r="N79" s="381" t="s">
        <v>99</v>
      </c>
      <c r="O79" s="381" t="s">
        <v>1104</v>
      </c>
      <c r="P79" s="381" t="s">
        <v>102</v>
      </c>
      <c r="Q79" s="381">
        <v>1</v>
      </c>
      <c r="R79" s="375"/>
    </row>
    <row r="80" spans="1:18" s="366" customFormat="1" ht="27" customHeight="1">
      <c r="A80" s="200">
        <v>76</v>
      </c>
      <c r="B80" s="200" t="s">
        <v>1388</v>
      </c>
      <c r="C80" s="200" t="s">
        <v>1391</v>
      </c>
      <c r="D80" s="584" t="s">
        <v>1545</v>
      </c>
      <c r="E80" s="582">
        <v>40640</v>
      </c>
      <c r="F80" s="583">
        <v>318</v>
      </c>
      <c r="G80" s="583">
        <v>228</v>
      </c>
      <c r="H80" s="379" t="s">
        <v>1598</v>
      </c>
      <c r="I80" s="577" t="s">
        <v>258</v>
      </c>
      <c r="J80" s="579" t="s">
        <v>1096</v>
      </c>
      <c r="K80" s="409">
        <v>87</v>
      </c>
      <c r="L80" s="578" t="s">
        <v>1154</v>
      </c>
      <c r="M80" s="381" t="s">
        <v>1615</v>
      </c>
      <c r="N80" s="381" t="s">
        <v>99</v>
      </c>
      <c r="O80" s="381" t="s">
        <v>1104</v>
      </c>
      <c r="P80" s="381" t="s">
        <v>102</v>
      </c>
      <c r="Q80" s="381">
        <v>1</v>
      </c>
      <c r="R80" s="375"/>
    </row>
    <row r="81" spans="1:18" s="366" customFormat="1" ht="27" customHeight="1">
      <c r="A81" s="200">
        <v>77</v>
      </c>
      <c r="B81" s="200" t="s">
        <v>1388</v>
      </c>
      <c r="C81" s="200" t="s">
        <v>1392</v>
      </c>
      <c r="D81" s="584" t="s">
        <v>1546</v>
      </c>
      <c r="E81" s="582">
        <v>41078</v>
      </c>
      <c r="F81" s="583">
        <v>155</v>
      </c>
      <c r="G81" s="583">
        <v>60</v>
      </c>
      <c r="H81" s="379" t="s">
        <v>1598</v>
      </c>
      <c r="I81" s="577" t="s">
        <v>1109</v>
      </c>
      <c r="J81" s="579" t="s">
        <v>1096</v>
      </c>
      <c r="K81" s="409">
        <v>33</v>
      </c>
      <c r="L81" s="578" t="s">
        <v>1154</v>
      </c>
      <c r="M81" s="381" t="s">
        <v>1615</v>
      </c>
      <c r="N81" s="381" t="s">
        <v>99</v>
      </c>
      <c r="O81" s="381" t="s">
        <v>1104</v>
      </c>
      <c r="P81" s="381" t="s">
        <v>102</v>
      </c>
      <c r="Q81" s="381">
        <v>1</v>
      </c>
      <c r="R81" s="375"/>
    </row>
    <row r="82" spans="1:18" s="366" customFormat="1" ht="27" customHeight="1">
      <c r="A82" s="200">
        <v>78</v>
      </c>
      <c r="B82" s="200" t="s">
        <v>1388</v>
      </c>
      <c r="C82" s="200" t="s">
        <v>1393</v>
      </c>
      <c r="D82" s="584" t="s">
        <v>1547</v>
      </c>
      <c r="E82" s="582">
        <v>42257</v>
      </c>
      <c r="F82" s="583">
        <v>300</v>
      </c>
      <c r="G82" s="583">
        <v>0</v>
      </c>
      <c r="H82" s="379" t="s">
        <v>1598</v>
      </c>
      <c r="I82" s="577" t="s">
        <v>258</v>
      </c>
      <c r="J82" s="579" t="s">
        <v>1096</v>
      </c>
      <c r="K82" s="409">
        <v>293</v>
      </c>
      <c r="L82" s="578" t="s">
        <v>1154</v>
      </c>
      <c r="M82" s="381" t="s">
        <v>1615</v>
      </c>
      <c r="N82" s="381" t="s">
        <v>99</v>
      </c>
      <c r="O82" s="381" t="s">
        <v>1104</v>
      </c>
      <c r="P82" s="381" t="s">
        <v>102</v>
      </c>
      <c r="Q82" s="381">
        <v>1</v>
      </c>
      <c r="R82" s="375"/>
    </row>
    <row r="83" spans="1:18" s="366" customFormat="1" ht="27" customHeight="1">
      <c r="A83" s="200">
        <v>79</v>
      </c>
      <c r="B83" s="200" t="s">
        <v>1394</v>
      </c>
      <c r="C83" s="200" t="s">
        <v>1395</v>
      </c>
      <c r="D83" s="584" t="s">
        <v>1548</v>
      </c>
      <c r="E83" s="582">
        <v>37915</v>
      </c>
      <c r="F83" s="583">
        <v>500</v>
      </c>
      <c r="G83" s="583">
        <v>0</v>
      </c>
      <c r="H83" s="379" t="s">
        <v>1596</v>
      </c>
      <c r="I83" s="577" t="s">
        <v>258</v>
      </c>
      <c r="J83" s="579" t="s">
        <v>1096</v>
      </c>
      <c r="K83" s="409">
        <v>440</v>
      </c>
      <c r="L83" s="578" t="s">
        <v>1154</v>
      </c>
      <c r="M83" s="381" t="s">
        <v>1615</v>
      </c>
      <c r="N83" s="381" t="s">
        <v>99</v>
      </c>
      <c r="O83" s="381" t="s">
        <v>1104</v>
      </c>
      <c r="P83" s="381" t="s">
        <v>102</v>
      </c>
      <c r="Q83" s="381">
        <v>1</v>
      </c>
      <c r="R83" s="375"/>
    </row>
    <row r="84" spans="1:18" s="366" customFormat="1" ht="27" customHeight="1">
      <c r="A84" s="200">
        <v>80</v>
      </c>
      <c r="B84" s="200" t="s">
        <v>1394</v>
      </c>
      <c r="C84" s="200" t="s">
        <v>1396</v>
      </c>
      <c r="D84" s="584" t="s">
        <v>1549</v>
      </c>
      <c r="E84" s="582">
        <v>41507</v>
      </c>
      <c r="F84" s="583">
        <v>110</v>
      </c>
      <c r="G84" s="583">
        <v>0</v>
      </c>
      <c r="H84" s="379" t="s">
        <v>1598</v>
      </c>
      <c r="I84" s="577" t="s">
        <v>258</v>
      </c>
      <c r="J84" s="579" t="s">
        <v>1096</v>
      </c>
      <c r="K84" s="409">
        <v>60</v>
      </c>
      <c r="L84" s="578" t="s">
        <v>1154</v>
      </c>
      <c r="M84" s="381" t="s">
        <v>1615</v>
      </c>
      <c r="N84" s="381" t="s">
        <v>99</v>
      </c>
      <c r="O84" s="381" t="s">
        <v>1104</v>
      </c>
      <c r="P84" s="381" t="s">
        <v>102</v>
      </c>
      <c r="Q84" s="381"/>
      <c r="R84" s="375"/>
    </row>
    <row r="85" spans="1:18" s="366" customFormat="1" ht="27" customHeight="1">
      <c r="A85" s="200">
        <v>81</v>
      </c>
      <c r="B85" s="200" t="s">
        <v>1394</v>
      </c>
      <c r="C85" s="200" t="s">
        <v>1397</v>
      </c>
      <c r="D85" s="584" t="s">
        <v>1550</v>
      </c>
      <c r="E85" s="582">
        <v>41943</v>
      </c>
      <c r="F85" s="583">
        <v>200</v>
      </c>
      <c r="G85" s="583">
        <v>100</v>
      </c>
      <c r="H85" s="379" t="s">
        <v>1596</v>
      </c>
      <c r="I85" s="577" t="s">
        <v>258</v>
      </c>
      <c r="J85" s="579" t="s">
        <v>1096</v>
      </c>
      <c r="K85" s="409">
        <v>50</v>
      </c>
      <c r="L85" s="578" t="s">
        <v>1154</v>
      </c>
      <c r="M85" s="381" t="s">
        <v>1615</v>
      </c>
      <c r="N85" s="381" t="s">
        <v>99</v>
      </c>
      <c r="O85" s="381" t="s">
        <v>1104</v>
      </c>
      <c r="P85" s="381" t="s">
        <v>102</v>
      </c>
      <c r="Q85" s="381"/>
      <c r="R85" s="375"/>
    </row>
    <row r="86" spans="1:18" s="366" customFormat="1" ht="27" customHeight="1">
      <c r="A86" s="200">
        <v>82</v>
      </c>
      <c r="B86" s="200" t="s">
        <v>439</v>
      </c>
      <c r="C86" s="200" t="s">
        <v>1398</v>
      </c>
      <c r="D86" s="584" t="s">
        <v>1551</v>
      </c>
      <c r="E86" s="582"/>
      <c r="F86" s="583">
        <v>4286</v>
      </c>
      <c r="G86" s="583">
        <v>0</v>
      </c>
      <c r="H86" s="379" t="s">
        <v>1599</v>
      </c>
      <c r="I86" s="577" t="s">
        <v>1013</v>
      </c>
      <c r="J86" s="579" t="s">
        <v>1096</v>
      </c>
      <c r="K86" s="409">
        <v>162</v>
      </c>
      <c r="L86" s="578" t="s">
        <v>1154</v>
      </c>
      <c r="M86" s="381" t="s">
        <v>1099</v>
      </c>
      <c r="N86" s="381" t="s">
        <v>99</v>
      </c>
      <c r="O86" s="381" t="s">
        <v>1104</v>
      </c>
      <c r="P86" s="381" t="s">
        <v>102</v>
      </c>
      <c r="Q86" s="381">
        <v>7</v>
      </c>
      <c r="R86" s="375"/>
    </row>
    <row r="87" spans="1:18" s="366" customFormat="1" ht="27" customHeight="1">
      <c r="A87" s="200">
        <v>83</v>
      </c>
      <c r="B87" s="200" t="s">
        <v>439</v>
      </c>
      <c r="C87" s="200" t="s">
        <v>1399</v>
      </c>
      <c r="D87" s="584" t="s">
        <v>1552</v>
      </c>
      <c r="E87" s="582">
        <v>40341</v>
      </c>
      <c r="F87" s="583">
        <v>1160</v>
      </c>
      <c r="G87" s="583">
        <v>0</v>
      </c>
      <c r="H87" s="379" t="s">
        <v>1596</v>
      </c>
      <c r="I87" s="577" t="s">
        <v>1110</v>
      </c>
      <c r="J87" s="579" t="s">
        <v>1096</v>
      </c>
      <c r="K87" s="409">
        <v>280</v>
      </c>
      <c r="L87" s="578" t="s">
        <v>1154</v>
      </c>
      <c r="M87" s="381" t="s">
        <v>1099</v>
      </c>
      <c r="N87" s="381" t="s">
        <v>99</v>
      </c>
      <c r="O87" s="381" t="s">
        <v>1104</v>
      </c>
      <c r="P87" s="381" t="s">
        <v>102</v>
      </c>
      <c r="Q87" s="381">
        <v>5</v>
      </c>
      <c r="R87" s="375"/>
    </row>
    <row r="88" spans="1:18" s="366" customFormat="1" ht="27" customHeight="1">
      <c r="A88" s="200">
        <v>84</v>
      </c>
      <c r="B88" s="200" t="s">
        <v>439</v>
      </c>
      <c r="C88" s="200" t="s">
        <v>1400</v>
      </c>
      <c r="D88" s="584" t="s">
        <v>1552</v>
      </c>
      <c r="E88" s="582">
        <v>39212</v>
      </c>
      <c r="F88" s="583">
        <v>138</v>
      </c>
      <c r="G88" s="583">
        <v>0</v>
      </c>
      <c r="H88" s="379" t="s">
        <v>1596</v>
      </c>
      <c r="I88" s="353" t="s">
        <v>1121</v>
      </c>
      <c r="J88" s="579" t="s">
        <v>1096</v>
      </c>
      <c r="K88" s="409">
        <v>52</v>
      </c>
      <c r="L88" s="578" t="s">
        <v>1154</v>
      </c>
      <c r="M88" s="381" t="s">
        <v>1099</v>
      </c>
      <c r="N88" s="381" t="s">
        <v>99</v>
      </c>
      <c r="O88" s="381" t="s">
        <v>1104</v>
      </c>
      <c r="P88" s="381" t="s">
        <v>102</v>
      </c>
      <c r="Q88" s="381">
        <v>2</v>
      </c>
      <c r="R88" s="407"/>
    </row>
    <row r="89" spans="1:18" s="366" customFormat="1" ht="27" customHeight="1">
      <c r="A89" s="200">
        <v>85</v>
      </c>
      <c r="B89" s="200" t="s">
        <v>439</v>
      </c>
      <c r="C89" s="200" t="s">
        <v>1401</v>
      </c>
      <c r="D89" s="584" t="s">
        <v>1553</v>
      </c>
      <c r="E89" s="582">
        <v>39535</v>
      </c>
      <c r="F89" s="583">
        <v>300</v>
      </c>
      <c r="G89" s="583">
        <v>63</v>
      </c>
      <c r="H89" s="379" t="s">
        <v>1596</v>
      </c>
      <c r="I89" s="353" t="s">
        <v>1105</v>
      </c>
      <c r="J89" s="579" t="s">
        <v>1096</v>
      </c>
      <c r="K89" s="409">
        <v>159</v>
      </c>
      <c r="L89" s="578" t="s">
        <v>1154</v>
      </c>
      <c r="M89" s="381" t="s">
        <v>1099</v>
      </c>
      <c r="N89" s="381" t="s">
        <v>99</v>
      </c>
      <c r="O89" s="381" t="s">
        <v>1104</v>
      </c>
      <c r="P89" s="381" t="s">
        <v>102</v>
      </c>
      <c r="Q89" s="381">
        <v>2</v>
      </c>
      <c r="R89" s="375"/>
    </row>
    <row r="90" spans="1:18" s="366" customFormat="1" ht="27" customHeight="1">
      <c r="A90" s="200">
        <v>86</v>
      </c>
      <c r="B90" s="200" t="s">
        <v>439</v>
      </c>
      <c r="C90" s="200" t="s">
        <v>1402</v>
      </c>
      <c r="D90" s="584" t="s">
        <v>1554</v>
      </c>
      <c r="E90" s="582">
        <v>29281</v>
      </c>
      <c r="F90" s="583">
        <v>3568</v>
      </c>
      <c r="G90" s="583">
        <v>1915</v>
      </c>
      <c r="H90" s="379" t="s">
        <v>1599</v>
      </c>
      <c r="I90" s="353" t="s">
        <v>1013</v>
      </c>
      <c r="J90" s="597" t="s">
        <v>1096</v>
      </c>
      <c r="K90" s="409">
        <v>1070</v>
      </c>
      <c r="L90" s="596" t="s">
        <v>1154</v>
      </c>
      <c r="M90" s="381" t="s">
        <v>1615</v>
      </c>
      <c r="N90" s="381" t="s">
        <v>99</v>
      </c>
      <c r="O90" s="381" t="s">
        <v>1104</v>
      </c>
      <c r="P90" s="381" t="s">
        <v>102</v>
      </c>
      <c r="Q90" s="381">
        <v>8</v>
      </c>
      <c r="R90" s="375"/>
    </row>
    <row r="91" spans="1:18" s="366" customFormat="1" ht="27" customHeight="1">
      <c r="A91" s="200">
        <v>87</v>
      </c>
      <c r="B91" s="200" t="s">
        <v>439</v>
      </c>
      <c r="C91" s="200" t="s">
        <v>1403</v>
      </c>
      <c r="D91" s="584" t="s">
        <v>1555</v>
      </c>
      <c r="E91" s="582">
        <v>39163</v>
      </c>
      <c r="F91" s="583">
        <v>0</v>
      </c>
      <c r="G91" s="583">
        <v>0</v>
      </c>
      <c r="H91" s="379" t="s">
        <v>1608</v>
      </c>
      <c r="I91" s="577" t="s">
        <v>1610</v>
      </c>
      <c r="J91" s="579"/>
      <c r="K91" s="409">
        <v>137</v>
      </c>
      <c r="L91" s="578"/>
      <c r="M91" s="381" t="s">
        <v>1099</v>
      </c>
      <c r="N91" s="381" t="s">
        <v>99</v>
      </c>
      <c r="O91" s="381" t="s">
        <v>1104</v>
      </c>
      <c r="P91" s="381" t="s">
        <v>102</v>
      </c>
      <c r="Q91" s="381">
        <v>1</v>
      </c>
      <c r="R91" s="375"/>
    </row>
    <row r="92" spans="1:18" s="366" customFormat="1" ht="27" customHeight="1">
      <c r="A92" s="200">
        <v>88</v>
      </c>
      <c r="B92" s="200" t="s">
        <v>439</v>
      </c>
      <c r="C92" s="200" t="s">
        <v>1404</v>
      </c>
      <c r="D92" s="584" t="s">
        <v>1556</v>
      </c>
      <c r="E92" s="582">
        <v>38412</v>
      </c>
      <c r="F92" s="583">
        <v>0</v>
      </c>
      <c r="G92" s="583">
        <v>0</v>
      </c>
      <c r="H92" s="379" t="s">
        <v>1596</v>
      </c>
      <c r="I92" s="577" t="s">
        <v>1110</v>
      </c>
      <c r="J92" s="579" t="s">
        <v>1096</v>
      </c>
      <c r="K92" s="409">
        <v>900</v>
      </c>
      <c r="L92" s="578" t="s">
        <v>1154</v>
      </c>
      <c r="M92" s="381" t="s">
        <v>1099</v>
      </c>
      <c r="N92" s="381" t="s">
        <v>99</v>
      </c>
      <c r="O92" s="381" t="s">
        <v>1104</v>
      </c>
      <c r="P92" s="381" t="s">
        <v>102</v>
      </c>
      <c r="Q92" s="381">
        <v>7</v>
      </c>
      <c r="R92" s="375"/>
    </row>
    <row r="93" spans="1:18" s="366" customFormat="1" ht="27" customHeight="1">
      <c r="A93" s="200">
        <v>89</v>
      </c>
      <c r="B93" s="200" t="s">
        <v>439</v>
      </c>
      <c r="C93" s="200" t="s">
        <v>1405</v>
      </c>
      <c r="D93" s="584" t="s">
        <v>1557</v>
      </c>
      <c r="E93" s="582">
        <v>38857</v>
      </c>
      <c r="F93" s="583">
        <v>0</v>
      </c>
      <c r="G93" s="583">
        <v>0</v>
      </c>
      <c r="H93" s="379" t="s">
        <v>1596</v>
      </c>
      <c r="I93" s="353" t="s">
        <v>1110</v>
      </c>
      <c r="J93" s="579" t="s">
        <v>1096</v>
      </c>
      <c r="K93" s="409">
        <v>180</v>
      </c>
      <c r="L93" s="578" t="s">
        <v>1154</v>
      </c>
      <c r="M93" s="381" t="s">
        <v>1099</v>
      </c>
      <c r="N93" s="381" t="s">
        <v>99</v>
      </c>
      <c r="O93" s="381" t="s">
        <v>1104</v>
      </c>
      <c r="P93" s="381" t="s">
        <v>102</v>
      </c>
      <c r="Q93" s="381">
        <v>5</v>
      </c>
      <c r="R93" s="375" t="s">
        <v>1108</v>
      </c>
    </row>
    <row r="94" spans="1:18" s="366" customFormat="1" ht="27" customHeight="1">
      <c r="A94" s="200">
        <v>90</v>
      </c>
      <c r="B94" s="200" t="s">
        <v>439</v>
      </c>
      <c r="C94" s="200" t="s">
        <v>1406</v>
      </c>
      <c r="D94" s="584" t="s">
        <v>1558</v>
      </c>
      <c r="E94" s="582">
        <v>38857</v>
      </c>
      <c r="F94" s="583">
        <v>0</v>
      </c>
      <c r="G94" s="583">
        <v>0</v>
      </c>
      <c r="H94" s="379" t="s">
        <v>1596</v>
      </c>
      <c r="I94" s="577" t="s">
        <v>1611</v>
      </c>
      <c r="J94" s="579" t="s">
        <v>1096</v>
      </c>
      <c r="K94" s="409">
        <v>93</v>
      </c>
      <c r="L94" s="578" t="s">
        <v>1154</v>
      </c>
      <c r="M94" s="381" t="s">
        <v>1099</v>
      </c>
      <c r="N94" s="381" t="s">
        <v>99</v>
      </c>
      <c r="O94" s="381" t="s">
        <v>1104</v>
      </c>
      <c r="P94" s="381" t="s">
        <v>102</v>
      </c>
      <c r="Q94" s="381">
        <v>1</v>
      </c>
      <c r="R94" s="375"/>
    </row>
    <row r="95" spans="1:18" s="366" customFormat="1" ht="27" customHeight="1">
      <c r="A95" s="200">
        <v>91</v>
      </c>
      <c r="B95" s="200" t="s">
        <v>439</v>
      </c>
      <c r="C95" s="200" t="s">
        <v>1407</v>
      </c>
      <c r="D95" s="584" t="s">
        <v>1559</v>
      </c>
      <c r="E95" s="582">
        <v>40736</v>
      </c>
      <c r="F95" s="583">
        <v>0</v>
      </c>
      <c r="G95" s="583">
        <v>0</v>
      </c>
      <c r="H95" s="379" t="s">
        <v>1596</v>
      </c>
      <c r="I95" s="353" t="s">
        <v>1121</v>
      </c>
      <c r="J95" s="579" t="s">
        <v>1096</v>
      </c>
      <c r="K95" s="409">
        <v>105</v>
      </c>
      <c r="L95" s="578" t="s">
        <v>1154</v>
      </c>
      <c r="M95" s="381" t="s">
        <v>1099</v>
      </c>
      <c r="N95" s="381" t="s">
        <v>99</v>
      </c>
      <c r="O95" s="381" t="s">
        <v>1104</v>
      </c>
      <c r="P95" s="381" t="s">
        <v>102</v>
      </c>
      <c r="Q95" s="381">
        <v>3</v>
      </c>
      <c r="R95" s="375"/>
    </row>
    <row r="96" spans="1:18" s="366" customFormat="1" ht="27" customHeight="1">
      <c r="A96" s="200">
        <v>92</v>
      </c>
      <c r="B96" s="200" t="s">
        <v>439</v>
      </c>
      <c r="C96" s="200" t="s">
        <v>1408</v>
      </c>
      <c r="D96" s="584" t="s">
        <v>1560</v>
      </c>
      <c r="E96" s="582">
        <v>41957</v>
      </c>
      <c r="F96" s="583">
        <v>2500</v>
      </c>
      <c r="G96" s="583">
        <v>0</v>
      </c>
      <c r="H96" s="379" t="s">
        <v>1596</v>
      </c>
      <c r="I96" s="353" t="s">
        <v>1105</v>
      </c>
      <c r="J96" s="579" t="s">
        <v>1096</v>
      </c>
      <c r="K96" s="409">
        <v>498</v>
      </c>
      <c r="L96" s="578" t="s">
        <v>1154</v>
      </c>
      <c r="M96" s="381" t="s">
        <v>1099</v>
      </c>
      <c r="N96" s="381" t="s">
        <v>99</v>
      </c>
      <c r="O96" s="381" t="s">
        <v>1104</v>
      </c>
      <c r="P96" s="381" t="s">
        <v>102</v>
      </c>
      <c r="Q96" s="381">
        <v>8</v>
      </c>
      <c r="R96" s="375"/>
    </row>
    <row r="97" spans="1:18" s="366" customFormat="1" ht="27" customHeight="1">
      <c r="A97" s="200">
        <v>93</v>
      </c>
      <c r="B97" s="200" t="s">
        <v>439</v>
      </c>
      <c r="C97" s="378" t="s">
        <v>1409</v>
      </c>
      <c r="D97" s="584" t="s">
        <v>1561</v>
      </c>
      <c r="E97" s="582">
        <v>40714</v>
      </c>
      <c r="F97" s="583">
        <v>0</v>
      </c>
      <c r="G97" s="583">
        <v>0</v>
      </c>
      <c r="H97" s="379" t="s">
        <v>1596</v>
      </c>
      <c r="I97" s="353" t="s">
        <v>1110</v>
      </c>
      <c r="J97" s="579" t="s">
        <v>1096</v>
      </c>
      <c r="K97" s="409">
        <v>580</v>
      </c>
      <c r="L97" s="578" t="s">
        <v>1154</v>
      </c>
      <c r="M97" s="381" t="s">
        <v>1099</v>
      </c>
      <c r="N97" s="381" t="s">
        <v>99</v>
      </c>
      <c r="O97" s="381" t="s">
        <v>1104</v>
      </c>
      <c r="P97" s="381" t="s">
        <v>102</v>
      </c>
      <c r="Q97" s="381">
        <v>8</v>
      </c>
      <c r="R97" s="375"/>
    </row>
    <row r="98" spans="1:18" s="366" customFormat="1" ht="27" customHeight="1">
      <c r="A98" s="200">
        <v>94</v>
      </c>
      <c r="B98" s="200" t="s">
        <v>439</v>
      </c>
      <c r="C98" s="378" t="s">
        <v>1410</v>
      </c>
      <c r="D98" s="584" t="s">
        <v>1562</v>
      </c>
      <c r="E98" s="582">
        <v>40933</v>
      </c>
      <c r="F98" s="583">
        <v>0</v>
      </c>
      <c r="G98" s="583">
        <v>0</v>
      </c>
      <c r="H98" s="379" t="s">
        <v>1596</v>
      </c>
      <c r="I98" s="353" t="s">
        <v>1105</v>
      </c>
      <c r="J98" s="579" t="s">
        <v>1096</v>
      </c>
      <c r="K98" s="409">
        <v>743</v>
      </c>
      <c r="L98" s="578" t="s">
        <v>1154</v>
      </c>
      <c r="M98" s="381" t="s">
        <v>1099</v>
      </c>
      <c r="N98" s="381" t="s">
        <v>99</v>
      </c>
      <c r="O98" s="381" t="s">
        <v>1104</v>
      </c>
      <c r="P98" s="381" t="s">
        <v>102</v>
      </c>
      <c r="Q98" s="381">
        <v>5</v>
      </c>
      <c r="R98" s="375"/>
    </row>
    <row r="99" spans="1:18" s="366" customFormat="1" ht="27" customHeight="1">
      <c r="A99" s="200">
        <v>95</v>
      </c>
      <c r="B99" s="200" t="s">
        <v>439</v>
      </c>
      <c r="C99" s="200" t="s">
        <v>1411</v>
      </c>
      <c r="D99" s="581" t="s">
        <v>1563</v>
      </c>
      <c r="E99" s="582">
        <v>41440</v>
      </c>
      <c r="F99" s="583">
        <v>1588</v>
      </c>
      <c r="G99" s="583">
        <v>0</v>
      </c>
      <c r="H99" s="379" t="s">
        <v>1596</v>
      </c>
      <c r="I99" s="577" t="s">
        <v>1121</v>
      </c>
      <c r="J99" s="579" t="s">
        <v>1096</v>
      </c>
      <c r="K99" s="409">
        <v>198</v>
      </c>
      <c r="L99" s="578" t="s">
        <v>1154</v>
      </c>
      <c r="M99" s="381" t="s">
        <v>1099</v>
      </c>
      <c r="N99" s="381" t="s">
        <v>99</v>
      </c>
      <c r="O99" s="381" t="s">
        <v>1104</v>
      </c>
      <c r="P99" s="381" t="s">
        <v>102</v>
      </c>
      <c r="Q99" s="381">
        <v>1</v>
      </c>
      <c r="R99" s="375"/>
    </row>
    <row r="100" spans="1:18" s="366" customFormat="1" ht="27" customHeight="1">
      <c r="A100" s="200">
        <v>96</v>
      </c>
      <c r="B100" s="200" t="s">
        <v>439</v>
      </c>
      <c r="C100" s="200" t="s">
        <v>1412</v>
      </c>
      <c r="D100" s="581" t="s">
        <v>1564</v>
      </c>
      <c r="E100" s="582">
        <v>29434</v>
      </c>
      <c r="F100" s="583">
        <v>1945</v>
      </c>
      <c r="G100" s="583">
        <v>877</v>
      </c>
      <c r="H100" s="379" t="s">
        <v>1599</v>
      </c>
      <c r="I100" s="577" t="s">
        <v>1013</v>
      </c>
      <c r="J100" s="579" t="s">
        <v>1096</v>
      </c>
      <c r="K100" s="409">
        <v>389</v>
      </c>
      <c r="L100" s="578" t="s">
        <v>1154</v>
      </c>
      <c r="M100" s="381" t="s">
        <v>1615</v>
      </c>
      <c r="N100" s="381" t="s">
        <v>99</v>
      </c>
      <c r="O100" s="381" t="s">
        <v>1104</v>
      </c>
      <c r="P100" s="381" t="s">
        <v>102</v>
      </c>
      <c r="Q100" s="381">
        <v>34</v>
      </c>
      <c r="R100" s="375"/>
    </row>
    <row r="101" spans="1:18" s="366" customFormat="1" ht="27" customHeight="1">
      <c r="A101" s="200">
        <v>97</v>
      </c>
      <c r="B101" s="200" t="s">
        <v>439</v>
      </c>
      <c r="C101" s="378" t="s">
        <v>1413</v>
      </c>
      <c r="D101" s="581" t="s">
        <v>1565</v>
      </c>
      <c r="E101" s="582">
        <v>29434</v>
      </c>
      <c r="F101" s="583">
        <v>2080</v>
      </c>
      <c r="G101" s="583">
        <v>1045</v>
      </c>
      <c r="H101" s="379" t="s">
        <v>1599</v>
      </c>
      <c r="I101" s="577" t="s">
        <v>1013</v>
      </c>
      <c r="J101" s="579" t="s">
        <v>1096</v>
      </c>
      <c r="K101" s="409">
        <v>416</v>
      </c>
      <c r="L101" s="578" t="s">
        <v>1154</v>
      </c>
      <c r="M101" s="381" t="s">
        <v>1615</v>
      </c>
      <c r="N101" s="381" t="s">
        <v>99</v>
      </c>
      <c r="O101" s="381" t="s">
        <v>1104</v>
      </c>
      <c r="P101" s="381" t="s">
        <v>102</v>
      </c>
      <c r="Q101" s="381">
        <v>34</v>
      </c>
      <c r="R101" s="375"/>
    </row>
    <row r="102" spans="1:18" s="366" customFormat="1" ht="27" customHeight="1">
      <c r="A102" s="200">
        <v>98</v>
      </c>
      <c r="B102" s="200" t="s">
        <v>439</v>
      </c>
      <c r="C102" s="378" t="s">
        <v>1603</v>
      </c>
      <c r="D102" s="581" t="s">
        <v>1566</v>
      </c>
      <c r="E102" s="582">
        <v>28825</v>
      </c>
      <c r="F102" s="583">
        <v>2370</v>
      </c>
      <c r="G102" s="583">
        <v>1240</v>
      </c>
      <c r="H102" s="379" t="s">
        <v>1599</v>
      </c>
      <c r="I102" s="577" t="s">
        <v>1013</v>
      </c>
      <c r="J102" s="579" t="s">
        <v>1096</v>
      </c>
      <c r="K102" s="409">
        <v>332</v>
      </c>
      <c r="L102" s="578" t="s">
        <v>1154</v>
      </c>
      <c r="M102" s="381" t="s">
        <v>1615</v>
      </c>
      <c r="N102" s="381" t="s">
        <v>99</v>
      </c>
      <c r="O102" s="381" t="s">
        <v>1104</v>
      </c>
      <c r="P102" s="381" t="s">
        <v>102</v>
      </c>
      <c r="Q102" s="381">
        <v>2</v>
      </c>
      <c r="R102" s="375"/>
    </row>
    <row r="103" spans="1:18" s="366" customFormat="1" ht="27" customHeight="1">
      <c r="A103" s="200">
        <v>99</v>
      </c>
      <c r="B103" s="200" t="s">
        <v>439</v>
      </c>
      <c r="C103" s="378" t="s">
        <v>1414</v>
      </c>
      <c r="D103" s="581" t="s">
        <v>1567</v>
      </c>
      <c r="E103" s="582">
        <v>25720</v>
      </c>
      <c r="F103" s="583">
        <v>5953</v>
      </c>
      <c r="G103" s="583">
        <v>3215</v>
      </c>
      <c r="H103" s="379" t="s">
        <v>1599</v>
      </c>
      <c r="I103" s="577" t="s">
        <v>1013</v>
      </c>
      <c r="J103" s="579" t="s">
        <v>1096</v>
      </c>
      <c r="K103" s="409">
        <v>1072</v>
      </c>
      <c r="L103" s="578" t="s">
        <v>1154</v>
      </c>
      <c r="M103" s="381" t="s">
        <v>1615</v>
      </c>
      <c r="N103" s="381" t="s">
        <v>99</v>
      </c>
      <c r="O103" s="381" t="s">
        <v>1104</v>
      </c>
      <c r="P103" s="381" t="s">
        <v>102</v>
      </c>
      <c r="Q103" s="381">
        <v>2</v>
      </c>
      <c r="R103" s="375"/>
    </row>
    <row r="104" spans="1:18" s="366" customFormat="1" ht="27" customHeight="1">
      <c r="A104" s="200">
        <v>100</v>
      </c>
      <c r="B104" s="200" t="s">
        <v>439</v>
      </c>
      <c r="C104" s="378" t="s">
        <v>1604</v>
      </c>
      <c r="D104" s="581" t="s">
        <v>1568</v>
      </c>
      <c r="E104" s="582">
        <v>27576</v>
      </c>
      <c r="F104" s="583">
        <v>4620</v>
      </c>
      <c r="G104" s="583">
        <v>2120</v>
      </c>
      <c r="H104" s="379" t="s">
        <v>1599</v>
      </c>
      <c r="I104" s="577" t="s">
        <v>1013</v>
      </c>
      <c r="J104" s="579" t="s">
        <v>1096</v>
      </c>
      <c r="K104" s="409">
        <v>496</v>
      </c>
      <c r="L104" s="578" t="s">
        <v>1154</v>
      </c>
      <c r="M104" s="381" t="s">
        <v>1615</v>
      </c>
      <c r="N104" s="381" t="s">
        <v>99</v>
      </c>
      <c r="O104" s="381" t="s">
        <v>1104</v>
      </c>
      <c r="P104" s="381" t="s">
        <v>102</v>
      </c>
      <c r="Q104" s="381">
        <v>2</v>
      </c>
      <c r="R104" s="375"/>
    </row>
    <row r="105" spans="1:18" s="366" customFormat="1" ht="27" customHeight="1">
      <c r="A105" s="200">
        <v>101</v>
      </c>
      <c r="B105" s="200" t="s">
        <v>439</v>
      </c>
      <c r="C105" s="378" t="s">
        <v>1605</v>
      </c>
      <c r="D105" s="581" t="s">
        <v>1568</v>
      </c>
      <c r="E105" s="582">
        <v>30529</v>
      </c>
      <c r="F105" s="583">
        <v>1688</v>
      </c>
      <c r="G105" s="583">
        <v>715</v>
      </c>
      <c r="H105" s="379" t="s">
        <v>1599</v>
      </c>
      <c r="I105" s="577" t="s">
        <v>1013</v>
      </c>
      <c r="J105" s="597" t="s">
        <v>1096</v>
      </c>
      <c r="K105" s="409">
        <v>422</v>
      </c>
      <c r="L105" s="596" t="s">
        <v>1154</v>
      </c>
      <c r="M105" s="381" t="s">
        <v>1615</v>
      </c>
      <c r="N105" s="381" t="s">
        <v>99</v>
      </c>
      <c r="O105" s="595" t="s">
        <v>1100</v>
      </c>
      <c r="P105" s="381" t="s">
        <v>102</v>
      </c>
      <c r="Q105" s="381">
        <v>2</v>
      </c>
      <c r="R105" s="375"/>
    </row>
    <row r="106" spans="1:18" s="366" customFormat="1" ht="27" customHeight="1">
      <c r="A106" s="200">
        <v>102</v>
      </c>
      <c r="B106" s="200" t="s">
        <v>439</v>
      </c>
      <c r="C106" s="378" t="s">
        <v>1606</v>
      </c>
      <c r="D106" s="581" t="s">
        <v>1569</v>
      </c>
      <c r="E106" s="582">
        <v>25873</v>
      </c>
      <c r="F106" s="583">
        <v>3390</v>
      </c>
      <c r="G106" s="583">
        <v>1690</v>
      </c>
      <c r="H106" s="379" t="s">
        <v>1599</v>
      </c>
      <c r="I106" s="577" t="s">
        <v>1013</v>
      </c>
      <c r="J106" s="579" t="s">
        <v>1096</v>
      </c>
      <c r="K106" s="409">
        <v>732</v>
      </c>
      <c r="L106" s="578" t="s">
        <v>1154</v>
      </c>
      <c r="M106" s="381" t="s">
        <v>1615</v>
      </c>
      <c r="N106" s="381" t="s">
        <v>99</v>
      </c>
      <c r="O106" s="381" t="s">
        <v>1104</v>
      </c>
      <c r="P106" s="381" t="s">
        <v>102</v>
      </c>
      <c r="Q106" s="381">
        <v>2</v>
      </c>
      <c r="R106" s="375"/>
    </row>
    <row r="107" spans="1:18" s="366" customFormat="1" ht="27" customHeight="1">
      <c r="A107" s="200">
        <v>103</v>
      </c>
      <c r="B107" s="200" t="s">
        <v>439</v>
      </c>
      <c r="C107" s="378" t="s">
        <v>1607</v>
      </c>
      <c r="D107" s="581" t="s">
        <v>1570</v>
      </c>
      <c r="E107" s="582">
        <v>26390</v>
      </c>
      <c r="F107" s="583">
        <v>3770</v>
      </c>
      <c r="G107" s="583">
        <v>2110</v>
      </c>
      <c r="H107" s="379" t="s">
        <v>1599</v>
      </c>
      <c r="I107" s="577" t="s">
        <v>1013</v>
      </c>
      <c r="J107" s="579" t="s">
        <v>1096</v>
      </c>
      <c r="K107" s="409">
        <v>943</v>
      </c>
      <c r="L107" s="578" t="s">
        <v>1154</v>
      </c>
      <c r="M107" s="381" t="s">
        <v>1615</v>
      </c>
      <c r="N107" s="381" t="s">
        <v>99</v>
      </c>
      <c r="O107" s="381" t="s">
        <v>1104</v>
      </c>
      <c r="P107" s="381" t="s">
        <v>102</v>
      </c>
      <c r="Q107" s="381">
        <v>2</v>
      </c>
      <c r="R107" s="375"/>
    </row>
    <row r="108" spans="1:18" s="366" customFormat="1" ht="27" customHeight="1">
      <c r="A108" s="200">
        <v>104</v>
      </c>
      <c r="B108" s="200" t="s">
        <v>439</v>
      </c>
      <c r="C108" s="200" t="s">
        <v>1415</v>
      </c>
      <c r="D108" s="581" t="s">
        <v>1571</v>
      </c>
      <c r="E108" s="582">
        <v>35339</v>
      </c>
      <c r="F108" s="583">
        <v>891</v>
      </c>
      <c r="G108" s="583">
        <v>823</v>
      </c>
      <c r="H108" s="379" t="s">
        <v>1626</v>
      </c>
      <c r="I108" s="577" t="s">
        <v>1013</v>
      </c>
      <c r="J108" s="579"/>
      <c r="K108" s="409">
        <v>408</v>
      </c>
      <c r="L108" s="578"/>
      <c r="M108" s="381" t="s">
        <v>1615</v>
      </c>
      <c r="N108" s="381" t="s">
        <v>99</v>
      </c>
      <c r="O108" s="595" t="s">
        <v>1098</v>
      </c>
      <c r="P108" s="381" t="s">
        <v>102</v>
      </c>
      <c r="Q108" s="381">
        <v>1</v>
      </c>
      <c r="R108" s="375"/>
    </row>
    <row r="109" spans="1:18" s="366" customFormat="1" ht="27" customHeight="1">
      <c r="A109" s="200">
        <v>105</v>
      </c>
      <c r="B109" s="200" t="s">
        <v>439</v>
      </c>
      <c r="C109" s="200" t="s">
        <v>1416</v>
      </c>
      <c r="D109" s="581" t="s">
        <v>1572</v>
      </c>
      <c r="E109" s="582">
        <v>40627</v>
      </c>
      <c r="F109" s="583">
        <v>47000</v>
      </c>
      <c r="G109" s="583">
        <v>0</v>
      </c>
      <c r="H109" s="379" t="s">
        <v>1596</v>
      </c>
      <c r="I109" s="577" t="s">
        <v>258</v>
      </c>
      <c r="J109" s="579" t="s">
        <v>1096</v>
      </c>
      <c r="K109" s="409">
        <v>930</v>
      </c>
      <c r="L109" s="578" t="s">
        <v>1154</v>
      </c>
      <c r="M109" s="381" t="s">
        <v>1099</v>
      </c>
      <c r="N109" s="381" t="s">
        <v>99</v>
      </c>
      <c r="O109" s="381" t="s">
        <v>1104</v>
      </c>
      <c r="P109" s="381" t="s">
        <v>102</v>
      </c>
      <c r="Q109" s="381">
        <v>5</v>
      </c>
      <c r="R109" s="375"/>
    </row>
    <row r="110" spans="1:18" s="366" customFormat="1" ht="27" customHeight="1">
      <c r="A110" s="200">
        <v>106</v>
      </c>
      <c r="B110" s="200" t="s">
        <v>439</v>
      </c>
      <c r="C110" s="200" t="s">
        <v>1417</v>
      </c>
      <c r="D110" s="581" t="s">
        <v>1122</v>
      </c>
      <c r="E110" s="582">
        <v>40368</v>
      </c>
      <c r="F110" s="583">
        <v>1150</v>
      </c>
      <c r="G110" s="583">
        <v>0</v>
      </c>
      <c r="H110" s="379" t="s">
        <v>1596</v>
      </c>
      <c r="I110" s="577" t="s">
        <v>258</v>
      </c>
      <c r="J110" s="579" t="s">
        <v>1096</v>
      </c>
      <c r="K110" s="409">
        <v>112.5</v>
      </c>
      <c r="L110" s="578" t="s">
        <v>1154</v>
      </c>
      <c r="M110" s="381" t="s">
        <v>1099</v>
      </c>
      <c r="N110" s="381" t="s">
        <v>99</v>
      </c>
      <c r="O110" s="381" t="s">
        <v>1104</v>
      </c>
      <c r="P110" s="595" t="s">
        <v>102</v>
      </c>
      <c r="Q110" s="381">
        <v>6</v>
      </c>
      <c r="R110" s="375"/>
    </row>
    <row r="111" spans="1:18" s="366" customFormat="1" ht="27" customHeight="1">
      <c r="A111" s="200">
        <v>107</v>
      </c>
      <c r="B111" s="200" t="s">
        <v>439</v>
      </c>
      <c r="C111" s="200" t="s">
        <v>1418</v>
      </c>
      <c r="D111" s="581" t="s">
        <v>1573</v>
      </c>
      <c r="E111" s="582">
        <v>24654</v>
      </c>
      <c r="F111" s="583">
        <v>5218</v>
      </c>
      <c r="G111" s="583">
        <v>1972</v>
      </c>
      <c r="H111" s="379" t="s">
        <v>1599</v>
      </c>
      <c r="I111" s="577" t="s">
        <v>1013</v>
      </c>
      <c r="J111" s="579" t="s">
        <v>1096</v>
      </c>
      <c r="K111" s="409">
        <v>939</v>
      </c>
      <c r="L111" s="578" t="s">
        <v>1154</v>
      </c>
      <c r="M111" s="381" t="s">
        <v>1615</v>
      </c>
      <c r="N111" s="381" t="s">
        <v>99</v>
      </c>
      <c r="O111" s="381" t="s">
        <v>1104</v>
      </c>
      <c r="P111" s="381" t="s">
        <v>1014</v>
      </c>
      <c r="Q111" s="381">
        <v>2</v>
      </c>
      <c r="R111" s="375"/>
    </row>
    <row r="112" spans="1:18" s="366" customFormat="1" ht="27" customHeight="1">
      <c r="A112" s="200">
        <v>108</v>
      </c>
      <c r="B112" s="200" t="s">
        <v>439</v>
      </c>
      <c r="C112" s="200" t="s">
        <v>1419</v>
      </c>
      <c r="D112" s="581" t="s">
        <v>1574</v>
      </c>
      <c r="E112" s="582">
        <v>27181</v>
      </c>
      <c r="F112" s="583">
        <v>4455</v>
      </c>
      <c r="G112" s="583">
        <v>1272</v>
      </c>
      <c r="H112" s="379" t="s">
        <v>1599</v>
      </c>
      <c r="I112" s="577" t="s">
        <v>1013</v>
      </c>
      <c r="J112" s="579" t="s">
        <v>1096</v>
      </c>
      <c r="K112" s="409">
        <v>1336</v>
      </c>
      <c r="L112" s="578" t="s">
        <v>1154</v>
      </c>
      <c r="M112" s="381" t="s">
        <v>1615</v>
      </c>
      <c r="N112" s="381" t="s">
        <v>99</v>
      </c>
      <c r="O112" s="381" t="s">
        <v>1104</v>
      </c>
      <c r="P112" s="381" t="s">
        <v>1014</v>
      </c>
      <c r="Q112" s="381">
        <v>2</v>
      </c>
      <c r="R112" s="375"/>
    </row>
    <row r="113" spans="1:18" s="366" customFormat="1" ht="27" customHeight="1">
      <c r="A113" s="200">
        <v>109</v>
      </c>
      <c r="B113" s="200" t="s">
        <v>439</v>
      </c>
      <c r="C113" s="200" t="s">
        <v>1420</v>
      </c>
      <c r="D113" s="581" t="s">
        <v>1575</v>
      </c>
      <c r="E113" s="582">
        <v>27181</v>
      </c>
      <c r="F113" s="583">
        <v>4418</v>
      </c>
      <c r="G113" s="583">
        <v>1900</v>
      </c>
      <c r="H113" s="379" t="s">
        <v>1599</v>
      </c>
      <c r="I113" s="577" t="s">
        <v>1013</v>
      </c>
      <c r="J113" s="579" t="s">
        <v>1096</v>
      </c>
      <c r="K113" s="409">
        <v>1325</v>
      </c>
      <c r="L113" s="578" t="s">
        <v>1154</v>
      </c>
      <c r="M113" s="381" t="s">
        <v>1615</v>
      </c>
      <c r="N113" s="381" t="s">
        <v>99</v>
      </c>
      <c r="O113" s="381" t="s">
        <v>1104</v>
      </c>
      <c r="P113" s="381" t="s">
        <v>1014</v>
      </c>
      <c r="Q113" s="381">
        <v>2</v>
      </c>
      <c r="R113" s="375"/>
    </row>
    <row r="114" spans="1:18" s="366" customFormat="1" ht="27" customHeight="1">
      <c r="A114" s="200">
        <v>110</v>
      </c>
      <c r="B114" s="200" t="s">
        <v>439</v>
      </c>
      <c r="C114" s="200" t="s">
        <v>1421</v>
      </c>
      <c r="D114" s="581" t="s">
        <v>1576</v>
      </c>
      <c r="E114" s="582">
        <v>27426</v>
      </c>
      <c r="F114" s="583">
        <v>3800</v>
      </c>
      <c r="G114" s="583">
        <v>1309</v>
      </c>
      <c r="H114" s="379" t="s">
        <v>1599</v>
      </c>
      <c r="I114" s="577" t="s">
        <v>1013</v>
      </c>
      <c r="J114" s="597" t="s">
        <v>1096</v>
      </c>
      <c r="K114" s="409">
        <v>1140</v>
      </c>
      <c r="L114" s="596" t="s">
        <v>1154</v>
      </c>
      <c r="M114" s="381" t="s">
        <v>1615</v>
      </c>
      <c r="N114" s="381" t="s">
        <v>99</v>
      </c>
      <c r="O114" s="381" t="s">
        <v>1104</v>
      </c>
      <c r="P114" s="595" t="s">
        <v>1014</v>
      </c>
      <c r="Q114" s="381">
        <v>2</v>
      </c>
      <c r="R114" s="375"/>
    </row>
    <row r="115" spans="1:18" s="366" customFormat="1" ht="27" customHeight="1">
      <c r="A115" s="200">
        <v>111</v>
      </c>
      <c r="B115" s="200" t="s">
        <v>439</v>
      </c>
      <c r="C115" s="200" t="s">
        <v>1422</v>
      </c>
      <c r="D115" s="581" t="s">
        <v>1577</v>
      </c>
      <c r="E115" s="582">
        <v>42037</v>
      </c>
      <c r="F115" s="583">
        <v>625</v>
      </c>
      <c r="G115" s="583">
        <v>27</v>
      </c>
      <c r="H115" s="379" t="s">
        <v>1608</v>
      </c>
      <c r="I115" s="577" t="s">
        <v>1610</v>
      </c>
      <c r="J115" s="579"/>
      <c r="K115" s="409">
        <v>112</v>
      </c>
      <c r="L115" s="578"/>
      <c r="M115" s="381" t="s">
        <v>1099</v>
      </c>
      <c r="N115" s="381" t="s">
        <v>99</v>
      </c>
      <c r="O115" s="381" t="s">
        <v>1104</v>
      </c>
      <c r="P115" s="381" t="s">
        <v>102</v>
      </c>
      <c r="Q115" s="381">
        <v>1</v>
      </c>
      <c r="R115" s="375"/>
    </row>
    <row r="116" spans="1:18" s="366" customFormat="1" ht="27" customHeight="1">
      <c r="A116" s="200">
        <v>112</v>
      </c>
      <c r="B116" s="200" t="s">
        <v>439</v>
      </c>
      <c r="C116" s="200" t="s">
        <v>1423</v>
      </c>
      <c r="D116" s="581" t="s">
        <v>1578</v>
      </c>
      <c r="E116" s="582">
        <v>33378</v>
      </c>
      <c r="F116" s="583">
        <v>782</v>
      </c>
      <c r="G116" s="583">
        <v>101</v>
      </c>
      <c r="H116" s="379" t="s">
        <v>1608</v>
      </c>
      <c r="I116" s="353" t="s">
        <v>1013</v>
      </c>
      <c r="J116" s="579"/>
      <c r="K116" s="409">
        <v>300</v>
      </c>
      <c r="L116" s="578"/>
      <c r="M116" s="381" t="s">
        <v>1099</v>
      </c>
      <c r="N116" s="381" t="s">
        <v>99</v>
      </c>
      <c r="O116" s="381" t="s">
        <v>1104</v>
      </c>
      <c r="P116" s="381" t="s">
        <v>102</v>
      </c>
      <c r="Q116" s="381">
        <v>1</v>
      </c>
      <c r="R116" s="375"/>
    </row>
    <row r="117" spans="1:18" s="366" customFormat="1" ht="27" customHeight="1">
      <c r="A117" s="200">
        <v>113</v>
      </c>
      <c r="B117" s="200" t="s">
        <v>439</v>
      </c>
      <c r="C117" s="200" t="s">
        <v>1424</v>
      </c>
      <c r="D117" s="581" t="s">
        <v>1579</v>
      </c>
      <c r="E117" s="582">
        <v>41261</v>
      </c>
      <c r="F117" s="583">
        <v>200</v>
      </c>
      <c r="G117" s="583">
        <v>33</v>
      </c>
      <c r="H117" s="379" t="s">
        <v>1608</v>
      </c>
      <c r="I117" s="577" t="s">
        <v>1610</v>
      </c>
      <c r="J117" s="579"/>
      <c r="K117" s="409">
        <v>90</v>
      </c>
      <c r="L117" s="578"/>
      <c r="M117" s="381" t="s">
        <v>1615</v>
      </c>
      <c r="N117" s="381" t="s">
        <v>99</v>
      </c>
      <c r="O117" s="381" t="s">
        <v>1104</v>
      </c>
      <c r="P117" s="381" t="s">
        <v>102</v>
      </c>
      <c r="Q117" s="381">
        <v>1</v>
      </c>
      <c r="R117" s="375"/>
    </row>
    <row r="118" spans="1:18" s="366" customFormat="1" ht="27" customHeight="1">
      <c r="A118" s="200">
        <v>114</v>
      </c>
      <c r="B118" s="200" t="s">
        <v>439</v>
      </c>
      <c r="C118" s="200" t="s">
        <v>1425</v>
      </c>
      <c r="D118" s="581" t="s">
        <v>1580</v>
      </c>
      <c r="E118" s="582">
        <v>37346</v>
      </c>
      <c r="F118" s="583">
        <v>506</v>
      </c>
      <c r="G118" s="583">
        <v>80</v>
      </c>
      <c r="H118" s="379" t="s">
        <v>1608</v>
      </c>
      <c r="I118" s="577" t="s">
        <v>1012</v>
      </c>
      <c r="J118" s="579"/>
      <c r="K118" s="409">
        <v>1728</v>
      </c>
      <c r="L118" s="578"/>
      <c r="M118" s="381" t="s">
        <v>1615</v>
      </c>
      <c r="N118" s="381" t="s">
        <v>99</v>
      </c>
      <c r="O118" s="381" t="s">
        <v>1104</v>
      </c>
      <c r="P118" s="381" t="s">
        <v>102</v>
      </c>
      <c r="Q118" s="381">
        <v>1</v>
      </c>
      <c r="R118" s="375"/>
    </row>
    <row r="119" spans="1:18" s="366" customFormat="1" ht="27" customHeight="1">
      <c r="A119" s="200">
        <v>115</v>
      </c>
      <c r="B119" s="200" t="s">
        <v>439</v>
      </c>
      <c r="C119" s="200" t="s">
        <v>1426</v>
      </c>
      <c r="D119" s="581" t="s">
        <v>1581</v>
      </c>
      <c r="E119" s="582">
        <v>36486</v>
      </c>
      <c r="F119" s="583">
        <v>10000</v>
      </c>
      <c r="G119" s="583">
        <v>0</v>
      </c>
      <c r="H119" s="379" t="s">
        <v>1596</v>
      </c>
      <c r="I119" s="577" t="s">
        <v>1110</v>
      </c>
      <c r="J119" s="579" t="s">
        <v>1096</v>
      </c>
      <c r="K119" s="409">
        <v>408</v>
      </c>
      <c r="L119" s="578" t="s">
        <v>1154</v>
      </c>
      <c r="M119" s="381" t="s">
        <v>1615</v>
      </c>
      <c r="N119" s="381" t="s">
        <v>99</v>
      </c>
      <c r="O119" s="381" t="s">
        <v>1104</v>
      </c>
      <c r="P119" s="381" t="s">
        <v>102</v>
      </c>
      <c r="Q119" s="381">
        <v>1</v>
      </c>
      <c r="R119" s="375"/>
    </row>
    <row r="120" spans="1:18" s="366" customFormat="1" ht="27" customHeight="1">
      <c r="A120" s="200">
        <v>116</v>
      </c>
      <c r="B120" s="200" t="s">
        <v>439</v>
      </c>
      <c r="C120" s="200" t="s">
        <v>1427</v>
      </c>
      <c r="D120" s="581" t="s">
        <v>1582</v>
      </c>
      <c r="E120" s="582">
        <v>37865</v>
      </c>
      <c r="F120" s="583">
        <v>1750</v>
      </c>
      <c r="G120" s="583">
        <v>0</v>
      </c>
      <c r="H120" s="379" t="s">
        <v>1596</v>
      </c>
      <c r="I120" s="577" t="s">
        <v>1109</v>
      </c>
      <c r="J120" s="597" t="s">
        <v>1096</v>
      </c>
      <c r="K120" s="409">
        <v>790</v>
      </c>
      <c r="L120" s="596" t="s">
        <v>1154</v>
      </c>
      <c r="M120" s="381" t="s">
        <v>1099</v>
      </c>
      <c r="N120" s="381" t="s">
        <v>99</v>
      </c>
      <c r="O120" s="381" t="s">
        <v>1104</v>
      </c>
      <c r="P120" s="381" t="s">
        <v>102</v>
      </c>
      <c r="Q120" s="381">
        <v>1</v>
      </c>
      <c r="R120" s="375"/>
    </row>
    <row r="121" spans="1:18" s="366" customFormat="1" ht="27" customHeight="1">
      <c r="A121" s="200">
        <v>117</v>
      </c>
      <c r="B121" s="200" t="s">
        <v>439</v>
      </c>
      <c r="C121" s="200" t="s">
        <v>1428</v>
      </c>
      <c r="D121" s="581" t="s">
        <v>1583</v>
      </c>
      <c r="E121" s="582">
        <v>30863</v>
      </c>
      <c r="F121" s="583">
        <v>50</v>
      </c>
      <c r="G121" s="583">
        <v>0</v>
      </c>
      <c r="H121" s="379" t="s">
        <v>1608</v>
      </c>
      <c r="I121" s="577" t="s">
        <v>1013</v>
      </c>
      <c r="J121" s="579"/>
      <c r="K121" s="409">
        <v>32</v>
      </c>
      <c r="L121" s="578"/>
      <c r="M121" s="381" t="s">
        <v>1099</v>
      </c>
      <c r="N121" s="381" t="s">
        <v>99</v>
      </c>
      <c r="O121" s="381" t="s">
        <v>1104</v>
      </c>
      <c r="P121" s="381" t="s">
        <v>102</v>
      </c>
      <c r="Q121" s="381">
        <v>1</v>
      </c>
      <c r="R121" s="375"/>
    </row>
    <row r="122" spans="1:18" s="366" customFormat="1" ht="27" customHeight="1">
      <c r="A122" s="200">
        <v>118</v>
      </c>
      <c r="B122" s="200" t="s">
        <v>439</v>
      </c>
      <c r="C122" s="200" t="s">
        <v>1429</v>
      </c>
      <c r="D122" s="581" t="s">
        <v>1584</v>
      </c>
      <c r="E122" s="582">
        <v>41698</v>
      </c>
      <c r="F122" s="583">
        <v>259</v>
      </c>
      <c r="G122" s="583">
        <v>0</v>
      </c>
      <c r="H122" s="379" t="s">
        <v>1608</v>
      </c>
      <c r="I122" s="577" t="s">
        <v>1109</v>
      </c>
      <c r="J122" s="579"/>
      <c r="K122" s="409">
        <v>3589</v>
      </c>
      <c r="L122" s="578"/>
      <c r="M122" s="381" t="s">
        <v>1099</v>
      </c>
      <c r="N122" s="381" t="s">
        <v>99</v>
      </c>
      <c r="O122" s="381" t="s">
        <v>1104</v>
      </c>
      <c r="P122" s="381" t="s">
        <v>102</v>
      </c>
      <c r="Q122" s="381">
        <v>1</v>
      </c>
      <c r="R122" s="375"/>
    </row>
    <row r="123" spans="1:18" s="366" customFormat="1" ht="27" customHeight="1">
      <c r="A123" s="200">
        <v>119</v>
      </c>
      <c r="B123" s="200" t="s">
        <v>439</v>
      </c>
      <c r="C123" s="200" t="s">
        <v>1430</v>
      </c>
      <c r="D123" s="581" t="s">
        <v>1585</v>
      </c>
      <c r="E123" s="582">
        <v>39045</v>
      </c>
      <c r="F123" s="583">
        <v>210</v>
      </c>
      <c r="G123" s="583">
        <v>0</v>
      </c>
      <c r="H123" s="379" t="s">
        <v>1596</v>
      </c>
      <c r="I123" s="577" t="s">
        <v>1110</v>
      </c>
      <c r="J123" s="579" t="s">
        <v>1096</v>
      </c>
      <c r="K123" s="409">
        <v>288</v>
      </c>
      <c r="L123" s="578" t="s">
        <v>1154</v>
      </c>
      <c r="M123" s="381" t="s">
        <v>1099</v>
      </c>
      <c r="N123" s="381" t="s">
        <v>99</v>
      </c>
      <c r="O123" s="381" t="s">
        <v>1104</v>
      </c>
      <c r="P123" s="381" t="s">
        <v>102</v>
      </c>
      <c r="Q123" s="381">
        <v>1</v>
      </c>
      <c r="R123" s="375"/>
    </row>
    <row r="124" spans="1:18" s="366" customFormat="1" ht="27" customHeight="1">
      <c r="A124" s="200">
        <v>120</v>
      </c>
      <c r="B124" s="200" t="s">
        <v>439</v>
      </c>
      <c r="C124" s="200" t="s">
        <v>1431</v>
      </c>
      <c r="D124" s="581" t="s">
        <v>1586</v>
      </c>
      <c r="E124" s="582">
        <v>39287</v>
      </c>
      <c r="F124" s="583">
        <v>230</v>
      </c>
      <c r="G124" s="583">
        <v>0</v>
      </c>
      <c r="H124" s="379" t="s">
        <v>1596</v>
      </c>
      <c r="I124" s="577" t="s">
        <v>1110</v>
      </c>
      <c r="J124" s="597" t="s">
        <v>1096</v>
      </c>
      <c r="K124" s="409">
        <v>565</v>
      </c>
      <c r="L124" s="596" t="s">
        <v>1154</v>
      </c>
      <c r="M124" s="381" t="s">
        <v>1099</v>
      </c>
      <c r="N124" s="381" t="s">
        <v>99</v>
      </c>
      <c r="O124" s="381" t="s">
        <v>1104</v>
      </c>
      <c r="P124" s="381" t="s">
        <v>102</v>
      </c>
      <c r="Q124" s="381">
        <v>1</v>
      </c>
      <c r="R124" s="375"/>
    </row>
    <row r="125" spans="1:18" s="366" customFormat="1" ht="27" customHeight="1">
      <c r="A125" s="200">
        <v>121</v>
      </c>
      <c r="B125" s="200" t="s">
        <v>439</v>
      </c>
      <c r="C125" s="200" t="s">
        <v>1432</v>
      </c>
      <c r="D125" s="581" t="s">
        <v>1587</v>
      </c>
      <c r="E125" s="582">
        <v>39283</v>
      </c>
      <c r="F125" s="583">
        <v>225</v>
      </c>
      <c r="G125" s="583">
        <v>0</v>
      </c>
      <c r="H125" s="379" t="s">
        <v>1608</v>
      </c>
      <c r="I125" s="577" t="s">
        <v>1109</v>
      </c>
      <c r="J125" s="579"/>
      <c r="K125" s="409">
        <v>90</v>
      </c>
      <c r="L125" s="578"/>
      <c r="M125" s="381" t="s">
        <v>1099</v>
      </c>
      <c r="N125" s="381" t="s">
        <v>99</v>
      </c>
      <c r="O125" s="381" t="s">
        <v>1104</v>
      </c>
      <c r="P125" s="381" t="s">
        <v>102</v>
      </c>
      <c r="Q125" s="381">
        <v>1</v>
      </c>
      <c r="R125" s="375"/>
    </row>
    <row r="126" spans="1:18" s="366" customFormat="1" ht="27" customHeight="1">
      <c r="A126" s="200">
        <v>122</v>
      </c>
      <c r="B126" s="200" t="s">
        <v>439</v>
      </c>
      <c r="C126" s="200" t="s">
        <v>1433</v>
      </c>
      <c r="D126" s="581" t="s">
        <v>1588</v>
      </c>
      <c r="E126" s="582">
        <v>39356</v>
      </c>
      <c r="F126" s="583">
        <v>893</v>
      </c>
      <c r="G126" s="583">
        <v>163</v>
      </c>
      <c r="H126" s="379" t="s">
        <v>1608</v>
      </c>
      <c r="I126" s="577" t="s">
        <v>258</v>
      </c>
      <c r="J126" s="579"/>
      <c r="K126" s="409">
        <v>210</v>
      </c>
      <c r="L126" s="578"/>
      <c r="M126" s="381" t="s">
        <v>1615</v>
      </c>
      <c r="N126" s="381" t="s">
        <v>99</v>
      </c>
      <c r="O126" s="381" t="s">
        <v>1104</v>
      </c>
      <c r="P126" s="381" t="s">
        <v>102</v>
      </c>
      <c r="Q126" s="381">
        <v>1</v>
      </c>
      <c r="R126" s="375"/>
    </row>
    <row r="127" spans="1:18" s="366" customFormat="1" ht="27" customHeight="1">
      <c r="A127" s="200">
        <v>123</v>
      </c>
      <c r="B127" s="200" t="s">
        <v>439</v>
      </c>
      <c r="C127" s="200" t="s">
        <v>1434</v>
      </c>
      <c r="D127" s="581" t="s">
        <v>1589</v>
      </c>
      <c r="E127" s="582">
        <v>39588</v>
      </c>
      <c r="F127" s="583">
        <v>130</v>
      </c>
      <c r="G127" s="583">
        <v>29</v>
      </c>
      <c r="H127" s="379" t="s">
        <v>1608</v>
      </c>
      <c r="I127" s="577" t="s">
        <v>1010</v>
      </c>
      <c r="J127" s="579"/>
      <c r="K127" s="409">
        <v>167</v>
      </c>
      <c r="L127" s="578"/>
      <c r="M127" s="381" t="s">
        <v>1615</v>
      </c>
      <c r="N127" s="381" t="s">
        <v>99</v>
      </c>
      <c r="O127" s="381" t="s">
        <v>1104</v>
      </c>
      <c r="P127" s="381" t="s">
        <v>102</v>
      </c>
      <c r="Q127" s="381">
        <v>1</v>
      </c>
      <c r="R127" s="375"/>
    </row>
    <row r="128" spans="1:18" s="366" customFormat="1" ht="27" customHeight="1">
      <c r="A128" s="200">
        <v>124</v>
      </c>
      <c r="B128" s="200" t="s">
        <v>439</v>
      </c>
      <c r="C128" s="200" t="s">
        <v>1435</v>
      </c>
      <c r="D128" s="581" t="s">
        <v>1590</v>
      </c>
      <c r="E128" s="582">
        <v>40107</v>
      </c>
      <c r="F128" s="583">
        <v>320</v>
      </c>
      <c r="G128" s="583">
        <v>0</v>
      </c>
      <c r="H128" s="379" t="s">
        <v>1596</v>
      </c>
      <c r="I128" s="577" t="s">
        <v>1110</v>
      </c>
      <c r="J128" s="597" t="s">
        <v>1096</v>
      </c>
      <c r="K128" s="409">
        <v>220</v>
      </c>
      <c r="L128" s="596" t="s">
        <v>1154</v>
      </c>
      <c r="M128" s="381" t="s">
        <v>1099</v>
      </c>
      <c r="N128" s="381" t="s">
        <v>99</v>
      </c>
      <c r="O128" s="381" t="s">
        <v>1104</v>
      </c>
      <c r="P128" s="381" t="s">
        <v>102</v>
      </c>
      <c r="Q128" s="381">
        <v>1</v>
      </c>
      <c r="R128" s="375"/>
    </row>
    <row r="129" spans="1:18" s="366" customFormat="1" ht="27" customHeight="1">
      <c r="A129" s="200">
        <v>125</v>
      </c>
      <c r="B129" s="200" t="s">
        <v>439</v>
      </c>
      <c r="C129" s="200" t="s">
        <v>1436</v>
      </c>
      <c r="D129" s="581" t="s">
        <v>1591</v>
      </c>
      <c r="E129" s="582">
        <v>35096</v>
      </c>
      <c r="F129" s="583">
        <v>271</v>
      </c>
      <c r="G129" s="583">
        <v>56</v>
      </c>
      <c r="H129" s="379" t="s">
        <v>1608</v>
      </c>
      <c r="I129" s="577" t="s">
        <v>1113</v>
      </c>
      <c r="J129" s="579"/>
      <c r="K129" s="409">
        <v>360</v>
      </c>
      <c r="L129" s="578"/>
      <c r="M129" s="381" t="s">
        <v>1615</v>
      </c>
      <c r="N129" s="381" t="s">
        <v>99</v>
      </c>
      <c r="O129" s="381" t="s">
        <v>1104</v>
      </c>
      <c r="P129" s="381" t="s">
        <v>102</v>
      </c>
      <c r="Q129" s="381">
        <v>1</v>
      </c>
      <c r="R129" s="375"/>
    </row>
    <row r="130" spans="1:18" s="366" customFormat="1" ht="27" customHeight="1">
      <c r="A130" s="200">
        <v>126</v>
      </c>
      <c r="B130" s="200" t="s">
        <v>439</v>
      </c>
      <c r="C130" s="200" t="s">
        <v>1437</v>
      </c>
      <c r="D130" s="581" t="s">
        <v>1592</v>
      </c>
      <c r="E130" s="582">
        <v>36505</v>
      </c>
      <c r="F130" s="583">
        <v>305</v>
      </c>
      <c r="G130" s="583">
        <v>56</v>
      </c>
      <c r="H130" s="379" t="s">
        <v>1608</v>
      </c>
      <c r="I130" s="577" t="s">
        <v>1010</v>
      </c>
      <c r="J130" s="579"/>
      <c r="K130" s="409">
        <v>59</v>
      </c>
      <c r="L130" s="578"/>
      <c r="M130" s="381" t="s">
        <v>1615</v>
      </c>
      <c r="N130" s="381" t="s">
        <v>99</v>
      </c>
      <c r="O130" s="381" t="s">
        <v>1104</v>
      </c>
      <c r="P130" s="381" t="s">
        <v>102</v>
      </c>
      <c r="Q130" s="381">
        <v>1</v>
      </c>
      <c r="R130" s="375"/>
    </row>
    <row r="131" spans="1:18" s="366" customFormat="1" ht="27" customHeight="1">
      <c r="A131" s="200">
        <v>127</v>
      </c>
      <c r="B131" s="200" t="s">
        <v>439</v>
      </c>
      <c r="C131" s="200" t="s">
        <v>1438</v>
      </c>
      <c r="D131" s="581" t="s">
        <v>1593</v>
      </c>
      <c r="E131" s="582">
        <v>40283</v>
      </c>
      <c r="F131" s="583">
        <v>830</v>
      </c>
      <c r="G131" s="583">
        <v>370</v>
      </c>
      <c r="H131" s="379" t="s">
        <v>1596</v>
      </c>
      <c r="I131" s="577" t="s">
        <v>1110</v>
      </c>
      <c r="J131" s="579" t="s">
        <v>1096</v>
      </c>
      <c r="K131" s="409">
        <v>200</v>
      </c>
      <c r="L131" s="578" t="s">
        <v>1154</v>
      </c>
      <c r="M131" s="381" t="s">
        <v>1615</v>
      </c>
      <c r="N131" s="381" t="s">
        <v>99</v>
      </c>
      <c r="O131" s="381" t="s">
        <v>1104</v>
      </c>
      <c r="P131" s="381" t="s">
        <v>102</v>
      </c>
      <c r="Q131" s="381">
        <v>1</v>
      </c>
      <c r="R131" s="375"/>
    </row>
    <row r="132" spans="1:18" s="366" customFormat="1" ht="27" customHeight="1">
      <c r="A132" s="200">
        <v>128</v>
      </c>
      <c r="B132" s="200" t="s">
        <v>439</v>
      </c>
      <c r="C132" s="200" t="s">
        <v>1439</v>
      </c>
      <c r="D132" s="581" t="s">
        <v>1594</v>
      </c>
      <c r="E132" s="582">
        <v>40812</v>
      </c>
      <c r="F132" s="583">
        <v>468</v>
      </c>
      <c r="G132" s="583">
        <v>0</v>
      </c>
      <c r="H132" s="379" t="s">
        <v>1596</v>
      </c>
      <c r="I132" s="353" t="s">
        <v>1109</v>
      </c>
      <c r="J132" s="579" t="s">
        <v>1096</v>
      </c>
      <c r="K132" s="409">
        <v>440</v>
      </c>
      <c r="L132" s="578" t="s">
        <v>1154</v>
      </c>
      <c r="M132" s="381" t="s">
        <v>1099</v>
      </c>
      <c r="N132" s="381" t="s">
        <v>99</v>
      </c>
      <c r="O132" s="381" t="s">
        <v>1104</v>
      </c>
      <c r="P132" s="381" t="s">
        <v>102</v>
      </c>
      <c r="Q132" s="381">
        <v>1</v>
      </c>
      <c r="R132" s="375"/>
    </row>
    <row r="133" spans="1:18" s="366" customFormat="1" ht="27" customHeight="1">
      <c r="A133" s="200">
        <v>129</v>
      </c>
      <c r="B133" s="200" t="s">
        <v>439</v>
      </c>
      <c r="C133" s="200" t="s">
        <v>1440</v>
      </c>
      <c r="D133" s="584" t="s">
        <v>1595</v>
      </c>
      <c r="E133" s="582">
        <v>41260</v>
      </c>
      <c r="F133" s="583">
        <v>1200</v>
      </c>
      <c r="G133" s="583">
        <v>0</v>
      </c>
      <c r="H133" s="379" t="s">
        <v>1596</v>
      </c>
      <c r="I133" s="577" t="s">
        <v>1610</v>
      </c>
      <c r="J133" s="579" t="s">
        <v>1096</v>
      </c>
      <c r="K133" s="409">
        <v>379</v>
      </c>
      <c r="L133" s="578" t="s">
        <v>1154</v>
      </c>
      <c r="M133" s="381" t="s">
        <v>1099</v>
      </c>
      <c r="N133" s="381" t="s">
        <v>99</v>
      </c>
      <c r="O133" s="595" t="s">
        <v>1100</v>
      </c>
      <c r="P133" s="595" t="s">
        <v>102</v>
      </c>
      <c r="Q133" s="381">
        <v>1</v>
      </c>
      <c r="R133" s="407"/>
    </row>
    <row r="134" spans="1:18" s="366" customFormat="1" ht="27" customHeight="1">
      <c r="A134" s="200">
        <v>130</v>
      </c>
      <c r="B134" s="200" t="s">
        <v>440</v>
      </c>
      <c r="C134" s="200" t="s">
        <v>1340</v>
      </c>
      <c r="D134" s="584" t="s">
        <v>1502</v>
      </c>
      <c r="E134" s="582">
        <v>27851</v>
      </c>
      <c r="F134" s="583">
        <v>1920</v>
      </c>
      <c r="G134" s="583">
        <v>1100</v>
      </c>
      <c r="H134" s="379" t="s">
        <v>1599</v>
      </c>
      <c r="I134" s="595"/>
      <c r="J134" s="579" t="s">
        <v>1096</v>
      </c>
      <c r="K134" s="409">
        <v>396</v>
      </c>
      <c r="L134" s="578" t="s">
        <v>1154</v>
      </c>
      <c r="M134" s="381" t="s">
        <v>1615</v>
      </c>
      <c r="N134" s="381" t="s">
        <v>99</v>
      </c>
      <c r="O134" s="381" t="s">
        <v>1106</v>
      </c>
      <c r="P134" s="381" t="s">
        <v>102</v>
      </c>
      <c r="Q134" s="381"/>
      <c r="R134" s="407"/>
    </row>
    <row r="135" spans="1:18" s="366" customFormat="1" ht="27" customHeight="1">
      <c r="A135" s="200">
        <v>131</v>
      </c>
      <c r="B135" s="200" t="s">
        <v>440</v>
      </c>
      <c r="C135" s="200" t="s">
        <v>1341</v>
      </c>
      <c r="D135" s="584" t="s">
        <v>1503</v>
      </c>
      <c r="E135" s="582">
        <v>27485</v>
      </c>
      <c r="F135" s="583">
        <v>1700</v>
      </c>
      <c r="G135" s="583">
        <v>700</v>
      </c>
      <c r="H135" s="379" t="s">
        <v>1599</v>
      </c>
      <c r="I135" s="595"/>
      <c r="J135" s="579" t="s">
        <v>1096</v>
      </c>
      <c r="K135" s="409">
        <v>425</v>
      </c>
      <c r="L135" s="578" t="s">
        <v>1154</v>
      </c>
      <c r="M135" s="381" t="s">
        <v>1615</v>
      </c>
      <c r="N135" s="381" t="s">
        <v>99</v>
      </c>
      <c r="O135" s="381" t="s">
        <v>1106</v>
      </c>
      <c r="P135" s="381" t="s">
        <v>102</v>
      </c>
      <c r="Q135" s="381">
        <v>2</v>
      </c>
      <c r="R135" s="375"/>
    </row>
    <row r="136" spans="1:18" s="366" customFormat="1" ht="27" customHeight="1">
      <c r="A136" s="200">
        <v>132</v>
      </c>
      <c r="B136" s="200" t="s">
        <v>440</v>
      </c>
      <c r="C136" s="200" t="s">
        <v>1342</v>
      </c>
      <c r="D136" s="584" t="s">
        <v>1504</v>
      </c>
      <c r="E136" s="582">
        <v>42223</v>
      </c>
      <c r="F136" s="583"/>
      <c r="G136" s="583"/>
      <c r="H136" s="379" t="s">
        <v>1599</v>
      </c>
      <c r="I136" s="595"/>
      <c r="J136" s="579"/>
      <c r="K136" s="409"/>
      <c r="L136" s="578"/>
      <c r="M136" s="381" t="s">
        <v>1099</v>
      </c>
      <c r="N136" s="381" t="s">
        <v>99</v>
      </c>
      <c r="O136" s="595" t="s">
        <v>1100</v>
      </c>
      <c r="P136" s="381" t="s">
        <v>102</v>
      </c>
      <c r="Q136" s="381">
        <v>1</v>
      </c>
      <c r="R136" s="375"/>
    </row>
    <row r="137" spans="1:18" s="366" customFormat="1" ht="27" customHeight="1">
      <c r="A137" s="200">
        <v>133</v>
      </c>
      <c r="B137" s="200" t="s">
        <v>440</v>
      </c>
      <c r="C137" s="200" t="s">
        <v>1343</v>
      </c>
      <c r="D137" s="584" t="s">
        <v>1505</v>
      </c>
      <c r="E137" s="582">
        <v>29952</v>
      </c>
      <c r="F137" s="583">
        <v>350</v>
      </c>
      <c r="G137" s="583">
        <v>97</v>
      </c>
      <c r="H137" s="379" t="s">
        <v>1608</v>
      </c>
      <c r="I137" s="577" t="s">
        <v>1013</v>
      </c>
      <c r="J137" s="579"/>
      <c r="K137" s="409">
        <v>310</v>
      </c>
      <c r="L137" s="578"/>
      <c r="M137" s="381" t="s">
        <v>1615</v>
      </c>
      <c r="N137" s="381" t="s">
        <v>99</v>
      </c>
      <c r="O137" s="381" t="s">
        <v>1104</v>
      </c>
      <c r="P137" s="381" t="s">
        <v>102</v>
      </c>
      <c r="Q137" s="381">
        <v>1</v>
      </c>
      <c r="R137" s="407"/>
    </row>
    <row r="138" spans="1:18" s="366" customFormat="1" ht="27" customHeight="1">
      <c r="A138" s="200">
        <v>134</v>
      </c>
      <c r="B138" s="200" t="s">
        <v>440</v>
      </c>
      <c r="C138" s="200" t="s">
        <v>1344</v>
      </c>
      <c r="D138" s="584" t="s">
        <v>1506</v>
      </c>
      <c r="E138" s="582">
        <v>39873</v>
      </c>
      <c r="F138" s="583">
        <v>0</v>
      </c>
      <c r="G138" s="583">
        <v>0</v>
      </c>
      <c r="H138" s="379" t="s">
        <v>1608</v>
      </c>
      <c r="I138" s="577" t="s">
        <v>1111</v>
      </c>
      <c r="J138" s="579"/>
      <c r="K138" s="409">
        <v>13700</v>
      </c>
      <c r="L138" s="578"/>
      <c r="M138" s="381" t="s">
        <v>1099</v>
      </c>
      <c r="N138" s="381" t="s">
        <v>99</v>
      </c>
      <c r="O138" s="381" t="s">
        <v>1104</v>
      </c>
      <c r="P138" s="381" t="s">
        <v>102</v>
      </c>
      <c r="Q138" s="381">
        <v>4</v>
      </c>
      <c r="R138" s="375"/>
    </row>
    <row r="139" spans="1:18" s="366" customFormat="1" ht="27" customHeight="1">
      <c r="A139" s="200">
        <v>135</v>
      </c>
      <c r="B139" s="200" t="s">
        <v>440</v>
      </c>
      <c r="C139" s="200" t="s">
        <v>1345</v>
      </c>
      <c r="D139" s="584" t="s">
        <v>1507</v>
      </c>
      <c r="E139" s="582">
        <v>37803</v>
      </c>
      <c r="F139" s="583">
        <v>0</v>
      </c>
      <c r="G139" s="583">
        <v>0</v>
      </c>
      <c r="H139" s="379" t="s">
        <v>1608</v>
      </c>
      <c r="I139" s="577" t="s">
        <v>258</v>
      </c>
      <c r="J139" s="579"/>
      <c r="K139" s="409">
        <v>232</v>
      </c>
      <c r="L139" s="578"/>
      <c r="M139" s="381" t="s">
        <v>1615</v>
      </c>
      <c r="N139" s="381" t="s">
        <v>99</v>
      </c>
      <c r="O139" s="595" t="s">
        <v>1100</v>
      </c>
      <c r="P139" s="381" t="s">
        <v>102</v>
      </c>
      <c r="Q139" s="381"/>
      <c r="R139" s="407"/>
    </row>
    <row r="140" spans="1:18" s="366" customFormat="1" ht="27" customHeight="1">
      <c r="A140" s="200">
        <v>136</v>
      </c>
      <c r="B140" s="200" t="s">
        <v>440</v>
      </c>
      <c r="C140" s="200" t="s">
        <v>1346</v>
      </c>
      <c r="D140" s="584" t="s">
        <v>1508</v>
      </c>
      <c r="E140" s="582"/>
      <c r="F140" s="583">
        <v>10</v>
      </c>
      <c r="G140" s="583">
        <v>0</v>
      </c>
      <c r="H140" s="379" t="s">
        <v>1608</v>
      </c>
      <c r="I140" s="577" t="s">
        <v>1012</v>
      </c>
      <c r="J140" s="579"/>
      <c r="K140" s="409">
        <v>700</v>
      </c>
      <c r="L140" s="578"/>
      <c r="M140" s="381" t="s">
        <v>1099</v>
      </c>
      <c r="N140" s="381" t="s">
        <v>99</v>
      </c>
      <c r="O140" s="595" t="s">
        <v>1098</v>
      </c>
      <c r="P140" s="381" t="s">
        <v>102</v>
      </c>
      <c r="Q140" s="381">
        <v>5</v>
      </c>
      <c r="R140" s="375"/>
    </row>
    <row r="141" spans="1:18" s="366" customFormat="1" ht="27" customHeight="1">
      <c r="A141" s="200">
        <v>137</v>
      </c>
      <c r="B141" s="200" t="s">
        <v>440</v>
      </c>
      <c r="C141" s="200" t="s">
        <v>1347</v>
      </c>
      <c r="D141" s="584" t="s">
        <v>1509</v>
      </c>
      <c r="E141" s="582">
        <v>38261</v>
      </c>
      <c r="F141" s="583">
        <v>0</v>
      </c>
      <c r="G141" s="583">
        <v>0</v>
      </c>
      <c r="H141" s="379" t="s">
        <v>1608</v>
      </c>
      <c r="I141" s="577" t="s">
        <v>258</v>
      </c>
      <c r="J141" s="579"/>
      <c r="K141" s="409">
        <v>720</v>
      </c>
      <c r="L141" s="578"/>
      <c r="M141" s="381" t="s">
        <v>1615</v>
      </c>
      <c r="N141" s="381" t="s">
        <v>99</v>
      </c>
      <c r="O141" s="381" t="s">
        <v>1104</v>
      </c>
      <c r="P141" s="381" t="s">
        <v>102</v>
      </c>
      <c r="Q141" s="381">
        <v>16</v>
      </c>
      <c r="R141" s="375"/>
    </row>
    <row r="142" spans="1:18" s="366" customFormat="1" ht="27" customHeight="1">
      <c r="A142" s="200">
        <v>138</v>
      </c>
      <c r="B142" s="200" t="s">
        <v>440</v>
      </c>
      <c r="C142" s="200" t="s">
        <v>1348</v>
      </c>
      <c r="D142" s="584" t="s">
        <v>1510</v>
      </c>
      <c r="E142" s="582">
        <v>38808</v>
      </c>
      <c r="F142" s="583">
        <v>0</v>
      </c>
      <c r="G142" s="583">
        <v>0</v>
      </c>
      <c r="H142" s="379" t="s">
        <v>1598</v>
      </c>
      <c r="I142" s="577" t="s">
        <v>1612</v>
      </c>
      <c r="J142" s="579" t="s">
        <v>1096</v>
      </c>
      <c r="K142" s="409">
        <v>400</v>
      </c>
      <c r="L142" s="578" t="s">
        <v>1154</v>
      </c>
      <c r="M142" s="381" t="s">
        <v>1112</v>
      </c>
      <c r="N142" s="381" t="s">
        <v>99</v>
      </c>
      <c r="O142" s="595" t="s">
        <v>1100</v>
      </c>
      <c r="P142" s="595" t="s">
        <v>102</v>
      </c>
      <c r="Q142" s="381">
        <v>2</v>
      </c>
      <c r="R142" s="375"/>
    </row>
    <row r="143" spans="1:18" s="366" customFormat="1" ht="27" customHeight="1">
      <c r="A143" s="200">
        <v>139</v>
      </c>
      <c r="B143" s="200" t="s">
        <v>440</v>
      </c>
      <c r="C143" s="200" t="s">
        <v>1349</v>
      </c>
      <c r="D143" s="584" t="s">
        <v>1511</v>
      </c>
      <c r="E143" s="582"/>
      <c r="F143" s="583">
        <v>0</v>
      </c>
      <c r="G143" s="583">
        <v>2</v>
      </c>
      <c r="H143" s="379" t="s">
        <v>1599</v>
      </c>
      <c r="I143" s="595"/>
      <c r="J143" s="597" t="s">
        <v>1096</v>
      </c>
      <c r="K143" s="409">
        <v>1300</v>
      </c>
      <c r="L143" s="596" t="s">
        <v>1154</v>
      </c>
      <c r="M143" s="381" t="s">
        <v>1099</v>
      </c>
      <c r="N143" s="381" t="s">
        <v>99</v>
      </c>
      <c r="O143" s="595" t="s">
        <v>1098</v>
      </c>
      <c r="P143" s="595" t="s">
        <v>102</v>
      </c>
      <c r="Q143" s="381">
        <v>1</v>
      </c>
      <c r="R143" s="375"/>
    </row>
    <row r="144" spans="1:18" s="366" customFormat="1" ht="27" customHeight="1">
      <c r="A144" s="200">
        <v>140</v>
      </c>
      <c r="B144" s="200" t="s">
        <v>440</v>
      </c>
      <c r="C144" s="200" t="s">
        <v>1350</v>
      </c>
      <c r="D144" s="584" t="s">
        <v>1512</v>
      </c>
      <c r="E144" s="582">
        <v>40026</v>
      </c>
      <c r="F144" s="583">
        <v>20</v>
      </c>
      <c r="G144" s="583">
        <v>6</v>
      </c>
      <c r="H144" s="379" t="s">
        <v>1608</v>
      </c>
      <c r="I144" s="577" t="s">
        <v>258</v>
      </c>
      <c r="J144" s="579"/>
      <c r="K144" s="409">
        <v>332</v>
      </c>
      <c r="L144" s="578"/>
      <c r="M144" s="381" t="s">
        <v>1099</v>
      </c>
      <c r="N144" s="381" t="s">
        <v>99</v>
      </c>
      <c r="O144" s="381" t="s">
        <v>1104</v>
      </c>
      <c r="P144" s="381" t="s">
        <v>102</v>
      </c>
      <c r="Q144" s="381"/>
      <c r="R144" s="375"/>
    </row>
    <row r="145" spans="1:18" s="366" customFormat="1" ht="27" customHeight="1">
      <c r="A145" s="200">
        <v>141</v>
      </c>
      <c r="B145" s="200" t="s">
        <v>440</v>
      </c>
      <c r="C145" s="200" t="s">
        <v>1351</v>
      </c>
      <c r="D145" s="584" t="s">
        <v>1513</v>
      </c>
      <c r="E145" s="582">
        <v>40148</v>
      </c>
      <c r="F145" s="583">
        <v>0</v>
      </c>
      <c r="G145" s="583">
        <v>30</v>
      </c>
      <c r="H145" s="379" t="s">
        <v>1596</v>
      </c>
      <c r="I145" s="577" t="s">
        <v>1612</v>
      </c>
      <c r="J145" s="579" t="s">
        <v>1096</v>
      </c>
      <c r="K145" s="409">
        <v>280</v>
      </c>
      <c r="L145" s="578" t="s">
        <v>1154</v>
      </c>
      <c r="M145" s="381" t="s">
        <v>1099</v>
      </c>
      <c r="N145" s="381" t="s">
        <v>99</v>
      </c>
      <c r="O145" s="381" t="s">
        <v>1104</v>
      </c>
      <c r="P145" s="381" t="s">
        <v>102</v>
      </c>
      <c r="Q145" s="381">
        <v>1</v>
      </c>
      <c r="R145" s="375"/>
    </row>
    <row r="146" spans="1:18" s="366" customFormat="1" ht="27" customHeight="1">
      <c r="A146" s="200">
        <v>142</v>
      </c>
      <c r="B146" s="200" t="s">
        <v>440</v>
      </c>
      <c r="C146" s="378" t="s">
        <v>1352</v>
      </c>
      <c r="D146" s="584" t="s">
        <v>1514</v>
      </c>
      <c r="E146" s="582">
        <v>40118</v>
      </c>
      <c r="F146" s="583">
        <v>0</v>
      </c>
      <c r="G146" s="583">
        <v>0</v>
      </c>
      <c r="H146" s="379" t="s">
        <v>1598</v>
      </c>
      <c r="I146" s="577" t="s">
        <v>1612</v>
      </c>
      <c r="J146" s="579" t="s">
        <v>1096</v>
      </c>
      <c r="K146" s="409">
        <v>350</v>
      </c>
      <c r="L146" s="578" t="s">
        <v>1154</v>
      </c>
      <c r="M146" s="381" t="s">
        <v>1099</v>
      </c>
      <c r="N146" s="381" t="s">
        <v>99</v>
      </c>
      <c r="O146" s="381" t="s">
        <v>1104</v>
      </c>
      <c r="P146" s="381" t="s">
        <v>102</v>
      </c>
      <c r="Q146" s="381"/>
      <c r="R146" s="407"/>
    </row>
    <row r="147" spans="1:18" s="366" customFormat="1" ht="27" customHeight="1">
      <c r="A147" s="200">
        <v>143</v>
      </c>
      <c r="B147" s="200" t="s">
        <v>440</v>
      </c>
      <c r="C147" s="200" t="s">
        <v>1353</v>
      </c>
      <c r="D147" s="584" t="s">
        <v>1515</v>
      </c>
      <c r="E147" s="582">
        <v>40179</v>
      </c>
      <c r="F147" s="583">
        <v>0</v>
      </c>
      <c r="G147" s="583">
        <v>0</v>
      </c>
      <c r="H147" s="379" t="s">
        <v>1596</v>
      </c>
      <c r="I147" s="577" t="s">
        <v>1613</v>
      </c>
      <c r="J147" s="579" t="s">
        <v>1096</v>
      </c>
      <c r="K147" s="409">
        <v>119.6</v>
      </c>
      <c r="L147" s="578" t="s">
        <v>1154</v>
      </c>
      <c r="M147" s="381" t="s">
        <v>1099</v>
      </c>
      <c r="N147" s="381" t="s">
        <v>99</v>
      </c>
      <c r="O147" s="381" t="s">
        <v>1104</v>
      </c>
      <c r="P147" s="381" t="s">
        <v>102</v>
      </c>
      <c r="Q147" s="381">
        <v>10</v>
      </c>
      <c r="R147" s="407"/>
    </row>
    <row r="148" spans="1:18" s="366" customFormat="1" ht="27" customHeight="1">
      <c r="A148" s="200">
        <v>144</v>
      </c>
      <c r="B148" s="200" t="s">
        <v>440</v>
      </c>
      <c r="C148" s="200" t="s">
        <v>1354</v>
      </c>
      <c r="D148" s="584" t="s">
        <v>1516</v>
      </c>
      <c r="E148" s="582">
        <v>40725</v>
      </c>
      <c r="F148" s="583">
        <v>0</v>
      </c>
      <c r="G148" s="583">
        <v>0</v>
      </c>
      <c r="H148" s="379" t="s">
        <v>1596</v>
      </c>
      <c r="I148" s="577" t="s">
        <v>1110</v>
      </c>
      <c r="J148" s="579" t="s">
        <v>1096</v>
      </c>
      <c r="K148" s="409">
        <v>171.43199999999999</v>
      </c>
      <c r="L148" s="578" t="s">
        <v>1154</v>
      </c>
      <c r="M148" s="381" t="s">
        <v>1099</v>
      </c>
      <c r="N148" s="381" t="s">
        <v>99</v>
      </c>
      <c r="O148" s="381" t="s">
        <v>1104</v>
      </c>
      <c r="P148" s="381" t="s">
        <v>102</v>
      </c>
      <c r="Q148" s="381">
        <v>1</v>
      </c>
      <c r="R148" s="407"/>
    </row>
    <row r="149" spans="1:18" s="366" customFormat="1" ht="27" customHeight="1">
      <c r="A149" s="200">
        <v>145</v>
      </c>
      <c r="B149" s="200" t="s">
        <v>440</v>
      </c>
      <c r="C149" s="200" t="s">
        <v>1355</v>
      </c>
      <c r="D149" s="584" t="s">
        <v>1517</v>
      </c>
      <c r="E149" s="582">
        <v>41214</v>
      </c>
      <c r="F149" s="583">
        <v>0</v>
      </c>
      <c r="G149" s="583">
        <v>0</v>
      </c>
      <c r="H149" s="379" t="s">
        <v>1599</v>
      </c>
      <c r="I149" s="595"/>
      <c r="J149" s="579" t="s">
        <v>1096</v>
      </c>
      <c r="K149" s="409">
        <v>172</v>
      </c>
      <c r="L149" s="578" t="s">
        <v>1154</v>
      </c>
      <c r="M149" s="381" t="s">
        <v>1112</v>
      </c>
      <c r="N149" s="381" t="s">
        <v>99</v>
      </c>
      <c r="O149" s="381" t="s">
        <v>1104</v>
      </c>
      <c r="P149" s="381" t="s">
        <v>102</v>
      </c>
      <c r="Q149" s="381"/>
      <c r="R149" s="407"/>
    </row>
    <row r="150" spans="1:18" s="366" customFormat="1" ht="27" customHeight="1">
      <c r="A150" s="200">
        <v>146</v>
      </c>
      <c r="B150" s="200" t="s">
        <v>440</v>
      </c>
      <c r="C150" s="200" t="s">
        <v>1356</v>
      </c>
      <c r="D150" s="584" t="s">
        <v>1518</v>
      </c>
      <c r="E150" s="582">
        <v>41963</v>
      </c>
      <c r="F150" s="583">
        <v>0</v>
      </c>
      <c r="G150" s="583">
        <v>0</v>
      </c>
      <c r="H150" s="379" t="s">
        <v>1596</v>
      </c>
      <c r="I150" s="577" t="s">
        <v>1109</v>
      </c>
      <c r="J150" s="597" t="s">
        <v>1096</v>
      </c>
      <c r="K150" s="409">
        <v>183</v>
      </c>
      <c r="L150" s="596" t="s">
        <v>1154</v>
      </c>
      <c r="M150" s="381" t="s">
        <v>1099</v>
      </c>
      <c r="N150" s="381" t="s">
        <v>99</v>
      </c>
      <c r="O150" s="381" t="s">
        <v>1619</v>
      </c>
      <c r="P150" s="595" t="s">
        <v>102</v>
      </c>
      <c r="Q150" s="381">
        <v>3</v>
      </c>
      <c r="R150" s="375"/>
    </row>
    <row r="151" spans="1:18" s="366" customFormat="1" ht="27" customHeight="1">
      <c r="A151" s="200">
        <v>147</v>
      </c>
      <c r="B151" s="200" t="s">
        <v>440</v>
      </c>
      <c r="C151" s="200" t="s">
        <v>1357</v>
      </c>
      <c r="D151" s="590" t="s">
        <v>1519</v>
      </c>
      <c r="E151" s="582"/>
      <c r="F151" s="583">
        <v>30</v>
      </c>
      <c r="G151" s="583">
        <v>170</v>
      </c>
      <c r="H151" s="379" t="s">
        <v>1608</v>
      </c>
      <c r="I151" s="577" t="s">
        <v>1111</v>
      </c>
      <c r="J151" s="579"/>
      <c r="K151" s="409">
        <v>430.6</v>
      </c>
      <c r="L151" s="578"/>
      <c r="M151" s="381" t="s">
        <v>1099</v>
      </c>
      <c r="N151" s="381" t="s">
        <v>99</v>
      </c>
      <c r="O151" s="381" t="s">
        <v>1100</v>
      </c>
      <c r="P151" s="381" t="s">
        <v>102</v>
      </c>
      <c r="Q151" s="381"/>
      <c r="R151" s="375"/>
    </row>
    <row r="152" spans="1:18" s="494" customFormat="1" ht="27" customHeight="1">
      <c r="A152" s="200">
        <v>148</v>
      </c>
      <c r="B152" s="200" t="s">
        <v>440</v>
      </c>
      <c r="C152" s="200" t="s">
        <v>1358</v>
      </c>
      <c r="D152" s="590" t="s">
        <v>1520</v>
      </c>
      <c r="E152" s="582"/>
      <c r="F152" s="583">
        <v>1000</v>
      </c>
      <c r="G152" s="583"/>
      <c r="H152" s="379" t="s">
        <v>1608</v>
      </c>
      <c r="I152" s="577" t="s">
        <v>1113</v>
      </c>
      <c r="J152" s="579"/>
      <c r="K152" s="409">
        <v>150</v>
      </c>
      <c r="L152" s="578"/>
      <c r="M152" s="495" t="s">
        <v>1615</v>
      </c>
      <c r="N152" s="495" t="s">
        <v>99</v>
      </c>
      <c r="O152" s="595"/>
      <c r="P152" s="595"/>
      <c r="Q152" s="495"/>
      <c r="R152" s="375"/>
    </row>
    <row r="153" spans="1:18" s="366" customFormat="1" ht="27" customHeight="1">
      <c r="A153" s="200">
        <v>149</v>
      </c>
      <c r="B153" s="200" t="s">
        <v>1264</v>
      </c>
      <c r="C153" s="200" t="s">
        <v>1265</v>
      </c>
      <c r="D153" s="590" t="s">
        <v>1442</v>
      </c>
      <c r="E153" s="582">
        <v>38384</v>
      </c>
      <c r="F153" s="583">
        <v>0</v>
      </c>
      <c r="G153" s="583">
        <v>0</v>
      </c>
      <c r="H153" s="379" t="s">
        <v>1598</v>
      </c>
      <c r="I153" s="577" t="s">
        <v>258</v>
      </c>
      <c r="J153" s="579" t="s">
        <v>1096</v>
      </c>
      <c r="K153" s="409">
        <v>70</v>
      </c>
      <c r="L153" s="578" t="s">
        <v>1154</v>
      </c>
      <c r="M153" s="381" t="s">
        <v>1099</v>
      </c>
      <c r="N153" s="381" t="s">
        <v>99</v>
      </c>
      <c r="O153" s="381" t="s">
        <v>1101</v>
      </c>
      <c r="P153" s="381" t="s">
        <v>102</v>
      </c>
      <c r="Q153" s="381">
        <v>2</v>
      </c>
      <c r="R153" s="375"/>
    </row>
    <row r="154" spans="1:18" s="366" customFormat="1" ht="27" customHeight="1">
      <c r="A154" s="200">
        <v>150</v>
      </c>
      <c r="B154" s="200" t="s">
        <v>1264</v>
      </c>
      <c r="C154" s="200" t="s">
        <v>1266</v>
      </c>
      <c r="D154" s="584" t="s">
        <v>1443</v>
      </c>
      <c r="E154" s="582">
        <v>39722</v>
      </c>
      <c r="F154" s="583">
        <v>0</v>
      </c>
      <c r="G154" s="583">
        <v>0</v>
      </c>
      <c r="H154" s="379" t="s">
        <v>1598</v>
      </c>
      <c r="I154" s="577" t="s">
        <v>258</v>
      </c>
      <c r="J154" s="579" t="s">
        <v>1096</v>
      </c>
      <c r="K154" s="409">
        <v>250</v>
      </c>
      <c r="L154" s="578" t="s">
        <v>1154</v>
      </c>
      <c r="M154" s="577" t="s">
        <v>1099</v>
      </c>
      <c r="N154" s="381" t="s">
        <v>99</v>
      </c>
      <c r="O154" s="381" t="s">
        <v>1102</v>
      </c>
      <c r="P154" s="381" t="s">
        <v>102</v>
      </c>
      <c r="Q154" s="381">
        <v>3</v>
      </c>
      <c r="R154" s="375"/>
    </row>
    <row r="155" spans="1:18" s="366" customFormat="1" ht="27" customHeight="1">
      <c r="A155" s="200">
        <v>151</v>
      </c>
      <c r="B155" s="200" t="s">
        <v>1264</v>
      </c>
      <c r="C155" s="200" t="s">
        <v>1267</v>
      </c>
      <c r="D155" s="584" t="s">
        <v>1444</v>
      </c>
      <c r="E155" s="582">
        <v>42367</v>
      </c>
      <c r="F155" s="583">
        <v>0</v>
      </c>
      <c r="G155" s="583">
        <v>0</v>
      </c>
      <c r="H155" s="379" t="s">
        <v>1598</v>
      </c>
      <c r="I155" s="577" t="s">
        <v>258</v>
      </c>
      <c r="J155" s="579" t="s">
        <v>1096</v>
      </c>
      <c r="K155" s="409">
        <v>550</v>
      </c>
      <c r="L155" s="578" t="s">
        <v>1154</v>
      </c>
      <c r="M155" s="577" t="s">
        <v>1099</v>
      </c>
      <c r="N155" s="381" t="s">
        <v>99</v>
      </c>
      <c r="O155" s="381" t="s">
        <v>1103</v>
      </c>
      <c r="P155" s="381" t="s">
        <v>102</v>
      </c>
      <c r="Q155" s="381">
        <v>2</v>
      </c>
      <c r="R155" s="375"/>
    </row>
    <row r="156" spans="1:18" s="366" customFormat="1" ht="27" customHeight="1">
      <c r="A156" s="200">
        <v>152</v>
      </c>
      <c r="B156" s="200" t="s">
        <v>812</v>
      </c>
      <c r="C156" s="200" t="s">
        <v>1268</v>
      </c>
      <c r="D156" s="584" t="s">
        <v>1445</v>
      </c>
      <c r="E156" s="582">
        <v>23255</v>
      </c>
      <c r="F156" s="583">
        <v>19111</v>
      </c>
      <c r="G156" s="583">
        <v>2540</v>
      </c>
      <c r="H156" s="379" t="s">
        <v>1602</v>
      </c>
      <c r="I156" s="577" t="s">
        <v>1013</v>
      </c>
      <c r="J156" s="579" t="s">
        <v>1096</v>
      </c>
      <c r="K156" s="409">
        <v>1720</v>
      </c>
      <c r="L156" s="578" t="s">
        <v>1154</v>
      </c>
      <c r="M156" s="381" t="s">
        <v>1615</v>
      </c>
      <c r="N156" s="381" t="s">
        <v>99</v>
      </c>
      <c r="O156" s="381" t="s">
        <v>1100</v>
      </c>
      <c r="P156" s="381" t="s">
        <v>102</v>
      </c>
      <c r="Q156" s="381">
        <v>1</v>
      </c>
      <c r="R156" s="375"/>
    </row>
    <row r="157" spans="1:18" s="366" customFormat="1" ht="27" customHeight="1">
      <c r="A157" s="200">
        <v>153</v>
      </c>
      <c r="B157" s="200" t="s">
        <v>812</v>
      </c>
      <c r="C157" s="200" t="s">
        <v>1269</v>
      </c>
      <c r="D157" s="584" t="s">
        <v>1446</v>
      </c>
      <c r="E157" s="582">
        <v>28946</v>
      </c>
      <c r="F157" s="583">
        <v>9480</v>
      </c>
      <c r="G157" s="583">
        <v>8911</v>
      </c>
      <c r="H157" s="379" t="s">
        <v>1602</v>
      </c>
      <c r="I157" s="577" t="s">
        <v>1013</v>
      </c>
      <c r="J157" s="579" t="s">
        <v>1096</v>
      </c>
      <c r="K157" s="409">
        <v>3087</v>
      </c>
      <c r="L157" s="578" t="s">
        <v>1154</v>
      </c>
      <c r="M157" s="381" t="s">
        <v>1615</v>
      </c>
      <c r="N157" s="381" t="s">
        <v>99</v>
      </c>
      <c r="O157" s="381" t="s">
        <v>1100</v>
      </c>
      <c r="P157" s="381" t="s">
        <v>102</v>
      </c>
      <c r="Q157" s="381">
        <v>1</v>
      </c>
      <c r="R157" s="375"/>
    </row>
    <row r="158" spans="1:18" s="366" customFormat="1" ht="27" customHeight="1">
      <c r="A158" s="200">
        <v>154</v>
      </c>
      <c r="B158" s="200" t="s">
        <v>812</v>
      </c>
      <c r="C158" s="200" t="s">
        <v>1270</v>
      </c>
      <c r="D158" s="584" t="s">
        <v>1447</v>
      </c>
      <c r="E158" s="582">
        <v>29281</v>
      </c>
      <c r="F158" s="583">
        <v>3555</v>
      </c>
      <c r="G158" s="583">
        <v>3555</v>
      </c>
      <c r="H158" s="379" t="s">
        <v>1602</v>
      </c>
      <c r="I158" s="577" t="s">
        <v>1013</v>
      </c>
      <c r="J158" s="579" t="s">
        <v>1096</v>
      </c>
      <c r="K158" s="409">
        <v>1167</v>
      </c>
      <c r="L158" s="578" t="s">
        <v>1154</v>
      </c>
      <c r="M158" s="381" t="s">
        <v>1615</v>
      </c>
      <c r="N158" s="381" t="s">
        <v>99</v>
      </c>
      <c r="O158" s="381" t="s">
        <v>1104</v>
      </c>
      <c r="P158" s="381" t="s">
        <v>102</v>
      </c>
      <c r="Q158" s="381">
        <v>1</v>
      </c>
      <c r="R158" s="375"/>
    </row>
    <row r="159" spans="1:18" s="366" customFormat="1" ht="27" customHeight="1">
      <c r="A159" s="200">
        <v>155</v>
      </c>
      <c r="B159" s="200" t="s">
        <v>812</v>
      </c>
      <c r="C159" s="200" t="s">
        <v>1271</v>
      </c>
      <c r="D159" s="584" t="s">
        <v>1448</v>
      </c>
      <c r="E159" s="582">
        <v>29281</v>
      </c>
      <c r="F159" s="583">
        <v>2766</v>
      </c>
      <c r="G159" s="583">
        <v>1698</v>
      </c>
      <c r="H159" s="379" t="s">
        <v>1602</v>
      </c>
      <c r="I159" s="577" t="s">
        <v>1013</v>
      </c>
      <c r="J159" s="579" t="s">
        <v>1096</v>
      </c>
      <c r="K159" s="409">
        <v>829</v>
      </c>
      <c r="L159" s="578" t="s">
        <v>1154</v>
      </c>
      <c r="M159" s="381" t="s">
        <v>1615</v>
      </c>
      <c r="N159" s="381" t="s">
        <v>99</v>
      </c>
      <c r="O159" s="381" t="s">
        <v>1104</v>
      </c>
      <c r="P159" s="381" t="s">
        <v>102</v>
      </c>
      <c r="Q159" s="381">
        <v>1</v>
      </c>
      <c r="R159" s="375"/>
    </row>
    <row r="160" spans="1:18" s="366" customFormat="1" ht="27" customHeight="1">
      <c r="A160" s="200">
        <v>156</v>
      </c>
      <c r="B160" s="200" t="s">
        <v>812</v>
      </c>
      <c r="C160" s="200" t="s">
        <v>1272</v>
      </c>
      <c r="D160" s="584" t="s">
        <v>1449</v>
      </c>
      <c r="E160" s="582">
        <v>30317</v>
      </c>
      <c r="F160" s="583">
        <v>2992</v>
      </c>
      <c r="G160" s="583">
        <v>2156</v>
      </c>
      <c r="H160" s="379" t="s">
        <v>1602</v>
      </c>
      <c r="I160" s="577" t="s">
        <v>1013</v>
      </c>
      <c r="J160" s="579" t="s">
        <v>1096</v>
      </c>
      <c r="K160" s="409">
        <v>897</v>
      </c>
      <c r="L160" s="578" t="s">
        <v>1154</v>
      </c>
      <c r="M160" s="381" t="s">
        <v>1615</v>
      </c>
      <c r="N160" s="381" t="s">
        <v>99</v>
      </c>
      <c r="O160" s="381" t="s">
        <v>1104</v>
      </c>
      <c r="P160" s="381" t="s">
        <v>102</v>
      </c>
      <c r="Q160" s="381">
        <v>1</v>
      </c>
      <c r="R160" s="375"/>
    </row>
    <row r="161" spans="1:18" s="366" customFormat="1" ht="27" customHeight="1">
      <c r="A161" s="200">
        <v>157</v>
      </c>
      <c r="B161" s="200" t="s">
        <v>812</v>
      </c>
      <c r="C161" s="200" t="s">
        <v>1273</v>
      </c>
      <c r="D161" s="584" t="s">
        <v>1447</v>
      </c>
      <c r="E161" s="582">
        <v>31017</v>
      </c>
      <c r="F161" s="583">
        <v>3037</v>
      </c>
      <c r="G161" s="583">
        <v>2778</v>
      </c>
      <c r="H161" s="379" t="s">
        <v>1602</v>
      </c>
      <c r="I161" s="577" t="s">
        <v>1013</v>
      </c>
      <c r="J161" s="579" t="s">
        <v>1096</v>
      </c>
      <c r="K161" s="409">
        <v>911</v>
      </c>
      <c r="L161" s="578" t="s">
        <v>1154</v>
      </c>
      <c r="M161" s="381" t="s">
        <v>1615</v>
      </c>
      <c r="N161" s="381" t="s">
        <v>99</v>
      </c>
      <c r="O161" s="381" t="s">
        <v>1104</v>
      </c>
      <c r="P161" s="381" t="s">
        <v>102</v>
      </c>
      <c r="Q161" s="381">
        <v>1</v>
      </c>
      <c r="R161" s="375"/>
    </row>
    <row r="162" spans="1:18" s="366" customFormat="1" ht="27" customHeight="1">
      <c r="A162" s="200">
        <v>158</v>
      </c>
      <c r="B162" s="200" t="s">
        <v>812</v>
      </c>
      <c r="C162" s="200" t="s">
        <v>1274</v>
      </c>
      <c r="D162" s="584" t="s">
        <v>1450</v>
      </c>
      <c r="E162" s="582">
        <v>31168</v>
      </c>
      <c r="F162" s="583">
        <v>3436</v>
      </c>
      <c r="G162" s="583">
        <v>3437</v>
      </c>
      <c r="H162" s="379" t="s">
        <v>1602</v>
      </c>
      <c r="I162" s="577" t="s">
        <v>1013</v>
      </c>
      <c r="J162" s="579" t="s">
        <v>1096</v>
      </c>
      <c r="K162" s="409">
        <v>1030</v>
      </c>
      <c r="L162" s="578" t="s">
        <v>1154</v>
      </c>
      <c r="M162" s="381" t="s">
        <v>1615</v>
      </c>
      <c r="N162" s="381" t="s">
        <v>99</v>
      </c>
      <c r="O162" s="381" t="s">
        <v>1104</v>
      </c>
      <c r="P162" s="381" t="s">
        <v>102</v>
      </c>
      <c r="Q162" s="381">
        <v>1</v>
      </c>
      <c r="R162" s="375"/>
    </row>
    <row r="163" spans="1:18" s="366" customFormat="1" ht="27" customHeight="1">
      <c r="A163" s="200">
        <v>159</v>
      </c>
      <c r="B163" s="200" t="s">
        <v>812</v>
      </c>
      <c r="C163" s="200" t="s">
        <v>1275</v>
      </c>
      <c r="D163" s="584" t="s">
        <v>1448</v>
      </c>
      <c r="E163" s="582">
        <v>30498</v>
      </c>
      <c r="F163" s="583">
        <v>3943</v>
      </c>
      <c r="G163" s="583">
        <v>3141</v>
      </c>
      <c r="H163" s="379" t="s">
        <v>1602</v>
      </c>
      <c r="I163" s="577" t="s">
        <v>1013</v>
      </c>
      <c r="J163" s="579" t="s">
        <v>1096</v>
      </c>
      <c r="K163" s="409">
        <v>1182</v>
      </c>
      <c r="L163" s="578" t="s">
        <v>1154</v>
      </c>
      <c r="M163" s="381" t="s">
        <v>1615</v>
      </c>
      <c r="N163" s="381" t="s">
        <v>99</v>
      </c>
      <c r="O163" s="381" t="s">
        <v>1104</v>
      </c>
      <c r="P163" s="381" t="s">
        <v>102</v>
      </c>
      <c r="Q163" s="381">
        <v>1</v>
      </c>
      <c r="R163" s="375"/>
    </row>
    <row r="164" spans="1:18" s="366" customFormat="1" ht="27" customHeight="1">
      <c r="A164" s="200">
        <v>160</v>
      </c>
      <c r="B164" s="200" t="s">
        <v>812</v>
      </c>
      <c r="C164" s="200" t="s">
        <v>1276</v>
      </c>
      <c r="D164" s="584" t="s">
        <v>1451</v>
      </c>
      <c r="E164" s="582">
        <v>30834</v>
      </c>
      <c r="F164" s="583">
        <v>180</v>
      </c>
      <c r="G164" s="583">
        <v>0</v>
      </c>
      <c r="H164" s="379" t="s">
        <v>1596</v>
      </c>
      <c r="I164" s="577" t="s">
        <v>1010</v>
      </c>
      <c r="J164" s="597" t="s">
        <v>1096</v>
      </c>
      <c r="K164" s="409">
        <v>610</v>
      </c>
      <c r="L164" s="596" t="s">
        <v>1154</v>
      </c>
      <c r="M164" s="381" t="s">
        <v>1615</v>
      </c>
      <c r="N164" s="381" t="s">
        <v>99</v>
      </c>
      <c r="O164" s="381" t="s">
        <v>1104</v>
      </c>
      <c r="P164" s="381" t="s">
        <v>102</v>
      </c>
      <c r="Q164" s="381">
        <v>2</v>
      </c>
      <c r="R164" s="375"/>
    </row>
    <row r="165" spans="1:18" s="366" customFormat="1" ht="27" customHeight="1">
      <c r="A165" s="200">
        <v>161</v>
      </c>
      <c r="B165" s="200" t="s">
        <v>812</v>
      </c>
      <c r="C165" s="200" t="s">
        <v>1277</v>
      </c>
      <c r="D165" s="584" t="s">
        <v>1452</v>
      </c>
      <c r="E165" s="582"/>
      <c r="F165" s="583">
        <v>6</v>
      </c>
      <c r="G165" s="583">
        <v>0</v>
      </c>
      <c r="H165" s="379" t="s">
        <v>1602</v>
      </c>
      <c r="I165" s="577" t="s">
        <v>1013</v>
      </c>
      <c r="J165" s="579" t="s">
        <v>1096</v>
      </c>
      <c r="K165" s="409">
        <v>195</v>
      </c>
      <c r="L165" s="578" t="s">
        <v>1154</v>
      </c>
      <c r="M165" s="381" t="s">
        <v>1615</v>
      </c>
      <c r="N165" s="381" t="s">
        <v>99</v>
      </c>
      <c r="O165" s="381" t="s">
        <v>1104</v>
      </c>
      <c r="P165" s="381" t="s">
        <v>102</v>
      </c>
      <c r="Q165" s="381">
        <v>1</v>
      </c>
      <c r="R165" s="375"/>
    </row>
    <row r="166" spans="1:18" s="366" customFormat="1" ht="27" customHeight="1">
      <c r="A166" s="200">
        <v>162</v>
      </c>
      <c r="B166" s="200" t="s">
        <v>812</v>
      </c>
      <c r="C166" s="200" t="s">
        <v>1278</v>
      </c>
      <c r="D166" s="584" t="s">
        <v>1453</v>
      </c>
      <c r="E166" s="582">
        <v>38108</v>
      </c>
      <c r="F166" s="583">
        <v>188</v>
      </c>
      <c r="G166" s="583">
        <v>98</v>
      </c>
      <c r="H166" s="379" t="s">
        <v>1608</v>
      </c>
      <c r="I166" s="577" t="s">
        <v>258</v>
      </c>
      <c r="J166" s="579"/>
      <c r="K166" s="409">
        <v>50</v>
      </c>
      <c r="L166" s="578"/>
      <c r="M166" s="381" t="s">
        <v>1615</v>
      </c>
      <c r="N166" s="381" t="s">
        <v>99</v>
      </c>
      <c r="O166" s="381" t="s">
        <v>1104</v>
      </c>
      <c r="P166" s="381" t="s">
        <v>102</v>
      </c>
      <c r="Q166" s="381">
        <v>1</v>
      </c>
      <c r="R166" s="375"/>
    </row>
    <row r="167" spans="1:18" s="366" customFormat="1" ht="27" customHeight="1">
      <c r="A167" s="200">
        <v>163</v>
      </c>
      <c r="B167" s="200" t="s">
        <v>812</v>
      </c>
      <c r="C167" s="378" t="s">
        <v>1623</v>
      </c>
      <c r="D167" s="584" t="s">
        <v>1454</v>
      </c>
      <c r="E167" s="582">
        <v>39588</v>
      </c>
      <c r="F167" s="583">
        <v>0</v>
      </c>
      <c r="G167" s="583">
        <v>0</v>
      </c>
      <c r="H167" s="379" t="s">
        <v>1596</v>
      </c>
      <c r="I167" s="577" t="s">
        <v>258</v>
      </c>
      <c r="J167" s="579" t="s">
        <v>1096</v>
      </c>
      <c r="K167" s="409">
        <v>272</v>
      </c>
      <c r="L167" s="578" t="s">
        <v>1154</v>
      </c>
      <c r="M167" s="381" t="s">
        <v>1615</v>
      </c>
      <c r="N167" s="381" t="s">
        <v>99</v>
      </c>
      <c r="O167" s="381" t="s">
        <v>1104</v>
      </c>
      <c r="P167" s="381" t="s">
        <v>102</v>
      </c>
      <c r="Q167" s="381">
        <v>1</v>
      </c>
      <c r="R167" s="375"/>
    </row>
    <row r="168" spans="1:18" s="366" customFormat="1" ht="27" customHeight="1">
      <c r="A168" s="200">
        <v>164</v>
      </c>
      <c r="B168" s="200" t="s">
        <v>812</v>
      </c>
      <c r="C168" s="200" t="s">
        <v>1279</v>
      </c>
      <c r="D168" s="584" t="s">
        <v>1455</v>
      </c>
      <c r="E168" s="582">
        <v>39583</v>
      </c>
      <c r="F168" s="583">
        <v>0</v>
      </c>
      <c r="G168" s="583">
        <v>0</v>
      </c>
      <c r="H168" s="379" t="s">
        <v>1596</v>
      </c>
      <c r="I168" s="577" t="s">
        <v>258</v>
      </c>
      <c r="J168" s="579" t="s">
        <v>1096</v>
      </c>
      <c r="K168" s="409">
        <v>420</v>
      </c>
      <c r="L168" s="578" t="s">
        <v>1154</v>
      </c>
      <c r="M168" s="381" t="s">
        <v>1615</v>
      </c>
      <c r="N168" s="381" t="s">
        <v>99</v>
      </c>
      <c r="O168" s="381" t="s">
        <v>1104</v>
      </c>
      <c r="P168" s="381" t="s">
        <v>102</v>
      </c>
      <c r="Q168" s="381">
        <v>1</v>
      </c>
      <c r="R168" s="375"/>
    </row>
    <row r="169" spans="1:18" s="366" customFormat="1" ht="27" customHeight="1">
      <c r="A169" s="200">
        <v>165</v>
      </c>
      <c r="B169" s="200" t="s">
        <v>812</v>
      </c>
      <c r="C169" s="200" t="s">
        <v>1280</v>
      </c>
      <c r="D169" s="584" t="s">
        <v>1456</v>
      </c>
      <c r="E169" s="582">
        <v>39959</v>
      </c>
      <c r="F169" s="583">
        <v>512</v>
      </c>
      <c r="G169" s="583">
        <v>266</v>
      </c>
      <c r="H169" s="379" t="s">
        <v>1596</v>
      </c>
      <c r="I169" s="577" t="s">
        <v>258</v>
      </c>
      <c r="J169" s="579" t="s">
        <v>1096</v>
      </c>
      <c r="K169" s="409">
        <v>126</v>
      </c>
      <c r="L169" s="578" t="s">
        <v>1154</v>
      </c>
      <c r="M169" s="381" t="s">
        <v>1615</v>
      </c>
      <c r="N169" s="381" t="s">
        <v>99</v>
      </c>
      <c r="O169" s="381" t="s">
        <v>1104</v>
      </c>
      <c r="P169" s="381" t="s">
        <v>102</v>
      </c>
      <c r="Q169" s="381">
        <v>1</v>
      </c>
      <c r="R169" s="375"/>
    </row>
    <row r="170" spans="1:18" s="366" customFormat="1" ht="27" customHeight="1">
      <c r="A170" s="200">
        <v>166</v>
      </c>
      <c r="B170" s="200" t="s">
        <v>812</v>
      </c>
      <c r="C170" s="200" t="s">
        <v>1281</v>
      </c>
      <c r="D170" s="584" t="s">
        <v>1457</v>
      </c>
      <c r="E170" s="582">
        <v>40715</v>
      </c>
      <c r="F170" s="583">
        <v>0</v>
      </c>
      <c r="G170" s="583">
        <v>0</v>
      </c>
      <c r="H170" s="379" t="s">
        <v>1596</v>
      </c>
      <c r="I170" s="577" t="s">
        <v>258</v>
      </c>
      <c r="J170" s="579" t="s">
        <v>1096</v>
      </c>
      <c r="K170" s="409">
        <v>98</v>
      </c>
      <c r="L170" s="578" t="s">
        <v>1154</v>
      </c>
      <c r="M170" s="381" t="s">
        <v>1615</v>
      </c>
      <c r="N170" s="381" t="s">
        <v>99</v>
      </c>
      <c r="O170" s="381" t="s">
        <v>1104</v>
      </c>
      <c r="P170" s="381" t="s">
        <v>102</v>
      </c>
      <c r="Q170" s="381">
        <v>1</v>
      </c>
      <c r="R170" s="375"/>
    </row>
    <row r="171" spans="1:18" s="366" customFormat="1" ht="27" customHeight="1">
      <c r="A171" s="200">
        <v>167</v>
      </c>
      <c r="B171" s="200" t="s">
        <v>812</v>
      </c>
      <c r="C171" s="200" t="s">
        <v>1282</v>
      </c>
      <c r="D171" s="584" t="s">
        <v>1458</v>
      </c>
      <c r="E171" s="582">
        <v>41021</v>
      </c>
      <c r="F171" s="583">
        <v>0</v>
      </c>
      <c r="G171" s="583">
        <v>0</v>
      </c>
      <c r="H171" s="379" t="s">
        <v>1596</v>
      </c>
      <c r="I171" s="577" t="s">
        <v>258</v>
      </c>
      <c r="J171" s="579" t="s">
        <v>1096</v>
      </c>
      <c r="K171" s="409">
        <v>65</v>
      </c>
      <c r="L171" s="578" t="s">
        <v>1154</v>
      </c>
      <c r="M171" s="381" t="s">
        <v>1615</v>
      </c>
      <c r="N171" s="381" t="s">
        <v>99</v>
      </c>
      <c r="O171" s="381" t="s">
        <v>1104</v>
      </c>
      <c r="P171" s="381" t="s">
        <v>102</v>
      </c>
      <c r="Q171" s="381">
        <v>1</v>
      </c>
      <c r="R171" s="375"/>
    </row>
    <row r="172" spans="1:18" s="366" customFormat="1" ht="27" customHeight="1">
      <c r="A172" s="200">
        <v>168</v>
      </c>
      <c r="B172" s="200" t="s">
        <v>812</v>
      </c>
      <c r="C172" s="200" t="s">
        <v>1283</v>
      </c>
      <c r="D172" s="584" t="s">
        <v>1459</v>
      </c>
      <c r="E172" s="582">
        <v>41122</v>
      </c>
      <c r="F172" s="583">
        <v>0</v>
      </c>
      <c r="G172" s="583">
        <v>0</v>
      </c>
      <c r="H172" s="379" t="s">
        <v>1596</v>
      </c>
      <c r="I172" s="577" t="s">
        <v>258</v>
      </c>
      <c r="J172" s="579" t="s">
        <v>1096</v>
      </c>
      <c r="K172" s="409">
        <v>79</v>
      </c>
      <c r="L172" s="578" t="s">
        <v>1154</v>
      </c>
      <c r="M172" s="381" t="s">
        <v>1615</v>
      </c>
      <c r="N172" s="381" t="s">
        <v>99</v>
      </c>
      <c r="O172" s="381" t="s">
        <v>1104</v>
      </c>
      <c r="P172" s="381" t="s">
        <v>102</v>
      </c>
      <c r="Q172" s="381">
        <v>1</v>
      </c>
      <c r="R172" s="375"/>
    </row>
    <row r="173" spans="1:18" s="366" customFormat="1" ht="27" customHeight="1">
      <c r="A173" s="200">
        <v>169</v>
      </c>
      <c r="B173" s="200" t="s">
        <v>812</v>
      </c>
      <c r="C173" s="378" t="s">
        <v>1622</v>
      </c>
      <c r="D173" s="584" t="s">
        <v>1460</v>
      </c>
      <c r="E173" s="582">
        <v>41149</v>
      </c>
      <c r="F173" s="583">
        <v>0</v>
      </c>
      <c r="G173" s="583">
        <v>0</v>
      </c>
      <c r="H173" s="379" t="s">
        <v>1596</v>
      </c>
      <c r="I173" s="577" t="s">
        <v>258</v>
      </c>
      <c r="J173" s="579" t="s">
        <v>1096</v>
      </c>
      <c r="K173" s="409">
        <v>520</v>
      </c>
      <c r="L173" s="578" t="s">
        <v>1154</v>
      </c>
      <c r="M173" s="381" t="s">
        <v>1099</v>
      </c>
      <c r="N173" s="381" t="s">
        <v>99</v>
      </c>
      <c r="O173" s="381" t="s">
        <v>1104</v>
      </c>
      <c r="P173" s="381" t="s">
        <v>102</v>
      </c>
      <c r="Q173" s="381">
        <v>1</v>
      </c>
      <c r="R173" s="375"/>
    </row>
    <row r="174" spans="1:18" s="366" customFormat="1" ht="27" customHeight="1">
      <c r="A174" s="200">
        <v>170</v>
      </c>
      <c r="B174" s="200" t="s">
        <v>812</v>
      </c>
      <c r="C174" s="200" t="s">
        <v>1284</v>
      </c>
      <c r="D174" s="584" t="s">
        <v>1461</v>
      </c>
      <c r="E174" s="582">
        <v>41388</v>
      </c>
      <c r="F174" s="583">
        <v>0</v>
      </c>
      <c r="G174" s="583">
        <v>0</v>
      </c>
      <c r="H174" s="379" t="s">
        <v>1596</v>
      </c>
      <c r="I174" s="577" t="s">
        <v>258</v>
      </c>
      <c r="J174" s="579" t="s">
        <v>1096</v>
      </c>
      <c r="K174" s="409">
        <v>271</v>
      </c>
      <c r="L174" s="578" t="s">
        <v>1154</v>
      </c>
      <c r="M174" s="381" t="s">
        <v>1615</v>
      </c>
      <c r="N174" s="381" t="s">
        <v>99</v>
      </c>
      <c r="O174" s="381" t="s">
        <v>1104</v>
      </c>
      <c r="P174" s="381" t="s">
        <v>102</v>
      </c>
      <c r="Q174" s="381">
        <v>1</v>
      </c>
      <c r="R174" s="375"/>
    </row>
    <row r="175" spans="1:18" s="366" customFormat="1" ht="27" customHeight="1">
      <c r="A175" s="200">
        <v>171</v>
      </c>
      <c r="B175" s="200" t="s">
        <v>812</v>
      </c>
      <c r="C175" s="200" t="s">
        <v>1621</v>
      </c>
      <c r="D175" s="584" t="s">
        <v>1462</v>
      </c>
      <c r="E175" s="582">
        <v>41438</v>
      </c>
      <c r="F175" s="583">
        <v>0</v>
      </c>
      <c r="G175" s="583">
        <v>0</v>
      </c>
      <c r="H175" s="379" t="s">
        <v>1596</v>
      </c>
      <c r="I175" s="577" t="s">
        <v>258</v>
      </c>
      <c r="J175" s="579" t="s">
        <v>1096</v>
      </c>
      <c r="K175" s="409">
        <v>312</v>
      </c>
      <c r="L175" s="578" t="s">
        <v>1154</v>
      </c>
      <c r="M175" s="381" t="s">
        <v>1099</v>
      </c>
      <c r="N175" s="381" t="s">
        <v>99</v>
      </c>
      <c r="O175" s="381" t="s">
        <v>1619</v>
      </c>
      <c r="P175" s="595" t="s">
        <v>102</v>
      </c>
      <c r="Q175" s="381">
        <v>1</v>
      </c>
      <c r="R175" s="375"/>
    </row>
    <row r="176" spans="1:18" s="575" customFormat="1" ht="27" customHeight="1">
      <c r="A176" s="200">
        <v>172</v>
      </c>
      <c r="B176" s="200" t="s">
        <v>812</v>
      </c>
      <c r="C176" s="200" t="s">
        <v>1285</v>
      </c>
      <c r="D176" s="584" t="s">
        <v>1463</v>
      </c>
      <c r="E176" s="582">
        <v>41718</v>
      </c>
      <c r="F176" s="583">
        <v>0</v>
      </c>
      <c r="G176" s="583">
        <v>0</v>
      </c>
      <c r="H176" s="379" t="s">
        <v>1596</v>
      </c>
      <c r="I176" s="577" t="s">
        <v>1614</v>
      </c>
      <c r="J176" s="579" t="s">
        <v>1096</v>
      </c>
      <c r="K176" s="409">
        <v>300</v>
      </c>
      <c r="L176" s="578" t="s">
        <v>1154</v>
      </c>
      <c r="M176" s="576" t="s">
        <v>1099</v>
      </c>
      <c r="N176" s="576" t="s">
        <v>1617</v>
      </c>
      <c r="O176" s="576" t="s">
        <v>1619</v>
      </c>
      <c r="P176" s="595" t="s">
        <v>102</v>
      </c>
      <c r="Q176" s="576">
        <v>1</v>
      </c>
      <c r="R176" s="375"/>
    </row>
    <row r="177" spans="1:18" s="575" customFormat="1" ht="27" customHeight="1">
      <c r="A177" s="200">
        <v>173</v>
      </c>
      <c r="B177" s="200" t="s">
        <v>812</v>
      </c>
      <c r="C177" s="200" t="s">
        <v>1286</v>
      </c>
      <c r="D177" s="584" t="s">
        <v>1452</v>
      </c>
      <c r="E177" s="582"/>
      <c r="F177" s="583">
        <v>364</v>
      </c>
      <c r="G177" s="583"/>
      <c r="H177" s="379" t="s">
        <v>1602</v>
      </c>
      <c r="I177" s="577" t="s">
        <v>1013</v>
      </c>
      <c r="J177" s="579" t="s">
        <v>1096</v>
      </c>
      <c r="K177" s="409">
        <v>189</v>
      </c>
      <c r="L177" s="578" t="s">
        <v>1154</v>
      </c>
      <c r="M177" s="576" t="s">
        <v>1615</v>
      </c>
      <c r="N177" s="576"/>
      <c r="O177" s="576"/>
      <c r="P177" s="576" t="s">
        <v>1618</v>
      </c>
      <c r="Q177" s="576"/>
      <c r="R177" s="375" t="s">
        <v>1616</v>
      </c>
    </row>
    <row r="178" spans="1:18" ht="25.5" customHeight="1">
      <c r="A178" s="403"/>
      <c r="B178" s="580" t="s">
        <v>582</v>
      </c>
      <c r="C178" s="580"/>
      <c r="D178" s="580"/>
      <c r="E178" s="404"/>
      <c r="F178" s="405">
        <f>SUM(F5:F177)</f>
        <v>321334</v>
      </c>
      <c r="G178" s="405">
        <f t="shared" ref="G178:Q178" si="0">SUM(G5:G177)</f>
        <v>75027</v>
      </c>
      <c r="H178" s="405"/>
      <c r="I178" s="405"/>
      <c r="J178" s="592"/>
      <c r="K178" s="406">
        <f t="shared" si="0"/>
        <v>177496.13200000001</v>
      </c>
      <c r="L178" s="593"/>
      <c r="M178" s="405"/>
      <c r="N178" s="405"/>
      <c r="O178" s="405"/>
      <c r="P178" s="405"/>
      <c r="Q178" s="405">
        <f t="shared" si="0"/>
        <v>483</v>
      </c>
      <c r="R178" s="403"/>
    </row>
    <row r="179" spans="1:18" ht="15.95" customHeight="1">
      <c r="H179" s="30"/>
      <c r="I179" s="30"/>
      <c r="J179" s="30"/>
      <c r="L179" s="30"/>
      <c r="M179" s="30"/>
      <c r="N179" s="30"/>
      <c r="O179" s="30"/>
      <c r="P179" s="30"/>
      <c r="Q179" s="30"/>
    </row>
    <row r="180" spans="1:18" ht="15.95" customHeight="1">
      <c r="F180" s="35"/>
      <c r="G180" s="35"/>
      <c r="H180" s="35"/>
      <c r="I180" s="35"/>
      <c r="J180" s="35"/>
      <c r="K180" s="35"/>
      <c r="M180" s="35"/>
      <c r="N180" s="35"/>
      <c r="O180" s="35"/>
      <c r="P180" s="35"/>
      <c r="Q180" s="35"/>
    </row>
    <row r="181" spans="1:18" ht="15.95" customHeight="1">
      <c r="I181" s="169"/>
      <c r="P181" s="30"/>
    </row>
    <row r="182" spans="1:18" ht="15.95" customHeight="1">
      <c r="I182" s="169"/>
    </row>
    <row r="183" spans="1:18" ht="15.95" customHeight="1">
      <c r="I183" s="169"/>
    </row>
    <row r="184" spans="1:18" ht="15.95" customHeight="1">
      <c r="I184" s="169"/>
    </row>
    <row r="185" spans="1:18" ht="15.95" customHeight="1">
      <c r="I185" s="169"/>
    </row>
    <row r="186" spans="1:18" ht="15.95" customHeight="1">
      <c r="I186" s="169"/>
    </row>
    <row r="187" spans="1:18" ht="15.95" customHeight="1">
      <c r="I187" s="169"/>
    </row>
    <row r="188" spans="1:18" ht="15.95" customHeight="1">
      <c r="I188" s="169"/>
    </row>
    <row r="189" spans="1:18" ht="15.95" customHeight="1">
      <c r="I189" s="169"/>
    </row>
    <row r="190" spans="1:18" ht="15.95" customHeight="1">
      <c r="I190" s="169"/>
    </row>
    <row r="191" spans="1:18" ht="15.95" customHeight="1">
      <c r="I191" s="169"/>
    </row>
    <row r="192" spans="1:18" ht="15.95" customHeight="1">
      <c r="I192" s="169"/>
    </row>
    <row r="193" spans="9:9" ht="15.95" customHeight="1">
      <c r="I193" s="169"/>
    </row>
    <row r="194" spans="9:9" ht="15.95" customHeight="1">
      <c r="I194" s="169"/>
    </row>
    <row r="195" spans="9:9" ht="15.95" customHeight="1">
      <c r="I195" s="169"/>
    </row>
    <row r="196" spans="9:9" ht="15.95" customHeight="1">
      <c r="I196" s="169"/>
    </row>
    <row r="197" spans="9:9" ht="15.95" customHeight="1">
      <c r="I197" s="169"/>
    </row>
    <row r="198" spans="9:9" ht="15.95" customHeight="1">
      <c r="I198" s="169"/>
    </row>
    <row r="199" spans="9:9" ht="15.95" customHeight="1">
      <c r="I199" s="169"/>
    </row>
    <row r="200" spans="9:9" ht="15.95" customHeight="1">
      <c r="I200" s="169"/>
    </row>
    <row r="201" spans="9:9" ht="15.95" customHeight="1">
      <c r="I201" s="169"/>
    </row>
    <row r="202" spans="9:9" ht="15.95" customHeight="1">
      <c r="I202" s="169"/>
    </row>
    <row r="203" spans="9:9" ht="15.95" customHeight="1">
      <c r="I203" s="169"/>
    </row>
    <row r="204" spans="9:9" ht="15.95" customHeight="1">
      <c r="I204" s="169"/>
    </row>
    <row r="205" spans="9:9" ht="15.95" customHeight="1">
      <c r="I205" s="169"/>
    </row>
    <row r="206" spans="9:9" ht="15.95" customHeight="1">
      <c r="I206" s="169"/>
    </row>
    <row r="207" spans="9:9" ht="15.95" customHeight="1">
      <c r="I207" s="169"/>
    </row>
    <row r="208" spans="9:9" ht="15.95" customHeight="1">
      <c r="I208" s="169"/>
    </row>
    <row r="209" spans="9:9" ht="15.95" customHeight="1">
      <c r="I209" s="169"/>
    </row>
    <row r="210" spans="9:9" ht="15.95" customHeight="1">
      <c r="I210" s="169"/>
    </row>
    <row r="211" spans="9:9" ht="15.95" customHeight="1">
      <c r="I211" s="169"/>
    </row>
    <row r="212" spans="9:9" ht="15.95" customHeight="1">
      <c r="I212" s="169"/>
    </row>
    <row r="213" spans="9:9" ht="15.95" customHeight="1">
      <c r="I213" s="169"/>
    </row>
    <row r="214" spans="9:9" ht="15.95" customHeight="1">
      <c r="I214" s="169"/>
    </row>
    <row r="215" spans="9:9" ht="15.95" customHeight="1">
      <c r="I215" s="169"/>
    </row>
    <row r="216" spans="9:9" ht="15.95" customHeight="1">
      <c r="I216" s="169"/>
    </row>
    <row r="217" spans="9:9" ht="15.95" customHeight="1">
      <c r="I217" s="169"/>
    </row>
    <row r="218" spans="9:9" ht="15.95" customHeight="1">
      <c r="I218" s="169"/>
    </row>
    <row r="219" spans="9:9" ht="15.95" customHeight="1">
      <c r="I219" s="169"/>
    </row>
    <row r="220" spans="9:9" ht="15.95" customHeight="1">
      <c r="I220" s="169"/>
    </row>
    <row r="221" spans="9:9" ht="15.95" customHeight="1">
      <c r="I221" s="169"/>
    </row>
    <row r="222" spans="9:9" ht="15.95" customHeight="1">
      <c r="I222" s="169"/>
    </row>
    <row r="223" spans="9:9" ht="15.95" customHeight="1">
      <c r="I223" s="169"/>
    </row>
    <row r="224" spans="9:9" ht="15.95" customHeight="1">
      <c r="I224" s="169"/>
    </row>
    <row r="225" spans="9:9" ht="15.95" customHeight="1">
      <c r="I225" s="169"/>
    </row>
    <row r="226" spans="9:9" ht="15.95" customHeight="1">
      <c r="I226" s="169"/>
    </row>
    <row r="227" spans="9:9" ht="15.95" customHeight="1">
      <c r="I227" s="169"/>
    </row>
    <row r="228" spans="9:9" ht="15.95" customHeight="1">
      <c r="I228" s="169"/>
    </row>
    <row r="229" spans="9:9" ht="15.95" customHeight="1">
      <c r="I229" s="169"/>
    </row>
    <row r="230" spans="9:9" ht="15.95" customHeight="1">
      <c r="I230" s="169"/>
    </row>
    <row r="231" spans="9:9" ht="15.95" customHeight="1">
      <c r="I231" s="169"/>
    </row>
    <row r="232" spans="9:9" ht="15.95" customHeight="1">
      <c r="I232" s="169"/>
    </row>
    <row r="233" spans="9:9" ht="15.95" customHeight="1">
      <c r="I233" s="169"/>
    </row>
    <row r="234" spans="9:9" ht="15.95" customHeight="1">
      <c r="I234" s="169"/>
    </row>
    <row r="235" spans="9:9" ht="15.95" customHeight="1">
      <c r="I235" s="169"/>
    </row>
    <row r="236" spans="9:9" ht="15.95" customHeight="1">
      <c r="I236" s="169"/>
    </row>
    <row r="237" spans="9:9" ht="15.95" customHeight="1">
      <c r="I237" s="169"/>
    </row>
    <row r="238" spans="9:9" ht="15.95" customHeight="1">
      <c r="I238" s="169"/>
    </row>
    <row r="239" spans="9:9" ht="15.95" customHeight="1">
      <c r="I239" s="169"/>
    </row>
    <row r="240" spans="9:9" ht="15.95" customHeight="1">
      <c r="I240" s="169"/>
    </row>
    <row r="241" spans="9:9" ht="15.95" customHeight="1">
      <c r="I241" s="169"/>
    </row>
    <row r="242" spans="9:9" ht="15.95" customHeight="1">
      <c r="I242" s="169"/>
    </row>
    <row r="243" spans="9:9" ht="15.95" customHeight="1">
      <c r="I243" s="169"/>
    </row>
    <row r="244" spans="9:9" ht="15.95" customHeight="1">
      <c r="I244" s="169"/>
    </row>
    <row r="245" spans="9:9" ht="15.95" customHeight="1">
      <c r="I245" s="169"/>
    </row>
    <row r="246" spans="9:9" ht="15.95" customHeight="1">
      <c r="I246" s="169"/>
    </row>
    <row r="247" spans="9:9" ht="15.95" customHeight="1">
      <c r="I247" s="169"/>
    </row>
    <row r="248" spans="9:9" ht="15.95" customHeight="1">
      <c r="I248" s="169"/>
    </row>
    <row r="249" spans="9:9" ht="15.95" customHeight="1">
      <c r="I249" s="169"/>
    </row>
    <row r="250" spans="9:9" ht="15.95" customHeight="1">
      <c r="I250" s="169"/>
    </row>
    <row r="251" spans="9:9" ht="15.95" customHeight="1">
      <c r="I251" s="169"/>
    </row>
    <row r="252" spans="9:9" ht="15.95" customHeight="1">
      <c r="I252" s="169"/>
    </row>
    <row r="253" spans="9:9" ht="15.95" customHeight="1">
      <c r="I253" s="169"/>
    </row>
    <row r="254" spans="9:9" ht="15.95" customHeight="1">
      <c r="I254" s="169"/>
    </row>
    <row r="255" spans="9:9" ht="15.95" customHeight="1">
      <c r="I255" s="169"/>
    </row>
    <row r="256" spans="9:9" ht="15.95" customHeight="1">
      <c r="I256" s="169"/>
    </row>
    <row r="257" spans="9:9" ht="15.95" customHeight="1">
      <c r="I257" s="169"/>
    </row>
    <row r="258" spans="9:9" ht="15.95" customHeight="1">
      <c r="I258" s="169"/>
    </row>
    <row r="259" spans="9:9" ht="15.95" customHeight="1">
      <c r="I259" s="169"/>
    </row>
    <row r="260" spans="9:9" ht="15.95" customHeight="1">
      <c r="I260" s="169"/>
    </row>
    <row r="261" spans="9:9" ht="15.95" customHeight="1">
      <c r="I261" s="169"/>
    </row>
    <row r="262" spans="9:9" ht="15.95" customHeight="1">
      <c r="I262" s="169"/>
    </row>
    <row r="263" spans="9:9" ht="15.95" customHeight="1">
      <c r="I263" s="169"/>
    </row>
    <row r="264" spans="9:9" ht="15.95" customHeight="1">
      <c r="I264" s="169"/>
    </row>
    <row r="265" spans="9:9" ht="15.95" customHeight="1">
      <c r="I265" s="169"/>
    </row>
    <row r="266" spans="9:9" ht="15.95" customHeight="1">
      <c r="I266" s="169"/>
    </row>
    <row r="267" spans="9:9" ht="15.95" customHeight="1">
      <c r="I267" s="169"/>
    </row>
    <row r="268" spans="9:9" ht="15.95" customHeight="1">
      <c r="I268" s="169"/>
    </row>
    <row r="269" spans="9:9" ht="15.95" customHeight="1">
      <c r="I269" s="169"/>
    </row>
    <row r="270" spans="9:9" ht="15.95" customHeight="1">
      <c r="I270" s="169"/>
    </row>
    <row r="271" spans="9:9" ht="15.95" customHeight="1">
      <c r="I271" s="169"/>
    </row>
    <row r="272" spans="9:9" ht="15.95" customHeight="1">
      <c r="I272" s="169"/>
    </row>
    <row r="273" spans="9:9" ht="15.95" customHeight="1">
      <c r="I273" s="169"/>
    </row>
    <row r="274" spans="9:9" ht="15.95" customHeight="1">
      <c r="I274" s="169"/>
    </row>
    <row r="275" spans="9:9" ht="15.95" customHeight="1">
      <c r="I275" s="169"/>
    </row>
    <row r="276" spans="9:9" ht="15.95" customHeight="1">
      <c r="I276" s="169"/>
    </row>
    <row r="277" spans="9:9" ht="15.95" customHeight="1">
      <c r="I277" s="169"/>
    </row>
    <row r="278" spans="9:9" ht="15.95" customHeight="1">
      <c r="I278" s="169"/>
    </row>
    <row r="279" spans="9:9" ht="15.95" customHeight="1">
      <c r="I279" s="169"/>
    </row>
    <row r="280" spans="9:9" ht="15.95" customHeight="1">
      <c r="I280" s="169"/>
    </row>
    <row r="281" spans="9:9" ht="15.95" customHeight="1">
      <c r="I281" s="169"/>
    </row>
    <row r="282" spans="9:9" ht="15.95" customHeight="1">
      <c r="I282" s="169"/>
    </row>
    <row r="283" spans="9:9" ht="15.95" customHeight="1">
      <c r="I283" s="169"/>
    </row>
    <row r="284" spans="9:9" ht="15.95" customHeight="1">
      <c r="I284" s="169"/>
    </row>
    <row r="285" spans="9:9" ht="15.95" customHeight="1">
      <c r="I285" s="169"/>
    </row>
    <row r="286" spans="9:9" ht="15.95" customHeight="1">
      <c r="I286" s="169"/>
    </row>
    <row r="287" spans="9:9" ht="15.95" customHeight="1">
      <c r="I287" s="169"/>
    </row>
    <row r="288" spans="9:9" ht="15.95" customHeight="1">
      <c r="I288" s="169"/>
    </row>
    <row r="289" spans="9:9" ht="15.95" customHeight="1">
      <c r="I289" s="169"/>
    </row>
    <row r="290" spans="9:9" ht="15.95" customHeight="1">
      <c r="I290" s="169"/>
    </row>
    <row r="291" spans="9:9" ht="15.95" customHeight="1">
      <c r="I291" s="169"/>
    </row>
    <row r="292" spans="9:9" ht="15.95" customHeight="1">
      <c r="I292" s="169"/>
    </row>
    <row r="293" spans="9:9" ht="15.95" customHeight="1">
      <c r="I293" s="169"/>
    </row>
    <row r="294" spans="9:9" ht="15.95" customHeight="1">
      <c r="I294" s="169"/>
    </row>
    <row r="295" spans="9:9" ht="15.95" customHeight="1">
      <c r="I295" s="169"/>
    </row>
    <row r="296" spans="9:9" ht="15.95" customHeight="1">
      <c r="I296" s="169"/>
    </row>
    <row r="297" spans="9:9" ht="15.95" customHeight="1">
      <c r="I297" s="169"/>
    </row>
    <row r="298" spans="9:9" ht="15.95" customHeight="1">
      <c r="I298" s="169"/>
    </row>
    <row r="299" spans="9:9" ht="15.95" customHeight="1">
      <c r="I299" s="169"/>
    </row>
    <row r="300" spans="9:9" ht="15.95" customHeight="1">
      <c r="I300" s="169"/>
    </row>
  </sheetData>
  <mergeCells count="5">
    <mergeCell ref="R2:R4"/>
    <mergeCell ref="I2:I4"/>
    <mergeCell ref="O2:O4"/>
    <mergeCell ref="P2:P4"/>
    <mergeCell ref="J2:L4"/>
  </mergeCells>
  <phoneticPr fontId="2"/>
  <dataValidations count="4">
    <dataValidation allowBlank="1" showErrorMessage="1" sqref="N67 JJ67 TF67 ADB67 AMX67 AWT67 BGP67 BQL67 CAH67 CKD67 CTZ67 DDV67 DNR67 DXN67 EHJ67 ERF67 FBB67 FKX67 FUT67 GEP67 GOL67 GYH67 HID67 HRZ67 IBV67 ILR67 IVN67 JFJ67 JPF67 JZB67 KIX67 KST67 LCP67 LML67 LWH67 MGD67 MPZ67 MZV67 NJR67 NTN67 ODJ67 ONF67 OXB67 PGX67 PQT67 QAP67 QKL67 QUH67 RED67 RNZ67 RXV67 SHR67 SRN67 TBJ67 TLF67 TVB67 UEX67 UOT67 UYP67 VIL67 VSH67 WCD67 WLZ67 WVV67"/>
    <dataValidation imeMode="hiragana" allowBlank="1" showInputMessage="1" showErrorMessage="1" sqref="WMD66:WMD131 WCH66:WCH131 VSL66:VSL131 VIP66:VIP131 UYT66:UYT131 UOX66:UOX131 UFB66:UFB131 TVF66:TVF131 TLJ66:TLJ131 TBN66:TBN131 SRR66:SRR131 SHV66:SHV131 RXZ66:RXZ131 ROD66:ROD131 REH66:REH131 QUL66:QUL131 QKP66:QKP131 QAT66:QAT131 PQX66:PQX131 PHB66:PHB131 OXF66:OXF131 ONJ66:ONJ131 ODN66:ODN131 NTR66:NTR131 NJV66:NJV131 MZZ66:MZZ131 MQD66:MQD131 MGH66:MGH131 LWL66:LWL131 LMP66:LMP131 LCT66:LCT131 KSX66:KSX131 KJB66:KJB131 JZF66:JZF131 JPJ66:JPJ131 JFN66:JFN131 IVR66:IVR131 ILV66:ILV131 IBZ66:IBZ131 HSD66:HSD131 HIH66:HIH131 GYL66:GYL131 GOP66:GOP131 GET66:GET131 FUX66:FUX131 FLB66:FLB131 FBF66:FBF131 ERJ66:ERJ131 EHN66:EHN131 DXR66:DXR131 DNV66:DNV131 DDZ66:DDZ131 CUD66:CUD131 CKH66:CKH131 CAL66:CAL131 BQP66:BQP131 BGT66:BGT131 AWX66:AWX131 ANB66:ANB131 ADF66:ADF131 TJ66:TJ131 JN66:JN131 R66:R131 R6:R51 WVW5:WVZ5 WVZ6:WVZ51 WMA5:WMD5 WMD6:WMD51 WCE5:WCH5 WCH6:WCH51 VSI5:VSL5 VSL6:VSL51 VIM5:VIP5 VIP6:VIP51 UYQ5:UYT5 UYT6:UYT51 UOU5:UOX5 UOX6:UOX51 UEY5:UFB5 UFB6:UFB51 TVC5:TVF5 TVF6:TVF51 TLG5:TLJ5 TLJ6:TLJ51 TBK5:TBN5 TBN6:TBN51 SRO5:SRR5 SRR6:SRR51 SHS5:SHV5 SHV6:SHV51 RXW5:RXZ5 RXZ6:RXZ51 ROA5:ROD5 ROD6:ROD51 REE5:REH5 REH6:REH51 QUI5:QUL5 QUL6:QUL51 QKM5:QKP5 QKP6:QKP51 QAQ5:QAT5 QAT6:QAT51 PQU5:PQX5 PQX6:PQX51 PGY5:PHB5 PHB6:PHB51 OXC5:OXF5 OXF6:OXF51 ONG5:ONJ5 ONJ6:ONJ51 ODK5:ODN5 ODN6:ODN51 NTO5:NTR5 NTR6:NTR51 NJS5:NJV5 NJV6:NJV51 MZW5:MZZ5 MZZ6:MZZ51 MQA5:MQD5 MQD6:MQD51 MGE5:MGH5 MGH6:MGH51 LWI5:LWL5 LWL6:LWL51 LMM5:LMP5 LMP6:LMP51 LCQ5:LCT5 LCT6:LCT51 KSU5:KSX5 KSX6:KSX51 KIY5:KJB5 KJB6:KJB51 JZC5:JZF5 JZF6:JZF51 JPG5:JPJ5 JPJ6:JPJ51 JFK5:JFN5 JFN6:JFN51 IVO5:IVR5 IVR6:IVR51 ILS5:ILV5 ILV6:ILV51 IBW5:IBZ5 IBZ6:IBZ51 HSA5:HSD5 HSD6:HSD51 HIE5:HIH5 HIH6:HIH51 GYI5:GYL5 GYL6:GYL51 GOM5:GOP5 GOP6:GOP51 GEQ5:GET5 GET6:GET51 FUU5:FUX5 FUX6:FUX51 FKY5:FLB5 FLB6:FLB51 FBC5:FBF5 FBF6:FBF51 ERG5:ERJ5 ERJ6:ERJ51 EHK5:EHN5 EHN6:EHN51 DXO5:DXR5 DXR6:DXR51 DNS5:DNV5 DNV6:DNV51 DDW5:DDZ5 DDZ6:DDZ51 CUA5:CUD5 CUD6:CUD51 CKE5:CKH5 CKH6:CKH51 CAI5:CAL5 CAL6:CAL51 BQM5:BQP5 BQP6:BQP51 BGQ5:BGT5 BGT6:BGT51 AWU5:AWX5 AWX6:AWX51 AMY5:ANB5 ANB6:ANB51 ADC5:ADF5 ADF6:ADF51 TG5:TJ5 TJ6:TJ51 JK5:JN5 JN6:JN51 O5:R5 WVZ66:WVZ131 O6:Q131 WVW132:WVZ177 WMA132:WMD177 WCE132:WCH177 VSI132:VSL177 VIM132:VIP177 UYQ132:UYT177 UOU132:UOX177 UEY132:UFB177 TVC132:TVF177 TLG132:TLJ177 TBK132:TBN177 SRO132:SRR177 SHS132:SHV177 RXW132:RXZ177 ROA132:ROD177 REE132:REH177 QUI132:QUL177 QKM132:QKP177 QAQ132:QAT177 PQU132:PQX177 PGY132:PHB177 OXC132:OXF177 ONG132:ONJ177 ODK132:ODN177 NTO132:NTR177 NJS132:NJV177 MZW132:MZZ177 MQA132:MQD177 MGE132:MGH177 LWI132:LWL177 LMM132:LMP177 LCQ132:LCT177 KSU132:KSX177 KIY132:KJB177 JZC132:JZF177 JPG132:JPJ177 JFK132:JFN177 IVO132:IVR177 ILS132:ILV177 IBW132:IBZ177 HSA132:HSD177 HIE132:HIH177 GYI132:GYL177 GOM132:GOP177 GEQ132:GET177 FUU132:FUX177 FKY132:FLB177 FBC132:FBF177 ERG132:ERJ177 EHK132:EHN177 DXO132:DXR177 DNS132:DNV177 DDW132:DDZ177 CUA132:CUD177 CKE132:CKH177 CAI132:CAL177 BQM132:BQP177 BGQ132:BGT177 AWU132:AWX177 AMY132:ANB177 ADC132:ADF177 TG132:TJ177 JK132:JN177 WVW6:WVY131 WMA6:WMC131 WCE6:WCG131 VSI6:VSK131 VIM6:VIO131 UYQ6:UYS131 UOU6:UOW131 UEY6:UFA131 TVC6:TVE131 TLG6:TLI131 TBK6:TBM131 SRO6:SRQ131 SHS6:SHU131 RXW6:RXY131 ROA6:ROC131 REE6:REG131 QUI6:QUK131 QKM6:QKO131 QAQ6:QAS131 PQU6:PQW131 PGY6:PHA131 OXC6:OXE131 ONG6:ONI131 ODK6:ODM131 NTO6:NTQ131 NJS6:NJU131 MZW6:MZY131 MQA6:MQC131 MGE6:MGG131 LWI6:LWK131 LMM6:LMO131 LCQ6:LCS131 KSU6:KSW131 KIY6:KJA131 JZC6:JZE131 JPG6:JPI131 JFK6:JFM131 IVO6:IVQ131 ILS6:ILU131 IBW6:IBY131 HSA6:HSC131 HIE6:HIG131 GYI6:GYK131 GOM6:GOO131 GEQ6:GES131 FUU6:FUW131 FKY6:FLA131 FBC6:FBE131 ERG6:ERI131 EHK6:EHM131 DXO6:DXQ131 DNS6:DNU131 DDW6:DDY131 CUA6:CUC131 CKE6:CKG131 CAI6:CAK131 BQM6:BQO131 BGQ6:BGS131 AWU6:AWW131 AMY6:ANA131 ADC6:ADE131 TG6:TI131 JK6:JM131 H5:I177 WVZ53:WVZ64 WMD53:WMD64 WCH53:WCH64 VSL53:VSL64 VIP53:VIP64 UYT53:UYT64 UOX53:UOX64 UFB53:UFB64 TVF53:TVF64 TLJ53:TLJ64 TBN53:TBN64 SRR53:SRR64 SHV53:SHV64 RXZ53:RXZ64 ROD53:ROD64 REH53:REH64 QUL53:QUL64 QKP53:QKP64 QAT53:QAT64 PQX53:PQX64 PHB53:PHB64 OXF53:OXF64 ONJ53:ONJ64 ODN53:ODN64 NTR53:NTR64 NJV53:NJV64 MZZ53:MZZ64 MQD53:MQD64 MGH53:MGH64 LWL53:LWL64 LMP53:LMP64 LCT53:LCT64 KSX53:KSX64 KJB53:KJB64 JZF53:JZF64 JPJ53:JPJ64 JFN53:JFN64 IVR53:IVR64 ILV53:ILV64 IBZ53:IBZ64 HSD53:HSD64 HIH53:HIH64 GYL53:GYL64 GOP53:GOP64 GET53:GET64 FUX53:FUX64 FLB53:FLB64 FBF53:FBF64 ERJ53:ERJ64 EHN53:EHN64 DXR53:DXR64 DNV53:DNV64 DDZ53:DDZ64 CUD53:CUD64 CKH53:CKH64 CAL53:CAL64 BQP53:BQP64 BGT53:BGT64 AWX53:AWX64 ANB53:ANB64 ADF53:ADF64 TJ53:TJ64 JN53:JN64 R53:R64 WLX5:WLX177 WCB5:WCB177 VSF5:VSF177 VIJ5:VIJ177 UYN5:UYN177 UOR5:UOR177 UEV5:UEV177 TUZ5:TUZ177 TLD5:TLD177 TBH5:TBH177 SRL5:SRL177 SHP5:SHP177 RXT5:RXT177 RNX5:RNX177 REB5:REB177 QUF5:QUF177 QKJ5:QKJ177 QAN5:QAN177 PQR5:PQR177 PGV5:PGV177 OWZ5:OWZ177 OND5:OND177 ODH5:ODH177 NTL5:NTL177 NJP5:NJP177 MZT5:MZT177 MPX5:MPX177 MGB5:MGB177 LWF5:LWF177 LMJ5:LMJ177 LCN5:LCN177 KSR5:KSR177 KIV5:KIV177 JYZ5:JYZ177 JPD5:JPD177 JFH5:JFH177 IVL5:IVL177 ILP5:ILP177 IBT5:IBT177 HRX5:HRX177 HIB5:HIB177 GYF5:GYF177 GOJ5:GOJ177 GEN5:GEN177 FUR5:FUR177 FKV5:FKV177 FAZ5:FAZ177 ERD5:ERD177 EHH5:EHH177 DXL5:DXL177 DNP5:DNP177 DDT5:DDT177 CTX5:CTX177 CKB5:CKB177 CAF5:CAF177 BQJ5:BQJ177 BGN5:BGN177 AWR5:AWR177 AMV5:AMV177 ACZ5:ACZ177 TD5:TD177 JH5:JH177 WVT5:WVT177 WVP5:WVR177 WLT5:WLV177 WBX5:WBZ177 VSB5:VSD177 VIF5:VIH177 UYJ5:UYL177 UON5:UOP177 UER5:UET177 TUV5:TUX177 TKZ5:TLB177 TBD5:TBF177 SRH5:SRJ177 SHL5:SHN177 RXP5:RXR177 RNT5:RNV177 RDX5:RDZ177 QUB5:QUD177 QKF5:QKH177 QAJ5:QAL177 PQN5:PQP177 PGR5:PGT177 OWV5:OWX177 OMZ5:ONB177 ODD5:ODF177 NTH5:NTJ177 NJL5:NJN177 MZP5:MZR177 MPT5:MPV177 MFX5:MFZ177 LWB5:LWD177 LMF5:LMH177 LCJ5:LCL177 KSN5:KSP177 KIR5:KIT177 JYV5:JYX177 JOZ5:JPB177 JFD5:JFF177 IVH5:IVJ177 ILL5:ILN177 IBP5:IBR177 HRT5:HRV177 HHX5:HHZ177 GYB5:GYD177 GOF5:GOH177 GEJ5:GEL177 FUN5:FUP177 FKR5:FKT177 FAV5:FAX177 EQZ5:ERB177 EHD5:EHF177 DXH5:DXJ177 DNL5:DNN177 DDP5:DDR177 CTT5:CTV177 CJX5:CJZ177 CAB5:CAD177 BQF5:BQH177 BGJ5:BGL177 AWN5:AWP177 AMR5:AMT177 ACV5:ACX177 SZ5:TB177 JD5:JF177 O132:R177"/>
    <dataValidation imeMode="hiragana" allowBlank="1" showInputMessage="1" showErrorMessage="1" promptTitle="第三者委託" prompt="第三者委託の有無を入力　_x000a_【1】第三者委託の実施あり_x000a_【2】第三者委託の実施なし" sqref="R52 JN52 TJ52 ADF52 ANB52 AWX52 BGT52 BQP52 CAL52 CKH52 CUD52 DDZ52 DNV52 DXR52 EHN52 ERJ52 FBF52 FLB52 FUX52 GET52 GOP52 GYL52 HIH52 HSD52 IBZ52 ILV52 IVR52 JFN52 JPJ52 JZF52 KJB52 KSX52 LCT52 LMP52 LWL52 MGH52 MQD52 MZZ52 NJV52 NTR52 ODN52 ONJ52 OXF52 PHB52 PQX52 QAT52 QKP52 QUL52 REH52 ROD52 RXZ52 SHV52 SRR52 TBN52 TLJ52 TVF52 UFB52 UOX52 UYT52 VIP52 VSL52 WCH52 WMD52 WVZ52"/>
    <dataValidation type="decimal" imeMode="off" allowBlank="1" showInputMessage="1" showErrorMessage="1" errorTitle="施設能力" error="数値で入力してください" promptTitle="施設能力(ｍ3/日)" prompt="申請書に記載する能力で正規運転をした場合の予備を含まない１日最大給水量" sqref="JG7:JG27 TC7:TC27 ACY7:ACY27 AMU7:AMU27 AWQ7:AWQ27 BGM7:BGM27 BQI7:BQI27 CAE7:CAE27 CKA7:CKA27 CTW7:CTW27 DDS7:DDS27 DNO7:DNO27 DXK7:DXK27 EHG7:EHG27 ERC7:ERC27 FAY7:FAY27 FKU7:FKU27 FUQ7:FUQ27 GEM7:GEM27 GOI7:GOI27 GYE7:GYE27 HIA7:HIA27 HRW7:HRW27 IBS7:IBS27 ILO7:ILO27 IVK7:IVK27 JFG7:JFG27 JPC7:JPC27 JYY7:JYY27 KIU7:KIU27 KSQ7:KSQ27 LCM7:LCM27 LMI7:LMI27 LWE7:LWE27 MGA7:MGA27 MPW7:MPW27 MZS7:MZS27 NJO7:NJO27 NTK7:NTK27 ODG7:ODG27 ONC7:ONC27 OWY7:OWY27 PGU7:PGU27 PQQ7:PQQ27 QAM7:QAM27 QKI7:QKI27 QUE7:QUE27 REA7:REA27 RNW7:RNW27 RXS7:RXS27 SHO7:SHO27 SRK7:SRK27 TBG7:TBG27 TLC7:TLC27 TUY7:TUY27 UEU7:UEU27 UOQ7:UOQ27 UYM7:UYM27 VII7:VII27 VSE7:VSE27 WCA7:WCA27 WLW7:WLW27 WVS7:WVS27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WVS5 WCA136:WCA177 WLW136:WLW177 WVS136:WVS177 JG136:JG177 TC136:TC177 ACY136:ACY177 AMU136:AMU177 AWQ136:AWQ177 BGM136:BGM177 BQI136:BQI177 CAE136:CAE177 CKA136:CKA177 CTW136:CTW177 DDS136:DDS177 DNO136:DNO177 DXK136:DXK177 EHG136:EHG177 ERC136:ERC177 FAY136:FAY177 FKU136:FKU177 FUQ136:FUQ177 GEM136:GEM177 GOI136:GOI177 GYE136:GYE177 HIA136:HIA177 HRW136:HRW177 IBS136:IBS177 ILO136:ILO177 IVK136:IVK177 JFG136:JFG177 JPC136:JPC177 JYY136:JYY177 KIU136:KIU177 KSQ136:KSQ177 LCM136:LCM177 LMI136:LMI177 LWE136:LWE177 MGA136:MGA177 MPW136:MPW177 MZS136:MZS177 NJO136:NJO177 NTK136:NTK177 ODG136:ODG177 ONC136:ONC177 OWY136:OWY177 PGU136:PGU177 PQQ136:PQQ177 QAM136:QAM177 QKI136:QKI177 QUE136:QUE177 REA136:REA177 RNW136:RNW177 RXS136:RXS177 SHO136:SHO177 SRK136:SRK177 TBG136:TBG177 TLC136:TLC177 TUY136:TUY177 UEU136:UEU177 UOQ136:UOQ177 UYM136:UYM177 VII136:VII177 VSE136:VSE177 JG36:JG134 WVS36:WVS134 WLW36:WLW134 WCA36:WCA134 VSE36:VSE134 VII36:VII134 UYM36:UYM134 UOQ36:UOQ134 UEU36:UEU134 TUY36:TUY134 TLC36:TLC134 TBG36:TBG134 SRK36:SRK134 SHO36:SHO134 RXS36:RXS134 RNW36:RNW134 REA36:REA134 QUE36:QUE134 QKI36:QKI134 QAM36:QAM134 PQQ36:PQQ134 PGU36:PGU134 OWY36:OWY134 ONC36:ONC134 ODG36:ODG134 NTK36:NTK134 NJO36:NJO134 MZS36:MZS134 MPW36:MPW134 MGA36:MGA134 LWE36:LWE134 LMI36:LMI134 LCM36:LCM134 KSQ36:KSQ134 KIU36:KIU134 JYY36:JYY134 JPC36:JPC134 JFG36:JFG134 IVK36:IVK134 ILO36:ILO134 IBS36:IBS134 HRW36:HRW134 HIA36:HIA134 GYE36:GYE134 GOI36:GOI134 GEM36:GEM134 FUQ36:FUQ134 FKU36:FKU134 FAY36:FAY134 ERC36:ERC134 EHG36:EHG134 DXK36:DXK134 DNO36:DNO134 DDS36:DDS134 CTW36:CTW134 CKA36:CKA134 CAE36:CAE134 BQI36:BQI134 BGM36:BGM134 AWQ36:AWQ134 AMU36:AMU134 ACY36:ACY134 TC36:TC134">
      <formula1>0.01</formula1>
      <formula2>1000000000</formula2>
    </dataValidation>
  </dataValidations>
  <printOptions horizontalCentered="1"/>
  <pageMargins left="0.23622047244094491" right="0.19685039370078741" top="0.59055118110236227" bottom="0.47244094488188981" header="0.51181102362204722" footer="0.27559055118110237"/>
  <pageSetup paperSize="9" scale="55" fitToHeight="0" orientation="landscape" r:id="rId1"/>
  <headerFooter alignWithMargins="0">
    <oddFooter>&amp;C- &amp;P+21 -</oddFooter>
  </headerFooter>
  <rowBreaks count="4" manualBreakCount="4">
    <brk id="40" max="17" man="1"/>
    <brk id="76" max="17" man="1"/>
    <brk id="112" max="17" man="1"/>
    <brk id="148" max="17"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22"/>
  <sheetViews>
    <sheetView showZeros="0" view="pageBreakPreview" zoomScale="75" zoomScaleNormal="75" zoomScaleSheetLayoutView="75" workbookViewId="0">
      <pane xSplit="2" ySplit="4" topLeftCell="C5" activePane="bottomRight" state="frozen"/>
      <selection activeCell="M87" sqref="M87"/>
      <selection pane="topRight" activeCell="M87" sqref="M87"/>
      <selection pane="bottomLeft" activeCell="M87" sqref="M87"/>
      <selection pane="bottomRight" activeCell="M87" sqref="M87"/>
    </sheetView>
  </sheetViews>
  <sheetFormatPr defaultColWidth="8.625" defaultRowHeight="17.25"/>
  <cols>
    <col min="1" max="1" width="13.75" style="209" customWidth="1"/>
    <col min="2" max="2" width="20.875" style="209" customWidth="1"/>
    <col min="3" max="3" width="13.375" style="181" customWidth="1"/>
    <col min="4" max="4" width="13.375" style="209" customWidth="1"/>
    <col min="5" max="5" width="13.375" style="181" customWidth="1"/>
    <col min="6" max="6" width="25.75" style="181" customWidth="1"/>
    <col min="7" max="7" width="27.375" style="181" customWidth="1"/>
    <col min="8" max="8" width="15" style="181" customWidth="1"/>
    <col min="9" max="16384" width="8.625" style="181"/>
  </cols>
  <sheetData>
    <row r="1" spans="1:8">
      <c r="A1" s="208" t="s">
        <v>311</v>
      </c>
      <c r="C1" s="210"/>
      <c r="D1" s="211" t="s">
        <v>185</v>
      </c>
      <c r="E1" s="210" t="s">
        <v>185</v>
      </c>
      <c r="F1" s="210"/>
      <c r="G1" s="210"/>
      <c r="H1" s="210"/>
    </row>
    <row r="2" spans="1:8" ht="27.75" customHeight="1">
      <c r="A2" s="746" t="s">
        <v>1052</v>
      </c>
      <c r="B2" s="743" t="s">
        <v>1053</v>
      </c>
      <c r="C2" s="212"/>
      <c r="D2" s="213" t="s">
        <v>312</v>
      </c>
      <c r="E2" s="214"/>
      <c r="F2" s="737" t="s">
        <v>1050</v>
      </c>
      <c r="G2" s="740" t="s">
        <v>1051</v>
      </c>
      <c r="H2" s="215"/>
    </row>
    <row r="3" spans="1:8" ht="27.75" customHeight="1">
      <c r="A3" s="747"/>
      <c r="B3" s="744"/>
      <c r="C3" s="750" t="s">
        <v>313</v>
      </c>
      <c r="D3" s="750" t="s">
        <v>314</v>
      </c>
      <c r="E3" s="750" t="s">
        <v>315</v>
      </c>
      <c r="F3" s="738"/>
      <c r="G3" s="741"/>
      <c r="H3" s="216" t="s">
        <v>187</v>
      </c>
    </row>
    <row r="4" spans="1:8">
      <c r="A4" s="748"/>
      <c r="B4" s="745"/>
      <c r="C4" s="749"/>
      <c r="D4" s="749"/>
      <c r="E4" s="749"/>
      <c r="F4" s="739"/>
      <c r="G4" s="742"/>
      <c r="H4" s="217"/>
    </row>
    <row r="5" spans="1:8" ht="30" customHeight="1">
      <c r="A5" s="218" t="s">
        <v>588</v>
      </c>
      <c r="B5" s="219" t="s">
        <v>1124</v>
      </c>
      <c r="C5" s="220"/>
      <c r="D5" s="220"/>
      <c r="E5" s="220">
        <f>C5+D5</f>
        <v>0</v>
      </c>
      <c r="F5" s="220"/>
      <c r="G5" s="220"/>
      <c r="H5" s="221"/>
    </row>
    <row r="6" spans="1:8" ht="30" customHeight="1">
      <c r="A6" s="746" t="s">
        <v>499</v>
      </c>
      <c r="B6" s="219" t="s">
        <v>1123</v>
      </c>
      <c r="C6" s="222"/>
      <c r="D6" s="222">
        <v>4</v>
      </c>
      <c r="E6" s="220">
        <f>C6+D6</f>
        <v>4</v>
      </c>
      <c r="F6" s="223">
        <v>1200</v>
      </c>
      <c r="G6" s="223">
        <f>SUM('28-30'!G8:G11)</f>
        <v>0</v>
      </c>
      <c r="H6" s="221"/>
    </row>
    <row r="7" spans="1:8" ht="30" customHeight="1">
      <c r="A7" s="749"/>
      <c r="B7" s="219" t="s">
        <v>1125</v>
      </c>
      <c r="C7" s="222"/>
      <c r="D7" s="222">
        <v>2</v>
      </c>
      <c r="E7" s="220">
        <f t="shared" ref="E7:E20" si="0">C7+D7</f>
        <v>2</v>
      </c>
      <c r="F7" s="223">
        <v>660</v>
      </c>
      <c r="G7" s="223">
        <f>SUM('28-30'!G6:G7)</f>
        <v>0</v>
      </c>
      <c r="H7" s="221"/>
    </row>
    <row r="8" spans="1:8" ht="30" customHeight="1">
      <c r="A8" s="746" t="s">
        <v>502</v>
      </c>
      <c r="B8" s="219" t="s">
        <v>504</v>
      </c>
      <c r="C8" s="222"/>
      <c r="D8" s="222">
        <v>2</v>
      </c>
      <c r="E8" s="220">
        <f t="shared" si="0"/>
        <v>2</v>
      </c>
      <c r="F8" s="223">
        <v>280</v>
      </c>
      <c r="G8" s="223">
        <f>SUM('28-30'!G12:G13)</f>
        <v>0</v>
      </c>
      <c r="H8" s="221"/>
    </row>
    <row r="9" spans="1:8" ht="30" customHeight="1">
      <c r="A9" s="749"/>
      <c r="B9" s="219" t="s">
        <v>1126</v>
      </c>
      <c r="C9" s="222"/>
      <c r="D9" s="222"/>
      <c r="E9" s="220">
        <f t="shared" si="0"/>
        <v>0</v>
      </c>
      <c r="F9" s="223"/>
      <c r="G9" s="223"/>
      <c r="H9" s="221"/>
    </row>
    <row r="10" spans="1:8" ht="30" customHeight="1">
      <c r="A10" s="218" t="s">
        <v>505</v>
      </c>
      <c r="B10" s="219" t="s">
        <v>1127</v>
      </c>
      <c r="C10" s="223"/>
      <c r="D10" s="223">
        <v>9</v>
      </c>
      <c r="E10" s="220">
        <f t="shared" si="0"/>
        <v>9</v>
      </c>
      <c r="F10" s="223">
        <v>2200</v>
      </c>
      <c r="G10" s="223">
        <f>SUM('28-30'!G14:G22)</f>
        <v>21</v>
      </c>
      <c r="H10" s="221"/>
    </row>
    <row r="11" spans="1:8" ht="30" customHeight="1">
      <c r="A11" s="218" t="s">
        <v>506</v>
      </c>
      <c r="B11" s="219" t="s">
        <v>506</v>
      </c>
      <c r="C11" s="223">
        <v>2</v>
      </c>
      <c r="D11" s="223">
        <v>1</v>
      </c>
      <c r="E11" s="220">
        <f t="shared" si="0"/>
        <v>3</v>
      </c>
      <c r="F11" s="223">
        <v>461</v>
      </c>
      <c r="G11" s="223">
        <f>SUM('28-30'!G23:G25)</f>
        <v>27</v>
      </c>
      <c r="H11" s="221"/>
    </row>
    <row r="12" spans="1:8" ht="30" customHeight="1">
      <c r="A12" s="746" t="s">
        <v>507</v>
      </c>
      <c r="B12" s="219" t="s">
        <v>1128</v>
      </c>
      <c r="C12" s="222"/>
      <c r="D12" s="222">
        <v>2</v>
      </c>
      <c r="E12" s="220">
        <f t="shared" si="0"/>
        <v>2</v>
      </c>
      <c r="F12" s="223">
        <v>390</v>
      </c>
      <c r="G12" s="223">
        <f>SUM('28-30'!G26:G27)</f>
        <v>0</v>
      </c>
      <c r="H12" s="221"/>
    </row>
    <row r="13" spans="1:8" ht="30" customHeight="1">
      <c r="A13" s="749"/>
      <c r="B13" s="219" t="s">
        <v>1129</v>
      </c>
      <c r="C13" s="222">
        <v>5</v>
      </c>
      <c r="D13" s="222"/>
      <c r="E13" s="220">
        <f t="shared" si="0"/>
        <v>5</v>
      </c>
      <c r="F13" s="223">
        <v>299</v>
      </c>
      <c r="G13" s="223">
        <f>SUM('28-30'!G28:G32)</f>
        <v>89</v>
      </c>
      <c r="H13" s="221"/>
    </row>
    <row r="14" spans="1:8" ht="30" customHeight="1">
      <c r="A14" s="746" t="s">
        <v>592</v>
      </c>
      <c r="B14" s="219" t="s">
        <v>1130</v>
      </c>
      <c r="C14" s="222">
        <v>13</v>
      </c>
      <c r="D14" s="222">
        <v>0</v>
      </c>
      <c r="E14" s="220">
        <f t="shared" si="0"/>
        <v>13</v>
      </c>
      <c r="F14" s="551">
        <v>1755</v>
      </c>
      <c r="G14" s="223">
        <f>SUM('28-30'!G33:G45)</f>
        <v>260</v>
      </c>
      <c r="H14" s="221"/>
    </row>
    <row r="15" spans="1:8" ht="30" customHeight="1">
      <c r="A15" s="749"/>
      <c r="B15" s="219" t="s">
        <v>1131</v>
      </c>
      <c r="C15" s="222">
        <v>3</v>
      </c>
      <c r="D15" s="222">
        <v>1</v>
      </c>
      <c r="E15" s="220">
        <f t="shared" si="0"/>
        <v>4</v>
      </c>
      <c r="F15" s="223">
        <v>560</v>
      </c>
      <c r="G15" s="223">
        <f>SUM('28-30'!G46:G49)</f>
        <v>70</v>
      </c>
      <c r="H15" s="221"/>
    </row>
    <row r="16" spans="1:8" ht="30" customHeight="1">
      <c r="A16" s="218" t="s">
        <v>775</v>
      </c>
      <c r="B16" s="219" t="s">
        <v>1132</v>
      </c>
      <c r="C16" s="223"/>
      <c r="D16" s="223">
        <v>7</v>
      </c>
      <c r="E16" s="220">
        <f t="shared" si="0"/>
        <v>7</v>
      </c>
      <c r="F16" s="223">
        <v>1244</v>
      </c>
      <c r="G16" s="223">
        <f>SUM('28-30'!G50:G56)</f>
        <v>0</v>
      </c>
      <c r="H16" s="221"/>
    </row>
    <row r="17" spans="1:8" ht="30" customHeight="1">
      <c r="A17" s="218" t="s">
        <v>782</v>
      </c>
      <c r="B17" s="219" t="s">
        <v>1133</v>
      </c>
      <c r="C17" s="223"/>
      <c r="D17" s="223">
        <v>3</v>
      </c>
      <c r="E17" s="220">
        <f t="shared" si="0"/>
        <v>3</v>
      </c>
      <c r="F17" s="223">
        <v>440</v>
      </c>
      <c r="G17" s="223">
        <f>SUM('28-30'!G57:G59)</f>
        <v>0</v>
      </c>
      <c r="H17" s="221"/>
    </row>
    <row r="18" spans="1:8" ht="30" customHeight="1">
      <c r="A18" s="350" t="s">
        <v>189</v>
      </c>
      <c r="B18" s="224" t="s">
        <v>783</v>
      </c>
      <c r="C18" s="223"/>
      <c r="D18" s="223">
        <v>19</v>
      </c>
      <c r="E18" s="220">
        <f t="shared" si="0"/>
        <v>19</v>
      </c>
      <c r="F18" s="551">
        <v>4993</v>
      </c>
      <c r="G18" s="223">
        <f>SUM('28-30'!G60:G78)</f>
        <v>0</v>
      </c>
      <c r="H18" s="221"/>
    </row>
    <row r="19" spans="1:8" ht="30" customHeight="1">
      <c r="A19" s="350" t="s">
        <v>190</v>
      </c>
      <c r="B19" s="225" t="s">
        <v>784</v>
      </c>
      <c r="C19" s="223">
        <v>1</v>
      </c>
      <c r="D19" s="223">
        <v>8</v>
      </c>
      <c r="E19" s="220">
        <f t="shared" si="0"/>
        <v>9</v>
      </c>
      <c r="F19" s="223">
        <v>4706</v>
      </c>
      <c r="G19" s="223">
        <f>SUM('28-30'!G79:G87)</f>
        <v>86</v>
      </c>
      <c r="H19" s="221"/>
    </row>
    <row r="20" spans="1:8" ht="30" customHeight="1">
      <c r="A20" s="350" t="s">
        <v>191</v>
      </c>
      <c r="B20" s="225" t="s">
        <v>785</v>
      </c>
      <c r="C20" s="226"/>
      <c r="D20" s="226">
        <v>1</v>
      </c>
      <c r="E20" s="220">
        <f t="shared" si="0"/>
        <v>1</v>
      </c>
      <c r="F20" s="226">
        <v>153</v>
      </c>
      <c r="G20" s="226">
        <f>SUM('28-30'!G88)</f>
        <v>0</v>
      </c>
      <c r="H20" s="227"/>
    </row>
    <row r="21" spans="1:8" ht="30" customHeight="1" thickBot="1">
      <c r="A21" s="228" t="s">
        <v>192</v>
      </c>
      <c r="B21" s="229" t="s">
        <v>786</v>
      </c>
      <c r="C21" s="230"/>
      <c r="D21" s="230">
        <v>3</v>
      </c>
      <c r="E21" s="231">
        <f>C21+D21</f>
        <v>3</v>
      </c>
      <c r="F21" s="230">
        <v>154</v>
      </c>
      <c r="G21" s="230">
        <f>SUM('28-30'!G89:G91)</f>
        <v>0</v>
      </c>
      <c r="H21" s="232"/>
    </row>
    <row r="22" spans="1:8" ht="30" customHeight="1" thickTop="1">
      <c r="A22" s="233"/>
      <c r="B22" s="351" t="s">
        <v>1134</v>
      </c>
      <c r="C22" s="222">
        <f t="shared" ref="C22:H22" si="1">SUM(C5:C21)</f>
        <v>24</v>
      </c>
      <c r="D22" s="222">
        <f t="shared" si="1"/>
        <v>62</v>
      </c>
      <c r="E22" s="222">
        <f>SUM(E5:E21)</f>
        <v>86</v>
      </c>
      <c r="F22" s="222">
        <f>SUM(F5:F21)</f>
        <v>19495</v>
      </c>
      <c r="G22" s="222">
        <f>SUM(G5:G21)</f>
        <v>553</v>
      </c>
      <c r="H22" s="234">
        <f t="shared" si="1"/>
        <v>0</v>
      </c>
    </row>
  </sheetData>
  <mergeCells count="11">
    <mergeCell ref="F2:F4"/>
    <mergeCell ref="G2:G4"/>
    <mergeCell ref="B2:B4"/>
    <mergeCell ref="A2:A4"/>
    <mergeCell ref="A14:A15"/>
    <mergeCell ref="C3:C4"/>
    <mergeCell ref="D3:D4"/>
    <mergeCell ref="E3:E4"/>
    <mergeCell ref="A6:A7"/>
    <mergeCell ref="A8:A9"/>
    <mergeCell ref="A12:A13"/>
  </mergeCells>
  <phoneticPr fontId="11"/>
  <printOptions horizontalCentered="1"/>
  <pageMargins left="0.98425196850393704" right="0.98425196850393704" top="0.98425196850393704" bottom="0.98425196850393704" header="0.51181102362204722" footer="0.51181102362204722"/>
  <pageSetup paperSize="9" scale="79" orientation="landscape" r:id="rId1"/>
  <headerFooter alignWithMargins="0">
    <oddFooter>&amp;C- 27 -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7"/>
  <sheetViews>
    <sheetView tabSelected="1" workbookViewId="0">
      <selection activeCell="A13" sqref="A13"/>
    </sheetView>
  </sheetViews>
  <sheetFormatPr defaultRowHeight="13.5"/>
  <cols>
    <col min="1" max="1" width="48.5" customWidth="1"/>
    <col min="2" max="2" width="3.5" bestFit="1" customWidth="1"/>
  </cols>
  <sheetData>
    <row r="1" spans="1:2" ht="17.25">
      <c r="A1" s="243" t="s">
        <v>1624</v>
      </c>
    </row>
    <row r="3" spans="1:2" ht="20.25" customHeight="1">
      <c r="A3" t="s">
        <v>473</v>
      </c>
      <c r="B3" s="32">
        <v>1</v>
      </c>
    </row>
    <row r="4" spans="1:2" ht="20.25" customHeight="1">
      <c r="A4" t="s">
        <v>474</v>
      </c>
      <c r="B4" s="32">
        <v>3</v>
      </c>
    </row>
    <row r="5" spans="1:2" ht="20.25" customHeight="1">
      <c r="A5" t="s">
        <v>475</v>
      </c>
      <c r="B5" s="32">
        <v>3</v>
      </c>
    </row>
    <row r="6" spans="1:2" ht="20.25" customHeight="1">
      <c r="A6" t="s">
        <v>476</v>
      </c>
      <c r="B6" s="32">
        <v>4</v>
      </c>
    </row>
    <row r="7" spans="1:2" ht="20.25" customHeight="1"/>
    <row r="8" spans="1:2" ht="20.25" customHeight="1">
      <c r="A8" t="s">
        <v>1625</v>
      </c>
    </row>
    <row r="9" spans="1:2" ht="20.25" customHeight="1">
      <c r="A9" t="s">
        <v>477</v>
      </c>
      <c r="B9" s="32">
        <v>5</v>
      </c>
    </row>
    <row r="10" spans="1:2" ht="20.25" customHeight="1">
      <c r="A10" t="s">
        <v>813</v>
      </c>
      <c r="B10" s="32">
        <v>6</v>
      </c>
    </row>
    <row r="11" spans="1:2" ht="20.25" customHeight="1">
      <c r="A11" t="s">
        <v>349</v>
      </c>
      <c r="B11" s="32">
        <v>7</v>
      </c>
    </row>
    <row r="12" spans="1:2" ht="20.25" customHeight="1"/>
    <row r="13" spans="1:2" ht="20.25" customHeight="1">
      <c r="A13" t="s">
        <v>583</v>
      </c>
    </row>
    <row r="14" spans="1:2" ht="20.25" customHeight="1">
      <c r="A14" t="s">
        <v>1043</v>
      </c>
      <c r="B14" s="32">
        <v>8</v>
      </c>
    </row>
    <row r="15" spans="1:2" ht="20.25" customHeight="1">
      <c r="A15" t="s">
        <v>478</v>
      </c>
      <c r="B15" s="32">
        <v>9</v>
      </c>
    </row>
    <row r="16" spans="1:2" ht="20.25" customHeight="1">
      <c r="A16" t="s">
        <v>479</v>
      </c>
      <c r="B16" s="32">
        <v>11</v>
      </c>
    </row>
    <row r="17" spans="1:2" ht="20.25" customHeight="1">
      <c r="A17" t="s">
        <v>481</v>
      </c>
      <c r="B17" s="32">
        <v>13</v>
      </c>
    </row>
    <row r="18" spans="1:2" ht="20.25" customHeight="1">
      <c r="A18" t="s">
        <v>482</v>
      </c>
      <c r="B18" s="32">
        <v>15</v>
      </c>
    </row>
    <row r="19" spans="1:2" ht="20.25" customHeight="1">
      <c r="A19" t="s">
        <v>483</v>
      </c>
      <c r="B19" s="32">
        <v>16</v>
      </c>
    </row>
    <row r="20" spans="1:2" ht="20.25" customHeight="1">
      <c r="A20" t="s">
        <v>484</v>
      </c>
      <c r="B20" s="32">
        <v>17</v>
      </c>
    </row>
    <row r="21" spans="1:2" ht="20.25" customHeight="1">
      <c r="A21" t="s">
        <v>485</v>
      </c>
      <c r="B21" s="32">
        <v>18</v>
      </c>
    </row>
    <row r="22" spans="1:2" ht="20.25" customHeight="1">
      <c r="A22" t="s">
        <v>493</v>
      </c>
      <c r="B22" s="32">
        <v>21</v>
      </c>
    </row>
    <row r="23" spans="1:2" ht="20.25" customHeight="1">
      <c r="A23" t="s">
        <v>494</v>
      </c>
      <c r="B23" s="32">
        <v>22</v>
      </c>
    </row>
    <row r="24" spans="1:2" ht="20.25" customHeight="1">
      <c r="A24" t="s">
        <v>495</v>
      </c>
      <c r="B24" s="32">
        <v>27</v>
      </c>
    </row>
    <row r="25" spans="1:2" ht="20.25" customHeight="1">
      <c r="A25" t="s">
        <v>496</v>
      </c>
      <c r="B25" s="32">
        <v>28</v>
      </c>
    </row>
    <row r="26" spans="1:2" ht="20.25" customHeight="1">
      <c r="A26" t="s">
        <v>497</v>
      </c>
      <c r="B26" s="32">
        <v>31</v>
      </c>
    </row>
    <row r="27" spans="1:2" ht="20.25" customHeight="1">
      <c r="A27" t="s">
        <v>498</v>
      </c>
      <c r="B27" s="32">
        <v>33</v>
      </c>
    </row>
  </sheetData>
  <phoneticPr fontId="2"/>
  <hyperlinks>
    <hyperlink ref="B9" location="'5'!A1" display="'5'!A1"/>
    <hyperlink ref="B11" location="'7'!A1" display="'7'!A1"/>
    <hyperlink ref="B14" location="'8'!A1" display="'8'!A1"/>
    <hyperlink ref="B15" location="'9-10'!A1" display="'9-10'!A1"/>
    <hyperlink ref="B16" location="'11-12'!A1" display="'11-12'!A1"/>
    <hyperlink ref="B17" location="'13-14'!A1" display="'13-14'!A1"/>
    <hyperlink ref="B18" location="'15'!A1" display="'15'!A1"/>
    <hyperlink ref="B19" location="'16'!A1" display="'16'!A1"/>
    <hyperlink ref="B20" location="'17'!A1" display="'17'!A1"/>
    <hyperlink ref="B22" location="'21'!A1" display="'21'!A1"/>
    <hyperlink ref="B23" location="'22-26'!A1" display="'22-26'!A1"/>
    <hyperlink ref="B24" location="'27'!A1" display="'27'!A1"/>
    <hyperlink ref="B25" location="'28-30'!A1" display="'28-30'!A1"/>
    <hyperlink ref="B3" location="'1-2'!A1" display="'1-2'!A1"/>
    <hyperlink ref="B5" location="'3'!A65" display="'3'!A65"/>
    <hyperlink ref="B6" location="'4'!A1" display="'4'!A1"/>
    <hyperlink ref="B26" location="'31-32'!A1" display="'31-32'!A1"/>
    <hyperlink ref="B27" location="'33'!A1" display="'33'!A1"/>
    <hyperlink ref="B10" location="'6'!A1" display="'6'!A1"/>
    <hyperlink ref="B4" location="'3'!A1" display="'3'!A1"/>
    <hyperlink ref="B21" location="'18-20'!A1" display="'18-20'!A1"/>
  </hyperlinks>
  <pageMargins left="1.1417322834645669" right="0.74803149606299213"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dimension ref="A1:Y93"/>
  <sheetViews>
    <sheetView defaultGridColor="0" view="pageBreakPreview" colorId="22" zoomScale="75" zoomScaleNormal="75" workbookViewId="0">
      <pane xSplit="2" ySplit="1" topLeftCell="C2" activePane="bottomRight" state="frozen"/>
      <selection activeCell="B58" sqref="B58:AC58"/>
      <selection pane="topRight" activeCell="B58" sqref="B58:AC58"/>
      <selection pane="bottomLeft" activeCell="B58" sqref="B58:AC58"/>
      <selection pane="bottomRight" activeCell="F7" sqref="F7"/>
    </sheetView>
  </sheetViews>
  <sheetFormatPr defaultColWidth="13.375" defaultRowHeight="19.5" customHeight="1"/>
  <cols>
    <col min="1" max="1" width="5.125" style="57" customWidth="1"/>
    <col min="2" max="2" width="14.5" style="59" customWidth="1"/>
    <col min="3" max="3" width="48.875" style="57" customWidth="1"/>
    <col min="4" max="4" width="13.125" style="58" customWidth="1"/>
    <col min="5" max="5" width="46.875" style="318" customWidth="1"/>
    <col min="6" max="6" width="12.625" style="57" customWidth="1"/>
    <col min="7" max="7" width="15.875" style="57" customWidth="1"/>
    <col min="8" max="8" width="11.25" style="59" customWidth="1"/>
    <col min="9" max="9" width="26.25" style="59" customWidth="1"/>
    <col min="10" max="10" width="17.125" style="59" customWidth="1"/>
    <col min="11" max="11" width="12.5" style="59" customWidth="1"/>
    <col min="12" max="12" width="13.375" style="57"/>
    <col min="13" max="14" width="15.875" style="57" customWidth="1"/>
    <col min="15" max="15" width="32.125" style="57" customWidth="1"/>
    <col min="16" max="16" width="30.875" style="57" customWidth="1"/>
    <col min="17" max="18" width="23.375" style="57" customWidth="1"/>
    <col min="19" max="19" width="24.625" style="57" customWidth="1"/>
    <col min="20" max="20" width="2.125" style="57" customWidth="1"/>
    <col min="21" max="16384" width="13.375" style="57"/>
  </cols>
  <sheetData>
    <row r="1" spans="1:11" ht="19.5" customHeight="1">
      <c r="A1" s="55" t="s">
        <v>342</v>
      </c>
      <c r="B1" s="55"/>
    </row>
    <row r="2" spans="1:11" s="59" customFormat="1" ht="14.25">
      <c r="A2" s="753" t="s">
        <v>486</v>
      </c>
      <c r="B2" s="753" t="s">
        <v>343</v>
      </c>
      <c r="C2" s="753" t="s">
        <v>344</v>
      </c>
      <c r="D2" s="756" t="s">
        <v>661</v>
      </c>
      <c r="E2" s="757" t="s">
        <v>345</v>
      </c>
      <c r="F2" s="756" t="s">
        <v>346</v>
      </c>
      <c r="G2" s="756" t="s">
        <v>302</v>
      </c>
      <c r="H2" s="136"/>
      <c r="I2" s="137"/>
      <c r="J2" s="137"/>
      <c r="K2" s="756" t="s">
        <v>347</v>
      </c>
    </row>
    <row r="3" spans="1:11" s="59" customFormat="1" ht="14.25">
      <c r="A3" s="754"/>
      <c r="B3" s="754" t="s">
        <v>263</v>
      </c>
      <c r="C3" s="754" t="s">
        <v>662</v>
      </c>
      <c r="D3" s="754" t="s">
        <v>663</v>
      </c>
      <c r="E3" s="758" t="s">
        <v>664</v>
      </c>
      <c r="F3" s="754" t="s">
        <v>665</v>
      </c>
      <c r="G3" s="760" t="s">
        <v>487</v>
      </c>
      <c r="H3" s="138" t="s">
        <v>33</v>
      </c>
      <c r="I3" s="139" t="s">
        <v>34</v>
      </c>
      <c r="J3" s="139" t="s">
        <v>666</v>
      </c>
      <c r="K3" s="754" t="s">
        <v>488</v>
      </c>
    </row>
    <row r="4" spans="1:11" s="59" customFormat="1" ht="14.25">
      <c r="A4" s="754"/>
      <c r="B4" s="754"/>
      <c r="C4" s="754"/>
      <c r="D4" s="754"/>
      <c r="E4" s="758"/>
      <c r="F4" s="754" t="s">
        <v>348</v>
      </c>
      <c r="G4" s="760" t="s">
        <v>489</v>
      </c>
      <c r="H4" s="138" t="s">
        <v>667</v>
      </c>
      <c r="I4" s="139" t="s">
        <v>668</v>
      </c>
      <c r="J4" s="139" t="s">
        <v>669</v>
      </c>
      <c r="K4" s="754"/>
    </row>
    <row r="5" spans="1:11" s="59" customFormat="1" ht="14.25">
      <c r="A5" s="755"/>
      <c r="B5" s="755"/>
      <c r="C5" s="755"/>
      <c r="D5" s="755"/>
      <c r="E5" s="759"/>
      <c r="F5" s="755"/>
      <c r="G5" s="761" t="s">
        <v>490</v>
      </c>
      <c r="H5" s="140"/>
      <c r="I5" s="122"/>
      <c r="J5" s="122"/>
      <c r="K5" s="755"/>
    </row>
    <row r="6" spans="1:11" s="54" customFormat="1" ht="24.95" customHeight="1">
      <c r="A6" s="122">
        <v>1</v>
      </c>
      <c r="B6" s="118" t="s">
        <v>594</v>
      </c>
      <c r="C6" s="119" t="s">
        <v>595</v>
      </c>
      <c r="D6" s="120">
        <v>27520</v>
      </c>
      <c r="E6" s="121" t="s">
        <v>596</v>
      </c>
      <c r="F6" s="142">
        <v>340</v>
      </c>
      <c r="G6" s="142"/>
      <c r="H6" s="118" t="s">
        <v>597</v>
      </c>
      <c r="I6" s="118" t="s">
        <v>598</v>
      </c>
      <c r="J6" s="118" t="s">
        <v>599</v>
      </c>
      <c r="K6" s="118"/>
    </row>
    <row r="7" spans="1:11" s="54" customFormat="1" ht="24.95" customHeight="1">
      <c r="A7" s="122">
        <v>2</v>
      </c>
      <c r="B7" s="118" t="s">
        <v>594</v>
      </c>
      <c r="C7" s="119" t="s">
        <v>600</v>
      </c>
      <c r="D7" s="120">
        <v>36777</v>
      </c>
      <c r="E7" s="121" t="s">
        <v>601</v>
      </c>
      <c r="F7" s="142">
        <v>320</v>
      </c>
      <c r="G7" s="142"/>
      <c r="H7" s="118" t="s">
        <v>602</v>
      </c>
      <c r="I7" s="118" t="s">
        <v>598</v>
      </c>
      <c r="J7" s="118" t="s">
        <v>603</v>
      </c>
      <c r="K7" s="118"/>
    </row>
    <row r="8" spans="1:11" s="54" customFormat="1" ht="24.95" customHeight="1">
      <c r="A8" s="122">
        <v>3</v>
      </c>
      <c r="B8" s="118" t="s">
        <v>604</v>
      </c>
      <c r="C8" s="119" t="s">
        <v>605</v>
      </c>
      <c r="D8" s="120">
        <v>22685</v>
      </c>
      <c r="E8" s="121" t="s">
        <v>606</v>
      </c>
      <c r="F8" s="142">
        <v>150</v>
      </c>
      <c r="G8" s="142"/>
      <c r="H8" s="118" t="s">
        <v>602</v>
      </c>
      <c r="I8" s="118" t="s">
        <v>598</v>
      </c>
      <c r="J8" s="118" t="s">
        <v>1170</v>
      </c>
      <c r="K8" s="165"/>
    </row>
    <row r="9" spans="1:11" s="54" customFormat="1" ht="24.95" customHeight="1">
      <c r="A9" s="122">
        <v>4</v>
      </c>
      <c r="B9" s="118" t="s">
        <v>604</v>
      </c>
      <c r="C9" s="119" t="s">
        <v>607</v>
      </c>
      <c r="D9" s="120">
        <v>23841</v>
      </c>
      <c r="E9" s="121" t="s">
        <v>608</v>
      </c>
      <c r="F9" s="142">
        <v>350</v>
      </c>
      <c r="G9" s="142"/>
      <c r="H9" s="118" t="s">
        <v>609</v>
      </c>
      <c r="I9" s="118" t="s">
        <v>598</v>
      </c>
      <c r="J9" s="118" t="s">
        <v>610</v>
      </c>
      <c r="K9" s="165"/>
    </row>
    <row r="10" spans="1:11" s="54" customFormat="1" ht="24.95" customHeight="1">
      <c r="A10" s="122">
        <v>5</v>
      </c>
      <c r="B10" s="118" t="s">
        <v>604</v>
      </c>
      <c r="C10" s="119" t="s">
        <v>611</v>
      </c>
      <c r="D10" s="120">
        <v>24014</v>
      </c>
      <c r="E10" s="121" t="s">
        <v>612</v>
      </c>
      <c r="F10" s="142">
        <v>300</v>
      </c>
      <c r="G10" s="142"/>
      <c r="H10" s="118" t="s">
        <v>613</v>
      </c>
      <c r="I10" s="118" t="s">
        <v>598</v>
      </c>
      <c r="J10" s="118" t="s">
        <v>614</v>
      </c>
      <c r="K10" s="165"/>
    </row>
    <row r="11" spans="1:11" s="54" customFormat="1" ht="24.95" customHeight="1">
      <c r="A11" s="122">
        <v>6</v>
      </c>
      <c r="B11" s="118" t="s">
        <v>604</v>
      </c>
      <c r="C11" s="119" t="s">
        <v>615</v>
      </c>
      <c r="D11" s="120">
        <v>26950</v>
      </c>
      <c r="E11" s="121" t="s">
        <v>616</v>
      </c>
      <c r="F11" s="142">
        <v>400</v>
      </c>
      <c r="G11" s="142"/>
      <c r="H11" s="118" t="s">
        <v>609</v>
      </c>
      <c r="I11" s="118" t="s">
        <v>598</v>
      </c>
      <c r="J11" s="118" t="s">
        <v>1171</v>
      </c>
      <c r="K11" s="165"/>
    </row>
    <row r="12" spans="1:11" s="54" customFormat="1" ht="24.95" customHeight="1">
      <c r="A12" s="122">
        <v>7</v>
      </c>
      <c r="B12" s="118" t="s">
        <v>617</v>
      </c>
      <c r="C12" s="119" t="s">
        <v>618</v>
      </c>
      <c r="D12" s="120">
        <v>38285</v>
      </c>
      <c r="E12" s="121" t="s">
        <v>619</v>
      </c>
      <c r="F12" s="142">
        <v>80</v>
      </c>
      <c r="G12" s="142"/>
      <c r="H12" s="118" t="s">
        <v>620</v>
      </c>
      <c r="I12" s="118" t="s">
        <v>621</v>
      </c>
      <c r="J12" s="118" t="s">
        <v>622</v>
      </c>
      <c r="K12" s="118"/>
    </row>
    <row r="13" spans="1:11" s="54" customFormat="1" ht="24.95" customHeight="1">
      <c r="A13" s="122">
        <v>8</v>
      </c>
      <c r="B13" s="118" t="s">
        <v>617</v>
      </c>
      <c r="C13" s="119" t="s">
        <v>228</v>
      </c>
      <c r="D13" s="120">
        <v>41138</v>
      </c>
      <c r="E13" s="121" t="s">
        <v>229</v>
      </c>
      <c r="F13" s="142">
        <v>200</v>
      </c>
      <c r="G13" s="142"/>
      <c r="H13" s="118" t="s">
        <v>620</v>
      </c>
      <c r="I13" s="118" t="s">
        <v>719</v>
      </c>
      <c r="J13" s="118" t="s">
        <v>1172</v>
      </c>
      <c r="K13" s="118"/>
    </row>
    <row r="14" spans="1:11" s="54" customFormat="1" ht="24.95" customHeight="1">
      <c r="A14" s="122">
        <v>9</v>
      </c>
      <c r="B14" s="118" t="s">
        <v>623</v>
      </c>
      <c r="C14" s="119" t="s">
        <v>624</v>
      </c>
      <c r="D14" s="120">
        <v>20758</v>
      </c>
      <c r="E14" s="121" t="s">
        <v>625</v>
      </c>
      <c r="F14" s="142">
        <v>420</v>
      </c>
      <c r="G14" s="142"/>
      <c r="H14" s="118" t="s">
        <v>626</v>
      </c>
      <c r="I14" s="118" t="s">
        <v>130</v>
      </c>
      <c r="J14" s="118" t="s">
        <v>627</v>
      </c>
      <c r="K14" s="118"/>
    </row>
    <row r="15" spans="1:11" s="54" customFormat="1" ht="24.95" customHeight="1">
      <c r="A15" s="122">
        <v>10</v>
      </c>
      <c r="B15" s="118" t="s">
        <v>623</v>
      </c>
      <c r="C15" s="119" t="s">
        <v>628</v>
      </c>
      <c r="D15" s="120">
        <v>25225</v>
      </c>
      <c r="E15" s="121" t="s">
        <v>629</v>
      </c>
      <c r="F15" s="142">
        <v>72</v>
      </c>
      <c r="G15" s="142"/>
      <c r="H15" s="118" t="s">
        <v>626</v>
      </c>
      <c r="I15" s="118" t="s">
        <v>129</v>
      </c>
      <c r="J15" s="118" t="s">
        <v>630</v>
      </c>
      <c r="K15" s="118"/>
    </row>
    <row r="16" spans="1:11" s="54" customFormat="1" ht="24.95" customHeight="1">
      <c r="A16" s="122">
        <v>11</v>
      </c>
      <c r="B16" s="118" t="s">
        <v>623</v>
      </c>
      <c r="C16" s="119" t="s">
        <v>631</v>
      </c>
      <c r="D16" s="120">
        <v>32777</v>
      </c>
      <c r="E16" s="121" t="s">
        <v>625</v>
      </c>
      <c r="F16" s="142">
        <v>510</v>
      </c>
      <c r="G16" s="142"/>
      <c r="H16" s="118" t="s">
        <v>626</v>
      </c>
      <c r="I16" s="118" t="s">
        <v>130</v>
      </c>
      <c r="J16" s="118" t="s">
        <v>230</v>
      </c>
      <c r="K16" s="118"/>
    </row>
    <row r="17" spans="1:11" s="54" customFormat="1" ht="24.95" customHeight="1">
      <c r="A17" s="122">
        <v>12</v>
      </c>
      <c r="B17" s="118" t="s">
        <v>623</v>
      </c>
      <c r="C17" s="119" t="s">
        <v>632</v>
      </c>
      <c r="D17" s="120">
        <v>32812</v>
      </c>
      <c r="E17" s="121" t="s">
        <v>625</v>
      </c>
      <c r="F17" s="142">
        <v>240</v>
      </c>
      <c r="G17" s="142"/>
      <c r="H17" s="118" t="s">
        <v>626</v>
      </c>
      <c r="I17" s="118" t="s">
        <v>130</v>
      </c>
      <c r="J17" s="118" t="s">
        <v>633</v>
      </c>
      <c r="K17" s="118"/>
    </row>
    <row r="18" spans="1:11" s="54" customFormat="1" ht="24.95" customHeight="1">
      <c r="A18" s="122">
        <v>13</v>
      </c>
      <c r="B18" s="118" t="s">
        <v>623</v>
      </c>
      <c r="C18" s="119" t="s">
        <v>634</v>
      </c>
      <c r="D18" s="120">
        <v>35654</v>
      </c>
      <c r="E18" s="121" t="s">
        <v>635</v>
      </c>
      <c r="F18" s="142">
        <v>90</v>
      </c>
      <c r="G18" s="142"/>
      <c r="H18" s="118" t="s">
        <v>626</v>
      </c>
      <c r="I18" s="118" t="s">
        <v>129</v>
      </c>
      <c r="J18" s="118" t="s">
        <v>231</v>
      </c>
      <c r="K18" s="118"/>
    </row>
    <row r="19" spans="1:11" s="54" customFormat="1" ht="24.95" customHeight="1">
      <c r="A19" s="122">
        <v>14</v>
      </c>
      <c r="B19" s="118" t="s">
        <v>636</v>
      </c>
      <c r="C19" s="119" t="s">
        <v>637</v>
      </c>
      <c r="D19" s="120">
        <v>22813</v>
      </c>
      <c r="E19" s="121" t="s">
        <v>625</v>
      </c>
      <c r="F19" s="142">
        <v>230</v>
      </c>
      <c r="G19" s="142"/>
      <c r="H19" s="118" t="s">
        <v>638</v>
      </c>
      <c r="I19" s="118" t="s">
        <v>129</v>
      </c>
      <c r="J19" s="118" t="s">
        <v>639</v>
      </c>
      <c r="K19" s="118"/>
    </row>
    <row r="20" spans="1:11" s="54" customFormat="1" ht="24.95" customHeight="1">
      <c r="A20" s="122">
        <v>15</v>
      </c>
      <c r="B20" s="118" t="s">
        <v>640</v>
      </c>
      <c r="C20" s="119" t="s">
        <v>641</v>
      </c>
      <c r="D20" s="120">
        <v>35117</v>
      </c>
      <c r="E20" s="121" t="s">
        <v>642</v>
      </c>
      <c r="F20" s="142">
        <v>52</v>
      </c>
      <c r="G20" s="142"/>
      <c r="H20" s="118" t="s">
        <v>626</v>
      </c>
      <c r="I20" s="118" t="s">
        <v>130</v>
      </c>
      <c r="J20" s="118" t="s">
        <v>643</v>
      </c>
      <c r="K20" s="118"/>
    </row>
    <row r="21" spans="1:11" s="54" customFormat="1" ht="24.95" customHeight="1">
      <c r="A21" s="122">
        <v>16</v>
      </c>
      <c r="B21" s="118" t="s">
        <v>808</v>
      </c>
      <c r="C21" s="119" t="s">
        <v>644</v>
      </c>
      <c r="D21" s="120">
        <v>26635</v>
      </c>
      <c r="E21" s="121" t="s">
        <v>645</v>
      </c>
      <c r="F21" s="142">
        <v>200</v>
      </c>
      <c r="G21" s="142">
        <v>21</v>
      </c>
      <c r="H21" s="118" t="s">
        <v>646</v>
      </c>
      <c r="I21" s="118" t="s">
        <v>130</v>
      </c>
      <c r="J21" s="118" t="s">
        <v>1062</v>
      </c>
      <c r="K21" s="118"/>
    </row>
    <row r="22" spans="1:11" s="54" customFormat="1" ht="24.95" customHeight="1">
      <c r="A22" s="122">
        <v>17</v>
      </c>
      <c r="B22" s="118" t="s">
        <v>29</v>
      </c>
      <c r="C22" s="141" t="s">
        <v>647</v>
      </c>
      <c r="D22" s="120">
        <v>31212</v>
      </c>
      <c r="E22" s="319" t="s">
        <v>648</v>
      </c>
      <c r="F22" s="142">
        <v>386</v>
      </c>
      <c r="G22" s="142"/>
      <c r="H22" s="118" t="s">
        <v>649</v>
      </c>
      <c r="I22" s="118" t="s">
        <v>650</v>
      </c>
      <c r="J22" s="122" t="s">
        <v>651</v>
      </c>
      <c r="K22" s="161"/>
    </row>
    <row r="23" spans="1:11" s="54" customFormat="1" ht="24.95" customHeight="1">
      <c r="A23" s="122">
        <v>18</v>
      </c>
      <c r="B23" s="123" t="s">
        <v>232</v>
      </c>
      <c r="C23" s="121" t="s">
        <v>670</v>
      </c>
      <c r="D23" s="166">
        <v>27458</v>
      </c>
      <c r="E23" s="121" t="s">
        <v>233</v>
      </c>
      <c r="F23" s="315">
        <v>81</v>
      </c>
      <c r="G23" s="315">
        <v>27</v>
      </c>
      <c r="H23" s="123" t="s">
        <v>652</v>
      </c>
      <c r="I23" s="123" t="s">
        <v>653</v>
      </c>
      <c r="J23" s="123" t="s">
        <v>1185</v>
      </c>
      <c r="K23" s="123" t="s">
        <v>654</v>
      </c>
    </row>
    <row r="24" spans="1:11" s="54" customFormat="1" ht="24.95" customHeight="1">
      <c r="A24" s="122">
        <v>19</v>
      </c>
      <c r="B24" s="123" t="s">
        <v>232</v>
      </c>
      <c r="C24" s="121" t="s">
        <v>670</v>
      </c>
      <c r="D24" s="166">
        <v>30210</v>
      </c>
      <c r="E24" s="121" t="s">
        <v>234</v>
      </c>
      <c r="F24" s="315">
        <v>80</v>
      </c>
      <c r="G24" s="315"/>
      <c r="H24" s="123" t="s">
        <v>655</v>
      </c>
      <c r="I24" s="123" t="s">
        <v>653</v>
      </c>
      <c r="J24" s="123" t="s">
        <v>656</v>
      </c>
      <c r="K24" s="123" t="s">
        <v>654</v>
      </c>
    </row>
    <row r="25" spans="1:11" s="54" customFormat="1" ht="24.95" customHeight="1">
      <c r="A25" s="122">
        <v>20</v>
      </c>
      <c r="B25" s="123" t="s">
        <v>232</v>
      </c>
      <c r="C25" s="121" t="s">
        <v>1627</v>
      </c>
      <c r="D25" s="166">
        <v>35667</v>
      </c>
      <c r="E25" s="121" t="s">
        <v>235</v>
      </c>
      <c r="F25" s="315">
        <v>300</v>
      </c>
      <c r="G25" s="315"/>
      <c r="H25" s="123" t="s">
        <v>655</v>
      </c>
      <c r="I25" s="123" t="s">
        <v>653</v>
      </c>
      <c r="J25" s="123" t="s">
        <v>657</v>
      </c>
      <c r="K25" s="123"/>
    </row>
    <row r="26" spans="1:11" s="54" customFormat="1" ht="24.95" customHeight="1">
      <c r="A26" s="122">
        <v>21</v>
      </c>
      <c r="B26" s="118" t="s">
        <v>658</v>
      </c>
      <c r="C26" s="119" t="s">
        <v>671</v>
      </c>
      <c r="D26" s="120">
        <v>36096</v>
      </c>
      <c r="E26" s="121" t="s">
        <v>672</v>
      </c>
      <c r="F26" s="142">
        <v>110</v>
      </c>
      <c r="G26" s="142"/>
      <c r="H26" s="118" t="s">
        <v>652</v>
      </c>
      <c r="I26" s="118" t="s">
        <v>719</v>
      </c>
      <c r="J26" s="118" t="s">
        <v>673</v>
      </c>
      <c r="K26" s="118"/>
    </row>
    <row r="27" spans="1:11" s="54" customFormat="1" ht="24.95" customHeight="1">
      <c r="A27" s="122">
        <v>22</v>
      </c>
      <c r="B27" s="118" t="s">
        <v>674</v>
      </c>
      <c r="C27" s="119" t="s">
        <v>555</v>
      </c>
      <c r="D27" s="120">
        <v>33284</v>
      </c>
      <c r="E27" s="121" t="s">
        <v>1186</v>
      </c>
      <c r="F27" s="142">
        <v>280</v>
      </c>
      <c r="G27" s="142"/>
      <c r="H27" s="118" t="s">
        <v>652</v>
      </c>
      <c r="I27" s="118" t="s">
        <v>719</v>
      </c>
      <c r="J27" s="118" t="s">
        <v>1187</v>
      </c>
      <c r="K27" s="118"/>
    </row>
    <row r="28" spans="1:11" s="54" customFormat="1" ht="24.95" customHeight="1">
      <c r="A28" s="122">
        <v>23</v>
      </c>
      <c r="B28" s="118" t="s">
        <v>431</v>
      </c>
      <c r="C28" s="119" t="s">
        <v>236</v>
      </c>
      <c r="D28" s="120">
        <v>26451</v>
      </c>
      <c r="E28" s="121" t="s">
        <v>237</v>
      </c>
      <c r="F28" s="142">
        <v>74</v>
      </c>
      <c r="G28" s="142">
        <v>36</v>
      </c>
      <c r="H28" s="118" t="s">
        <v>385</v>
      </c>
      <c r="I28" s="118" t="s">
        <v>238</v>
      </c>
      <c r="J28" s="118" t="s">
        <v>1188</v>
      </c>
      <c r="K28" s="118" t="s">
        <v>320</v>
      </c>
    </row>
    <row r="29" spans="1:11" s="54" customFormat="1" ht="24.95" customHeight="1">
      <c r="A29" s="122">
        <v>24</v>
      </c>
      <c r="B29" s="118" t="s">
        <v>431</v>
      </c>
      <c r="C29" s="119" t="s">
        <v>236</v>
      </c>
      <c r="D29" s="120">
        <v>29507</v>
      </c>
      <c r="E29" s="121" t="s">
        <v>239</v>
      </c>
      <c r="F29" s="142">
        <v>50</v>
      </c>
      <c r="G29" s="142">
        <v>14</v>
      </c>
      <c r="H29" s="118" t="s">
        <v>318</v>
      </c>
      <c r="I29" s="118" t="s">
        <v>42</v>
      </c>
      <c r="J29" s="118" t="s">
        <v>1188</v>
      </c>
      <c r="K29" s="118" t="s">
        <v>320</v>
      </c>
    </row>
    <row r="30" spans="1:11" s="54" customFormat="1" ht="24.95" customHeight="1">
      <c r="A30" s="122">
        <v>25</v>
      </c>
      <c r="B30" s="118" t="s">
        <v>431</v>
      </c>
      <c r="C30" s="119" t="s">
        <v>236</v>
      </c>
      <c r="D30" s="120">
        <v>35872</v>
      </c>
      <c r="E30" s="121" t="s">
        <v>240</v>
      </c>
      <c r="F30" s="142">
        <v>60</v>
      </c>
      <c r="G30" s="142">
        <v>14</v>
      </c>
      <c r="H30" s="118" t="s">
        <v>385</v>
      </c>
      <c r="I30" s="118" t="s">
        <v>241</v>
      </c>
      <c r="J30" s="118" t="s">
        <v>1188</v>
      </c>
      <c r="K30" s="118" t="s">
        <v>320</v>
      </c>
    </row>
    <row r="31" spans="1:11" s="54" customFormat="1" ht="24.95" customHeight="1">
      <c r="A31" s="122">
        <v>26</v>
      </c>
      <c r="B31" s="118" t="s">
        <v>431</v>
      </c>
      <c r="C31" s="119" t="s">
        <v>236</v>
      </c>
      <c r="D31" s="120">
        <v>36843</v>
      </c>
      <c r="E31" s="121" t="s">
        <v>242</v>
      </c>
      <c r="F31" s="142">
        <v>65</v>
      </c>
      <c r="G31" s="142">
        <v>13</v>
      </c>
      <c r="H31" s="118" t="s">
        <v>385</v>
      </c>
      <c r="I31" s="118" t="s">
        <v>243</v>
      </c>
      <c r="J31" s="118" t="s">
        <v>1188</v>
      </c>
      <c r="K31" s="122" t="s">
        <v>320</v>
      </c>
    </row>
    <row r="32" spans="1:11" s="54" customFormat="1" ht="24.95" customHeight="1">
      <c r="A32" s="122">
        <v>27</v>
      </c>
      <c r="B32" s="118" t="s">
        <v>431</v>
      </c>
      <c r="C32" s="119" t="s">
        <v>236</v>
      </c>
      <c r="D32" s="120">
        <v>39317</v>
      </c>
      <c r="E32" s="121" t="s">
        <v>244</v>
      </c>
      <c r="F32" s="142">
        <v>50</v>
      </c>
      <c r="G32" s="142">
        <v>12</v>
      </c>
      <c r="H32" s="118" t="s">
        <v>385</v>
      </c>
      <c r="I32" s="118" t="s">
        <v>241</v>
      </c>
      <c r="J32" s="118" t="s">
        <v>1188</v>
      </c>
      <c r="K32" s="118" t="s">
        <v>320</v>
      </c>
    </row>
    <row r="33" spans="1:11" s="54" customFormat="1" ht="24.95" customHeight="1">
      <c r="A33" s="122">
        <v>28</v>
      </c>
      <c r="B33" s="118" t="s">
        <v>809</v>
      </c>
      <c r="C33" s="119" t="s">
        <v>659</v>
      </c>
      <c r="D33" s="120">
        <v>30677</v>
      </c>
      <c r="E33" s="121" t="s">
        <v>689</v>
      </c>
      <c r="F33" s="142">
        <v>57</v>
      </c>
      <c r="G33" s="142">
        <v>15</v>
      </c>
      <c r="H33" s="118" t="s">
        <v>385</v>
      </c>
      <c r="I33" s="118" t="s">
        <v>1060</v>
      </c>
      <c r="J33" s="118" t="s">
        <v>688</v>
      </c>
      <c r="K33" s="118" t="s">
        <v>320</v>
      </c>
    </row>
    <row r="34" spans="1:11" s="54" customFormat="1" ht="24.95" customHeight="1">
      <c r="A34" s="122">
        <v>29</v>
      </c>
      <c r="B34" s="118" t="s">
        <v>809</v>
      </c>
      <c r="C34" s="119" t="s">
        <v>659</v>
      </c>
      <c r="D34" s="120">
        <v>34424</v>
      </c>
      <c r="E34" s="121" t="s">
        <v>660</v>
      </c>
      <c r="F34" s="142">
        <v>50</v>
      </c>
      <c r="G34" s="142">
        <v>18</v>
      </c>
      <c r="H34" s="118" t="s">
        <v>321</v>
      </c>
      <c r="I34" s="118" t="s">
        <v>319</v>
      </c>
      <c r="J34" s="118" t="s">
        <v>688</v>
      </c>
      <c r="K34" s="122" t="s">
        <v>320</v>
      </c>
    </row>
    <row r="35" spans="1:11" s="54" customFormat="1" ht="24.95" customHeight="1">
      <c r="A35" s="122">
        <v>30</v>
      </c>
      <c r="B35" s="118" t="s">
        <v>809</v>
      </c>
      <c r="C35" s="119" t="s">
        <v>659</v>
      </c>
      <c r="D35" s="120">
        <v>39185</v>
      </c>
      <c r="E35" s="121" t="s">
        <v>690</v>
      </c>
      <c r="F35" s="142">
        <v>70</v>
      </c>
      <c r="G35" s="142">
        <v>23</v>
      </c>
      <c r="H35" s="118" t="s">
        <v>385</v>
      </c>
      <c r="I35" s="118" t="s">
        <v>691</v>
      </c>
      <c r="J35" s="118" t="s">
        <v>688</v>
      </c>
      <c r="K35" s="118" t="s">
        <v>320</v>
      </c>
    </row>
    <row r="36" spans="1:11" s="54" customFormat="1" ht="24.95" customHeight="1">
      <c r="A36" s="122">
        <v>31</v>
      </c>
      <c r="B36" s="118" t="s">
        <v>692</v>
      </c>
      <c r="C36" s="119" t="s">
        <v>693</v>
      </c>
      <c r="D36" s="120">
        <v>29021</v>
      </c>
      <c r="E36" s="121" t="s">
        <v>694</v>
      </c>
      <c r="F36" s="142">
        <v>52</v>
      </c>
      <c r="G36" s="142">
        <v>30</v>
      </c>
      <c r="H36" s="118" t="s">
        <v>695</v>
      </c>
      <c r="I36" s="118" t="s">
        <v>319</v>
      </c>
      <c r="J36" s="118" t="s">
        <v>696</v>
      </c>
      <c r="K36" s="118" t="s">
        <v>320</v>
      </c>
    </row>
    <row r="37" spans="1:11" s="54" customFormat="1" ht="24.95" customHeight="1">
      <c r="A37" s="122">
        <v>32</v>
      </c>
      <c r="B37" s="118" t="s">
        <v>692</v>
      </c>
      <c r="C37" s="119" t="s">
        <v>693</v>
      </c>
      <c r="D37" s="120">
        <v>29525</v>
      </c>
      <c r="E37" s="121" t="s">
        <v>697</v>
      </c>
      <c r="F37" s="142">
        <v>56</v>
      </c>
      <c r="G37" s="142">
        <v>24</v>
      </c>
      <c r="H37" s="118" t="s">
        <v>695</v>
      </c>
      <c r="I37" s="118" t="s">
        <v>319</v>
      </c>
      <c r="J37" s="118" t="s">
        <v>696</v>
      </c>
      <c r="K37" s="118" t="s">
        <v>320</v>
      </c>
    </row>
    <row r="38" spans="1:11" s="54" customFormat="1" ht="24.95" customHeight="1">
      <c r="A38" s="122">
        <v>33</v>
      </c>
      <c r="B38" s="118" t="s">
        <v>692</v>
      </c>
      <c r="C38" s="119" t="s">
        <v>693</v>
      </c>
      <c r="D38" s="120">
        <v>30267</v>
      </c>
      <c r="E38" s="121" t="s">
        <v>698</v>
      </c>
      <c r="F38" s="142">
        <v>56</v>
      </c>
      <c r="G38" s="142">
        <v>17</v>
      </c>
      <c r="H38" s="118" t="s">
        <v>385</v>
      </c>
      <c r="I38" s="118" t="s">
        <v>1190</v>
      </c>
      <c r="J38" s="118" t="s">
        <v>696</v>
      </c>
      <c r="K38" s="118" t="s">
        <v>320</v>
      </c>
    </row>
    <row r="39" spans="1:11" s="54" customFormat="1" ht="24.95" customHeight="1">
      <c r="A39" s="122">
        <v>34</v>
      </c>
      <c r="B39" s="118" t="s">
        <v>692</v>
      </c>
      <c r="C39" s="119" t="s">
        <v>693</v>
      </c>
      <c r="D39" s="120">
        <v>31534</v>
      </c>
      <c r="E39" s="121" t="s">
        <v>699</v>
      </c>
      <c r="F39" s="142">
        <v>75</v>
      </c>
      <c r="G39" s="142">
        <v>40</v>
      </c>
      <c r="H39" s="118" t="s">
        <v>700</v>
      </c>
      <c r="I39" s="118" t="s">
        <v>42</v>
      </c>
      <c r="J39" s="118" t="s">
        <v>696</v>
      </c>
      <c r="K39" s="118" t="s">
        <v>320</v>
      </c>
    </row>
    <row r="40" spans="1:11" s="54" customFormat="1" ht="24.95" customHeight="1">
      <c r="A40" s="122">
        <v>35</v>
      </c>
      <c r="B40" s="118" t="s">
        <v>692</v>
      </c>
      <c r="C40" s="119" t="s">
        <v>693</v>
      </c>
      <c r="D40" s="120">
        <v>31898</v>
      </c>
      <c r="E40" s="121" t="s">
        <v>701</v>
      </c>
      <c r="F40" s="142">
        <v>60</v>
      </c>
      <c r="G40" s="142">
        <v>18</v>
      </c>
      <c r="H40" s="118" t="s">
        <v>385</v>
      </c>
      <c r="I40" s="118" t="s">
        <v>42</v>
      </c>
      <c r="J40" s="118" t="s">
        <v>696</v>
      </c>
      <c r="K40" s="118" t="s">
        <v>320</v>
      </c>
    </row>
    <row r="41" spans="1:11" s="54" customFormat="1" ht="24.95" customHeight="1">
      <c r="A41" s="122">
        <v>36</v>
      </c>
      <c r="B41" s="118" t="s">
        <v>692</v>
      </c>
      <c r="C41" s="119" t="s">
        <v>702</v>
      </c>
      <c r="D41" s="120">
        <v>34474</v>
      </c>
      <c r="E41" s="121" t="s">
        <v>1061</v>
      </c>
      <c r="F41" s="142">
        <v>1000</v>
      </c>
      <c r="G41" s="142"/>
      <c r="H41" s="118" t="s">
        <v>385</v>
      </c>
      <c r="I41" s="118" t="s">
        <v>42</v>
      </c>
      <c r="J41" s="118" t="s">
        <v>322</v>
      </c>
      <c r="K41" s="118" t="s">
        <v>320</v>
      </c>
    </row>
    <row r="42" spans="1:11" s="54" customFormat="1" ht="24.95" customHeight="1">
      <c r="A42" s="122">
        <v>37</v>
      </c>
      <c r="B42" s="118" t="s">
        <v>703</v>
      </c>
      <c r="C42" s="119" t="s">
        <v>704</v>
      </c>
      <c r="D42" s="120">
        <v>33095</v>
      </c>
      <c r="E42" s="121" t="s">
        <v>705</v>
      </c>
      <c r="F42" s="142">
        <v>57</v>
      </c>
      <c r="G42" s="142">
        <v>11</v>
      </c>
      <c r="H42" s="118" t="s">
        <v>385</v>
      </c>
      <c r="I42" s="118" t="s">
        <v>691</v>
      </c>
      <c r="J42" s="118" t="s">
        <v>706</v>
      </c>
      <c r="K42" s="118" t="s">
        <v>320</v>
      </c>
    </row>
    <row r="43" spans="1:11" s="54" customFormat="1" ht="24.95" customHeight="1">
      <c r="A43" s="122">
        <v>38</v>
      </c>
      <c r="B43" s="118" t="s">
        <v>703</v>
      </c>
      <c r="C43" s="119" t="s">
        <v>704</v>
      </c>
      <c r="D43" s="120">
        <v>23163</v>
      </c>
      <c r="E43" s="121" t="s">
        <v>707</v>
      </c>
      <c r="F43" s="142">
        <v>96</v>
      </c>
      <c r="G43" s="142">
        <v>28</v>
      </c>
      <c r="H43" s="118" t="s">
        <v>323</v>
      </c>
      <c r="I43" s="118" t="s">
        <v>319</v>
      </c>
      <c r="J43" s="118" t="s">
        <v>706</v>
      </c>
      <c r="K43" s="118" t="s">
        <v>320</v>
      </c>
    </row>
    <row r="44" spans="1:11" s="54" customFormat="1" ht="24.95" customHeight="1">
      <c r="A44" s="122">
        <v>39</v>
      </c>
      <c r="B44" s="118" t="s">
        <v>703</v>
      </c>
      <c r="C44" s="119" t="s">
        <v>704</v>
      </c>
      <c r="D44" s="120">
        <v>26122</v>
      </c>
      <c r="E44" s="121" t="s">
        <v>708</v>
      </c>
      <c r="F44" s="142">
        <v>56</v>
      </c>
      <c r="G44" s="142">
        <v>11</v>
      </c>
      <c r="H44" s="118" t="s">
        <v>709</v>
      </c>
      <c r="I44" s="118" t="s">
        <v>710</v>
      </c>
      <c r="J44" s="118" t="s">
        <v>706</v>
      </c>
      <c r="K44" s="118" t="s">
        <v>320</v>
      </c>
    </row>
    <row r="45" spans="1:11" s="54" customFormat="1" ht="24.95" customHeight="1">
      <c r="A45" s="122">
        <v>40</v>
      </c>
      <c r="B45" s="137" t="s">
        <v>703</v>
      </c>
      <c r="C45" s="167" t="s">
        <v>704</v>
      </c>
      <c r="D45" s="168">
        <v>28524</v>
      </c>
      <c r="E45" s="320" t="s">
        <v>718</v>
      </c>
      <c r="F45" s="316">
        <v>70</v>
      </c>
      <c r="G45" s="142">
        <v>25</v>
      </c>
      <c r="H45" s="137" t="s">
        <v>700</v>
      </c>
      <c r="I45" s="137" t="s">
        <v>710</v>
      </c>
      <c r="J45" s="137" t="s">
        <v>706</v>
      </c>
      <c r="K45" s="137" t="s">
        <v>320</v>
      </c>
    </row>
    <row r="46" spans="1:11" s="54" customFormat="1" ht="24.95" customHeight="1">
      <c r="A46" s="122">
        <v>41</v>
      </c>
      <c r="B46" s="118" t="s">
        <v>675</v>
      </c>
      <c r="C46" s="119" t="s">
        <v>676</v>
      </c>
      <c r="D46" s="120">
        <v>35027</v>
      </c>
      <c r="E46" s="121" t="s">
        <v>677</v>
      </c>
      <c r="F46" s="142">
        <v>330</v>
      </c>
      <c r="G46" s="142"/>
      <c r="H46" s="118" t="s">
        <v>678</v>
      </c>
      <c r="I46" s="118" t="s">
        <v>679</v>
      </c>
      <c r="J46" s="118" t="s">
        <v>245</v>
      </c>
      <c r="K46" s="118"/>
    </row>
    <row r="47" spans="1:11" s="54" customFormat="1" ht="24.95" customHeight="1">
      <c r="A47" s="122">
        <v>42</v>
      </c>
      <c r="B47" s="118" t="s">
        <v>680</v>
      </c>
      <c r="C47" s="119" t="s">
        <v>681</v>
      </c>
      <c r="D47" s="120">
        <v>26132</v>
      </c>
      <c r="E47" s="121" t="s">
        <v>682</v>
      </c>
      <c r="F47" s="142">
        <v>60</v>
      </c>
      <c r="G47" s="142">
        <v>4</v>
      </c>
      <c r="H47" s="118" t="s">
        <v>683</v>
      </c>
      <c r="I47" s="118" t="s">
        <v>679</v>
      </c>
      <c r="J47" s="118" t="s">
        <v>684</v>
      </c>
      <c r="K47" s="118" t="s">
        <v>685</v>
      </c>
    </row>
    <row r="48" spans="1:11" s="54" customFormat="1" ht="24.95" customHeight="1">
      <c r="A48" s="122">
        <v>43</v>
      </c>
      <c r="B48" s="118" t="s">
        <v>680</v>
      </c>
      <c r="C48" s="119" t="s">
        <v>681</v>
      </c>
      <c r="D48" s="120">
        <v>26840</v>
      </c>
      <c r="E48" s="121" t="s">
        <v>686</v>
      </c>
      <c r="F48" s="142">
        <v>97</v>
      </c>
      <c r="G48" s="142">
        <v>37</v>
      </c>
      <c r="H48" s="118" t="s">
        <v>683</v>
      </c>
      <c r="I48" s="118" t="s">
        <v>650</v>
      </c>
      <c r="J48" s="118" t="s">
        <v>246</v>
      </c>
      <c r="K48" s="118" t="s">
        <v>685</v>
      </c>
    </row>
    <row r="49" spans="1:11" s="54" customFormat="1" ht="24.95" customHeight="1">
      <c r="A49" s="122">
        <v>44</v>
      </c>
      <c r="B49" s="118" t="s">
        <v>680</v>
      </c>
      <c r="C49" s="119" t="s">
        <v>681</v>
      </c>
      <c r="D49" s="120">
        <v>28992</v>
      </c>
      <c r="E49" s="121" t="s">
        <v>687</v>
      </c>
      <c r="F49" s="142">
        <v>73</v>
      </c>
      <c r="G49" s="142">
        <v>29</v>
      </c>
      <c r="H49" s="118" t="s">
        <v>683</v>
      </c>
      <c r="I49" s="118" t="s">
        <v>650</v>
      </c>
      <c r="J49" s="118" t="s">
        <v>247</v>
      </c>
      <c r="K49" s="118" t="s">
        <v>685</v>
      </c>
    </row>
    <row r="50" spans="1:11" s="54" customFormat="1" ht="24.95" customHeight="1">
      <c r="A50" s="122">
        <v>45</v>
      </c>
      <c r="B50" s="118" t="s">
        <v>810</v>
      </c>
      <c r="C50" s="119" t="s">
        <v>220</v>
      </c>
      <c r="D50" s="120">
        <v>28678</v>
      </c>
      <c r="E50" s="121" t="s">
        <v>221</v>
      </c>
      <c r="F50" s="142">
        <v>250</v>
      </c>
      <c r="G50" s="142"/>
      <c r="H50" s="118" t="s">
        <v>709</v>
      </c>
      <c r="I50" s="118" t="s">
        <v>130</v>
      </c>
      <c r="J50" s="118" t="s">
        <v>248</v>
      </c>
      <c r="K50" s="118"/>
    </row>
    <row r="51" spans="1:11" s="54" customFormat="1" ht="24.95" customHeight="1">
      <c r="A51" s="122">
        <v>46</v>
      </c>
      <c r="B51" s="118" t="s">
        <v>810</v>
      </c>
      <c r="C51" s="119" t="s">
        <v>222</v>
      </c>
      <c r="D51" s="120">
        <v>31999</v>
      </c>
      <c r="E51" s="121" t="s">
        <v>223</v>
      </c>
      <c r="F51" s="142">
        <v>330</v>
      </c>
      <c r="G51" s="142"/>
      <c r="H51" s="118" t="s">
        <v>638</v>
      </c>
      <c r="I51" s="118" t="s">
        <v>130</v>
      </c>
      <c r="J51" s="118" t="s">
        <v>249</v>
      </c>
      <c r="K51" s="118"/>
    </row>
    <row r="52" spans="1:11" s="54" customFormat="1" ht="24.95" customHeight="1">
      <c r="A52" s="122">
        <v>47</v>
      </c>
      <c r="B52" s="118" t="s">
        <v>810</v>
      </c>
      <c r="C52" s="119" t="s">
        <v>720</v>
      </c>
      <c r="D52" s="120">
        <v>32232</v>
      </c>
      <c r="E52" s="121" t="s">
        <v>1047</v>
      </c>
      <c r="F52" s="142">
        <v>300</v>
      </c>
      <c r="G52" s="142"/>
      <c r="H52" s="118" t="s">
        <v>638</v>
      </c>
      <c r="I52" s="118" t="s">
        <v>130</v>
      </c>
      <c r="J52" s="118" t="s">
        <v>250</v>
      </c>
      <c r="K52" s="118"/>
    </row>
    <row r="53" spans="1:11" s="54" customFormat="1" ht="24.95" customHeight="1">
      <c r="A53" s="122">
        <v>48</v>
      </c>
      <c r="B53" s="118" t="s">
        <v>810</v>
      </c>
      <c r="C53" s="119" t="s">
        <v>721</v>
      </c>
      <c r="D53" s="120">
        <v>40577</v>
      </c>
      <c r="E53" s="121" t="s">
        <v>722</v>
      </c>
      <c r="F53" s="142">
        <v>74</v>
      </c>
      <c r="G53" s="142"/>
      <c r="H53" s="118" t="s">
        <v>602</v>
      </c>
      <c r="I53" s="118" t="s">
        <v>719</v>
      </c>
      <c r="J53" s="118" t="s">
        <v>251</v>
      </c>
      <c r="K53" s="118"/>
    </row>
    <row r="54" spans="1:11" s="54" customFormat="1" ht="24.95" customHeight="1">
      <c r="A54" s="122">
        <v>49</v>
      </c>
      <c r="B54" s="118" t="s">
        <v>303</v>
      </c>
      <c r="C54" s="119" t="s">
        <v>724</v>
      </c>
      <c r="D54" s="120">
        <v>28031</v>
      </c>
      <c r="E54" s="121" t="s">
        <v>725</v>
      </c>
      <c r="F54" s="142">
        <v>65</v>
      </c>
      <c r="G54" s="142"/>
      <c r="H54" s="118" t="s">
        <v>638</v>
      </c>
      <c r="I54" s="118" t="s">
        <v>130</v>
      </c>
      <c r="J54" s="118" t="s">
        <v>253</v>
      </c>
      <c r="K54" s="118" t="s">
        <v>726</v>
      </c>
    </row>
    <row r="55" spans="1:11" s="54" customFormat="1" ht="24.95" customHeight="1">
      <c r="A55" s="122">
        <v>50</v>
      </c>
      <c r="B55" s="118" t="s">
        <v>303</v>
      </c>
      <c r="C55" s="119" t="s">
        <v>723</v>
      </c>
      <c r="D55" s="120">
        <v>32594</v>
      </c>
      <c r="E55" s="121" t="s">
        <v>324</v>
      </c>
      <c r="F55" s="142">
        <v>75</v>
      </c>
      <c r="G55" s="142"/>
      <c r="H55" s="118" t="s">
        <v>709</v>
      </c>
      <c r="I55" s="118" t="s">
        <v>130</v>
      </c>
      <c r="J55" s="118" t="s">
        <v>252</v>
      </c>
      <c r="K55" s="122"/>
    </row>
    <row r="56" spans="1:11" s="54" customFormat="1" ht="24.95" customHeight="1">
      <c r="A56" s="122">
        <v>51</v>
      </c>
      <c r="B56" s="118" t="s">
        <v>303</v>
      </c>
      <c r="C56" s="119" t="s">
        <v>727</v>
      </c>
      <c r="D56" s="120">
        <v>40494</v>
      </c>
      <c r="E56" s="121" t="s">
        <v>728</v>
      </c>
      <c r="F56" s="142">
        <v>150</v>
      </c>
      <c r="G56" s="142"/>
      <c r="H56" s="118" t="s">
        <v>652</v>
      </c>
      <c r="I56" s="118" t="s">
        <v>736</v>
      </c>
      <c r="J56" s="118" t="s">
        <v>254</v>
      </c>
      <c r="K56" s="118"/>
    </row>
    <row r="57" spans="1:11" s="54" customFormat="1" ht="24.95" customHeight="1">
      <c r="A57" s="122">
        <v>52</v>
      </c>
      <c r="B57" s="118" t="s">
        <v>737</v>
      </c>
      <c r="C57" s="119" t="s">
        <v>738</v>
      </c>
      <c r="D57" s="120">
        <v>33547</v>
      </c>
      <c r="E57" s="121" t="s">
        <v>739</v>
      </c>
      <c r="F57" s="142">
        <v>200</v>
      </c>
      <c r="G57" s="142"/>
      <c r="H57" s="118" t="s">
        <v>609</v>
      </c>
      <c r="I57" s="118" t="s">
        <v>598</v>
      </c>
      <c r="J57" s="118" t="s">
        <v>740</v>
      </c>
      <c r="K57" s="118"/>
    </row>
    <row r="58" spans="1:11" s="54" customFormat="1" ht="24.95" customHeight="1">
      <c r="A58" s="122">
        <v>53</v>
      </c>
      <c r="B58" s="118" t="s">
        <v>741</v>
      </c>
      <c r="C58" s="119" t="s">
        <v>742</v>
      </c>
      <c r="D58" s="120">
        <v>36095</v>
      </c>
      <c r="E58" s="121" t="s">
        <v>743</v>
      </c>
      <c r="F58" s="142">
        <v>80</v>
      </c>
      <c r="G58" s="142"/>
      <c r="H58" s="118" t="s">
        <v>602</v>
      </c>
      <c r="I58" s="118" t="s">
        <v>598</v>
      </c>
      <c r="J58" s="118" t="s">
        <v>744</v>
      </c>
      <c r="K58" s="118"/>
    </row>
    <row r="59" spans="1:11" s="54" customFormat="1" ht="24.95" customHeight="1">
      <c r="A59" s="122">
        <v>54</v>
      </c>
      <c r="B59" s="118" t="s">
        <v>741</v>
      </c>
      <c r="C59" s="119" t="s">
        <v>1055</v>
      </c>
      <c r="D59" s="120">
        <v>41585</v>
      </c>
      <c r="E59" s="121" t="s">
        <v>1056</v>
      </c>
      <c r="F59" s="142">
        <v>160</v>
      </c>
      <c r="G59" s="142"/>
      <c r="H59" s="118" t="s">
        <v>1057</v>
      </c>
      <c r="I59" s="118" t="s">
        <v>1058</v>
      </c>
      <c r="J59" s="118" t="s">
        <v>1059</v>
      </c>
      <c r="K59" s="118"/>
    </row>
    <row r="60" spans="1:11" s="54" customFormat="1" ht="24.95" customHeight="1">
      <c r="A60" s="550">
        <v>55</v>
      </c>
      <c r="B60" s="552" t="s">
        <v>579</v>
      </c>
      <c r="C60" s="553" t="s">
        <v>513</v>
      </c>
      <c r="D60" s="554">
        <v>39750</v>
      </c>
      <c r="E60" s="555" t="s">
        <v>514</v>
      </c>
      <c r="F60" s="556">
        <v>172</v>
      </c>
      <c r="G60" s="556"/>
      <c r="H60" s="552" t="s">
        <v>323</v>
      </c>
      <c r="I60" s="552" t="s">
        <v>305</v>
      </c>
      <c r="J60" s="552" t="s">
        <v>306</v>
      </c>
      <c r="K60" s="552"/>
    </row>
    <row r="61" spans="1:11" s="54" customFormat="1" ht="24.95" customHeight="1">
      <c r="A61" s="550">
        <v>56</v>
      </c>
      <c r="B61" s="552" t="s">
        <v>579</v>
      </c>
      <c r="C61" s="553" t="s">
        <v>325</v>
      </c>
      <c r="D61" s="554">
        <v>32168</v>
      </c>
      <c r="E61" s="555" t="s">
        <v>515</v>
      </c>
      <c r="F61" s="556">
        <v>98</v>
      </c>
      <c r="G61" s="556"/>
      <c r="H61" s="552" t="s">
        <v>321</v>
      </c>
      <c r="I61" s="552" t="s">
        <v>319</v>
      </c>
      <c r="J61" s="552" t="s">
        <v>516</v>
      </c>
      <c r="K61" s="552"/>
    </row>
    <row r="62" spans="1:11" s="54" customFormat="1" ht="24.95" customHeight="1">
      <c r="A62" s="550">
        <v>57</v>
      </c>
      <c r="B62" s="552" t="s">
        <v>579</v>
      </c>
      <c r="C62" s="553" t="s">
        <v>327</v>
      </c>
      <c r="D62" s="554">
        <v>36091</v>
      </c>
      <c r="E62" s="555" t="s">
        <v>317</v>
      </c>
      <c r="F62" s="556">
        <v>215</v>
      </c>
      <c r="G62" s="556"/>
      <c r="H62" s="552" t="s">
        <v>321</v>
      </c>
      <c r="I62" s="552" t="s">
        <v>326</v>
      </c>
      <c r="J62" s="552" t="s">
        <v>517</v>
      </c>
      <c r="K62" s="552"/>
    </row>
    <row r="63" spans="1:11" s="54" customFormat="1" ht="24.95" customHeight="1">
      <c r="A63" s="550">
        <v>58</v>
      </c>
      <c r="B63" s="552" t="s">
        <v>579</v>
      </c>
      <c r="C63" s="553" t="s">
        <v>518</v>
      </c>
      <c r="D63" s="554">
        <v>39169</v>
      </c>
      <c r="E63" s="555" t="s">
        <v>317</v>
      </c>
      <c r="F63" s="556">
        <v>450</v>
      </c>
      <c r="G63" s="556"/>
      <c r="H63" s="552" t="s">
        <v>519</v>
      </c>
      <c r="I63" s="552" t="s">
        <v>520</v>
      </c>
      <c r="J63" s="552" t="s">
        <v>328</v>
      </c>
      <c r="K63" s="552"/>
    </row>
    <row r="64" spans="1:11" s="54" customFormat="1" ht="24.95" customHeight="1">
      <c r="A64" s="550">
        <v>59</v>
      </c>
      <c r="B64" s="552" t="s">
        <v>579</v>
      </c>
      <c r="C64" s="553" t="s">
        <v>329</v>
      </c>
      <c r="D64" s="554">
        <v>38261</v>
      </c>
      <c r="E64" s="555" t="s">
        <v>317</v>
      </c>
      <c r="F64" s="556">
        <v>590</v>
      </c>
      <c r="G64" s="556"/>
      <c r="H64" s="552" t="s">
        <v>321</v>
      </c>
      <c r="I64" s="552" t="s">
        <v>521</v>
      </c>
      <c r="J64" s="552" t="s">
        <v>522</v>
      </c>
      <c r="K64" s="550"/>
    </row>
    <row r="65" spans="1:25" s="54" customFormat="1" ht="24.95" customHeight="1">
      <c r="A65" s="550">
        <v>60</v>
      </c>
      <c r="B65" s="552" t="s">
        <v>579</v>
      </c>
      <c r="C65" s="553" t="s">
        <v>523</v>
      </c>
      <c r="D65" s="554">
        <v>38385</v>
      </c>
      <c r="E65" s="555" t="s">
        <v>317</v>
      </c>
      <c r="F65" s="556">
        <v>100</v>
      </c>
      <c r="G65" s="556"/>
      <c r="H65" s="552" t="s">
        <v>519</v>
      </c>
      <c r="I65" s="552" t="s">
        <v>520</v>
      </c>
      <c r="J65" s="552" t="s">
        <v>524</v>
      </c>
      <c r="K65" s="552"/>
    </row>
    <row r="66" spans="1:25" s="54" customFormat="1" ht="24.95" customHeight="1">
      <c r="A66" s="550">
        <v>61</v>
      </c>
      <c r="B66" s="552" t="s">
        <v>579</v>
      </c>
      <c r="C66" s="553" t="s">
        <v>526</v>
      </c>
      <c r="D66" s="554">
        <v>40360</v>
      </c>
      <c r="E66" s="555" t="s">
        <v>317</v>
      </c>
      <c r="F66" s="556">
        <v>365</v>
      </c>
      <c r="G66" s="556"/>
      <c r="H66" s="552" t="s">
        <v>321</v>
      </c>
      <c r="I66" s="552" t="s">
        <v>326</v>
      </c>
      <c r="J66" s="552" t="s">
        <v>527</v>
      </c>
      <c r="K66" s="552"/>
    </row>
    <row r="67" spans="1:25" s="54" customFormat="1" ht="24.95" customHeight="1">
      <c r="A67" s="550">
        <v>62</v>
      </c>
      <c r="B67" s="552" t="s">
        <v>579</v>
      </c>
      <c r="C67" s="553" t="s">
        <v>8</v>
      </c>
      <c r="D67" s="554">
        <v>34400</v>
      </c>
      <c r="E67" s="555" t="s">
        <v>528</v>
      </c>
      <c r="F67" s="556">
        <v>50</v>
      </c>
      <c r="G67" s="556"/>
      <c r="H67" s="552" t="s">
        <v>529</v>
      </c>
      <c r="I67" s="552" t="s">
        <v>530</v>
      </c>
      <c r="J67" s="552" t="s">
        <v>536</v>
      </c>
      <c r="K67" s="552"/>
    </row>
    <row r="68" spans="1:25" s="54" customFormat="1" ht="24.95" customHeight="1">
      <c r="A68" s="550">
        <v>63</v>
      </c>
      <c r="B68" s="552" t="s">
        <v>579</v>
      </c>
      <c r="C68" s="553" t="s">
        <v>255</v>
      </c>
      <c r="D68" s="554">
        <v>41268</v>
      </c>
      <c r="E68" s="555" t="s">
        <v>1063</v>
      </c>
      <c r="F68" s="556">
        <v>255</v>
      </c>
      <c r="G68" s="556"/>
      <c r="H68" s="552" t="s">
        <v>537</v>
      </c>
      <c r="I68" s="557" t="s">
        <v>729</v>
      </c>
      <c r="J68" s="552" t="s">
        <v>330</v>
      </c>
      <c r="K68" s="552"/>
    </row>
    <row r="69" spans="1:25" s="54" customFormat="1" ht="24.95" customHeight="1">
      <c r="A69" s="550">
        <v>64</v>
      </c>
      <c r="B69" s="552" t="s">
        <v>579</v>
      </c>
      <c r="C69" s="553" t="s">
        <v>331</v>
      </c>
      <c r="D69" s="554">
        <v>33906</v>
      </c>
      <c r="E69" s="555" t="s">
        <v>332</v>
      </c>
      <c r="F69" s="556">
        <v>200</v>
      </c>
      <c r="G69" s="556"/>
      <c r="H69" s="552" t="s">
        <v>321</v>
      </c>
      <c r="I69" s="552" t="s">
        <v>333</v>
      </c>
      <c r="J69" s="552" t="s">
        <v>307</v>
      </c>
      <c r="K69" s="552"/>
    </row>
    <row r="70" spans="1:25" s="54" customFormat="1" ht="24.95" customHeight="1">
      <c r="A70" s="550">
        <v>65</v>
      </c>
      <c r="B70" s="552" t="s">
        <v>579</v>
      </c>
      <c r="C70" s="553" t="s">
        <v>9</v>
      </c>
      <c r="D70" s="554">
        <v>34017</v>
      </c>
      <c r="E70" s="555" t="s">
        <v>334</v>
      </c>
      <c r="F70" s="556">
        <v>700</v>
      </c>
      <c r="G70" s="556"/>
      <c r="H70" s="552" t="s">
        <v>321</v>
      </c>
      <c r="I70" s="552" t="s">
        <v>538</v>
      </c>
      <c r="J70" s="552" t="s">
        <v>335</v>
      </c>
      <c r="K70" s="552"/>
    </row>
    <row r="71" spans="1:25" s="54" customFormat="1" ht="24.95" customHeight="1">
      <c r="A71" s="550">
        <v>66</v>
      </c>
      <c r="B71" s="552" t="s">
        <v>579</v>
      </c>
      <c r="C71" s="553" t="s">
        <v>10</v>
      </c>
      <c r="D71" s="554">
        <v>38531</v>
      </c>
      <c r="E71" s="555" t="s">
        <v>539</v>
      </c>
      <c r="F71" s="556">
        <v>180</v>
      </c>
      <c r="G71" s="556"/>
      <c r="H71" s="552" t="s">
        <v>540</v>
      </c>
      <c r="I71" s="552" t="s">
        <v>541</v>
      </c>
      <c r="J71" s="552" t="s">
        <v>542</v>
      </c>
      <c r="K71" s="552"/>
      <c r="Y71" s="56"/>
    </row>
    <row r="72" spans="1:25" s="54" customFormat="1" ht="24.95" customHeight="1">
      <c r="A72" s="550">
        <v>67</v>
      </c>
      <c r="B72" s="552" t="s">
        <v>579</v>
      </c>
      <c r="C72" s="553" t="s">
        <v>11</v>
      </c>
      <c r="D72" s="554">
        <v>32924</v>
      </c>
      <c r="E72" s="555" t="s">
        <v>543</v>
      </c>
      <c r="F72" s="556">
        <v>100</v>
      </c>
      <c r="G72" s="556"/>
      <c r="H72" s="552" t="s">
        <v>544</v>
      </c>
      <c r="I72" s="552" t="s">
        <v>730</v>
      </c>
      <c r="J72" s="552" t="s">
        <v>545</v>
      </c>
      <c r="K72" s="552"/>
    </row>
    <row r="73" spans="1:25" s="54" customFormat="1" ht="24.95" customHeight="1">
      <c r="A73" s="550">
        <v>68</v>
      </c>
      <c r="B73" s="552" t="s">
        <v>579</v>
      </c>
      <c r="C73" s="553" t="s">
        <v>745</v>
      </c>
      <c r="D73" s="554">
        <v>39860</v>
      </c>
      <c r="E73" s="555" t="s">
        <v>549</v>
      </c>
      <c r="F73" s="556">
        <v>500</v>
      </c>
      <c r="G73" s="556"/>
      <c r="H73" s="552" t="s">
        <v>321</v>
      </c>
      <c r="I73" s="552" t="s">
        <v>333</v>
      </c>
      <c r="J73" s="552" t="s">
        <v>546</v>
      </c>
      <c r="K73" s="552"/>
    </row>
    <row r="74" spans="1:25" s="54" customFormat="1" ht="24.95" customHeight="1">
      <c r="A74" s="550">
        <v>69</v>
      </c>
      <c r="B74" s="552" t="s">
        <v>579</v>
      </c>
      <c r="C74" s="553" t="s">
        <v>336</v>
      </c>
      <c r="D74" s="554">
        <v>27794</v>
      </c>
      <c r="E74" s="555" t="s">
        <v>337</v>
      </c>
      <c r="F74" s="556">
        <v>90</v>
      </c>
      <c r="G74" s="556"/>
      <c r="H74" s="552" t="s">
        <v>321</v>
      </c>
      <c r="I74" s="552" t="s">
        <v>319</v>
      </c>
      <c r="J74" s="552" t="s">
        <v>338</v>
      </c>
      <c r="K74" s="550"/>
    </row>
    <row r="75" spans="1:25" s="54" customFormat="1" ht="24.95" customHeight="1">
      <c r="A75" s="550">
        <v>70</v>
      </c>
      <c r="B75" s="552" t="s">
        <v>579</v>
      </c>
      <c r="C75" s="553" t="s">
        <v>339</v>
      </c>
      <c r="D75" s="554">
        <v>39864</v>
      </c>
      <c r="E75" s="555" t="s">
        <v>340</v>
      </c>
      <c r="F75" s="556">
        <v>400</v>
      </c>
      <c r="G75" s="556"/>
      <c r="H75" s="552" t="s">
        <v>321</v>
      </c>
      <c r="I75" s="557" t="s">
        <v>333</v>
      </c>
      <c r="J75" s="552" t="s">
        <v>547</v>
      </c>
      <c r="K75" s="550"/>
    </row>
    <row r="76" spans="1:25" s="54" customFormat="1" ht="24.95" customHeight="1">
      <c r="A76" s="550">
        <v>71</v>
      </c>
      <c r="B76" s="552" t="s">
        <v>579</v>
      </c>
      <c r="C76" s="553" t="s">
        <v>339</v>
      </c>
      <c r="D76" s="554">
        <v>39884</v>
      </c>
      <c r="E76" s="555" t="s">
        <v>341</v>
      </c>
      <c r="F76" s="556">
        <v>253</v>
      </c>
      <c r="G76" s="556"/>
      <c r="H76" s="552" t="s">
        <v>321</v>
      </c>
      <c r="I76" s="552" t="s">
        <v>333</v>
      </c>
      <c r="J76" s="552" t="s">
        <v>548</v>
      </c>
      <c r="K76" s="550"/>
    </row>
    <row r="77" spans="1:25" s="54" customFormat="1" ht="24.95" customHeight="1">
      <c r="A77" s="550">
        <v>72</v>
      </c>
      <c r="B77" s="552" t="s">
        <v>579</v>
      </c>
      <c r="C77" s="553" t="s">
        <v>731</v>
      </c>
      <c r="D77" s="554">
        <v>39860</v>
      </c>
      <c r="E77" s="555" t="s">
        <v>549</v>
      </c>
      <c r="F77" s="556">
        <v>60</v>
      </c>
      <c r="G77" s="556"/>
      <c r="H77" s="552" t="s">
        <v>321</v>
      </c>
      <c r="I77" s="552" t="s">
        <v>333</v>
      </c>
      <c r="J77" s="552" t="s">
        <v>308</v>
      </c>
      <c r="K77" s="552"/>
    </row>
    <row r="78" spans="1:25" s="54" customFormat="1" ht="24.95" customHeight="1">
      <c r="A78" s="550">
        <v>73</v>
      </c>
      <c r="B78" s="552" t="s">
        <v>579</v>
      </c>
      <c r="C78" s="553" t="s">
        <v>732</v>
      </c>
      <c r="D78" s="554">
        <v>40788</v>
      </c>
      <c r="E78" s="555" t="s">
        <v>549</v>
      </c>
      <c r="F78" s="556">
        <v>215</v>
      </c>
      <c r="G78" s="556"/>
      <c r="H78" s="552" t="s">
        <v>733</v>
      </c>
      <c r="I78" s="552" t="s">
        <v>734</v>
      </c>
      <c r="J78" s="552" t="s">
        <v>735</v>
      </c>
      <c r="K78" s="552"/>
    </row>
    <row r="79" spans="1:25" s="54" customFormat="1" ht="24.95" customHeight="1">
      <c r="A79" s="550">
        <v>74</v>
      </c>
      <c r="B79" s="118" t="s">
        <v>811</v>
      </c>
      <c r="C79" s="119" t="s">
        <v>17</v>
      </c>
      <c r="D79" s="120">
        <v>26975</v>
      </c>
      <c r="E79" s="121" t="s">
        <v>879</v>
      </c>
      <c r="F79" s="142">
        <v>2000</v>
      </c>
      <c r="G79" s="142"/>
      <c r="H79" s="118" t="s">
        <v>318</v>
      </c>
      <c r="I79" s="118" t="s">
        <v>1173</v>
      </c>
      <c r="J79" s="118" t="s">
        <v>1174</v>
      </c>
      <c r="K79" s="118" t="s">
        <v>320</v>
      </c>
    </row>
    <row r="80" spans="1:25" s="54" customFormat="1" ht="24.95" customHeight="1">
      <c r="A80" s="550">
        <v>75</v>
      </c>
      <c r="B80" s="118" t="s">
        <v>811</v>
      </c>
      <c r="C80" s="119" t="s">
        <v>18</v>
      </c>
      <c r="D80" s="120">
        <v>34318</v>
      </c>
      <c r="E80" s="121" t="s">
        <v>880</v>
      </c>
      <c r="F80" s="142">
        <v>85</v>
      </c>
      <c r="G80" s="142"/>
      <c r="H80" s="118" t="s">
        <v>318</v>
      </c>
      <c r="I80" s="118" t="s">
        <v>1175</v>
      </c>
      <c r="J80" s="118" t="s">
        <v>19</v>
      </c>
      <c r="K80" s="118"/>
    </row>
    <row r="81" spans="1:11" s="54" customFormat="1" ht="24.95" customHeight="1">
      <c r="A81" s="550">
        <v>76</v>
      </c>
      <c r="B81" s="118" t="s">
        <v>811</v>
      </c>
      <c r="C81" s="119" t="s">
        <v>1176</v>
      </c>
      <c r="D81" s="120">
        <v>34323</v>
      </c>
      <c r="E81" s="121" t="s">
        <v>884</v>
      </c>
      <c r="F81" s="142">
        <v>480</v>
      </c>
      <c r="G81" s="142"/>
      <c r="H81" s="118" t="s">
        <v>318</v>
      </c>
      <c r="I81" s="118" t="s">
        <v>319</v>
      </c>
      <c r="J81" s="118" t="s">
        <v>1177</v>
      </c>
      <c r="K81" s="118"/>
    </row>
    <row r="82" spans="1:11" s="54" customFormat="1" ht="24.95" customHeight="1">
      <c r="A82" s="550">
        <v>77</v>
      </c>
      <c r="B82" s="118" t="s">
        <v>811</v>
      </c>
      <c r="C82" s="119" t="s">
        <v>26</v>
      </c>
      <c r="D82" s="120">
        <v>35523</v>
      </c>
      <c r="E82" s="121" t="s">
        <v>883</v>
      </c>
      <c r="F82" s="142">
        <v>274</v>
      </c>
      <c r="G82" s="142"/>
      <c r="H82" s="118" t="s">
        <v>318</v>
      </c>
      <c r="I82" s="118" t="s">
        <v>1178</v>
      </c>
      <c r="J82" s="118" t="s">
        <v>27</v>
      </c>
      <c r="K82" s="118"/>
    </row>
    <row r="83" spans="1:11" s="54" customFormat="1" ht="24.95" customHeight="1">
      <c r="A83" s="550">
        <v>78</v>
      </c>
      <c r="B83" s="118" t="s">
        <v>811</v>
      </c>
      <c r="C83" s="119" t="s">
        <v>21</v>
      </c>
      <c r="D83" s="120">
        <v>36522</v>
      </c>
      <c r="E83" s="121" t="s">
        <v>881</v>
      </c>
      <c r="F83" s="142">
        <v>130</v>
      </c>
      <c r="G83" s="142"/>
      <c r="H83" s="118" t="s">
        <v>321</v>
      </c>
      <c r="I83" s="118" t="s">
        <v>319</v>
      </c>
      <c r="J83" s="118" t="s">
        <v>22</v>
      </c>
      <c r="K83" s="118"/>
    </row>
    <row r="84" spans="1:11" s="54" customFormat="1" ht="24.95" customHeight="1">
      <c r="A84" s="550">
        <v>79</v>
      </c>
      <c r="B84" s="118" t="s">
        <v>811</v>
      </c>
      <c r="C84" s="119" t="s">
        <v>23</v>
      </c>
      <c r="D84" s="120">
        <v>37610</v>
      </c>
      <c r="E84" s="121" t="s">
        <v>1179</v>
      </c>
      <c r="F84" s="142">
        <v>450</v>
      </c>
      <c r="G84" s="142"/>
      <c r="H84" s="118" t="s">
        <v>385</v>
      </c>
      <c r="I84" s="118" t="s">
        <v>24</v>
      </c>
      <c r="J84" s="118" t="s">
        <v>882</v>
      </c>
      <c r="K84" s="118"/>
    </row>
    <row r="85" spans="1:11" s="54" customFormat="1" ht="24.95" customHeight="1">
      <c r="A85" s="550">
        <v>80</v>
      </c>
      <c r="B85" s="118" t="s">
        <v>811</v>
      </c>
      <c r="C85" s="119" t="s">
        <v>1180</v>
      </c>
      <c r="D85" s="120">
        <v>37643</v>
      </c>
      <c r="E85" s="121" t="s">
        <v>762</v>
      </c>
      <c r="F85" s="142">
        <v>76</v>
      </c>
      <c r="G85" s="142"/>
      <c r="H85" s="118" t="s">
        <v>318</v>
      </c>
      <c r="I85" s="118" t="s">
        <v>25</v>
      </c>
      <c r="J85" s="118" t="s">
        <v>1181</v>
      </c>
      <c r="K85" s="118"/>
    </row>
    <row r="86" spans="1:11" s="54" customFormat="1" ht="24.95" customHeight="1">
      <c r="A86" s="550">
        <v>81</v>
      </c>
      <c r="B86" s="118" t="s">
        <v>811</v>
      </c>
      <c r="C86" s="119" t="s">
        <v>20</v>
      </c>
      <c r="D86" s="120">
        <v>38160</v>
      </c>
      <c r="E86" s="121" t="s">
        <v>1182</v>
      </c>
      <c r="F86" s="142">
        <v>829</v>
      </c>
      <c r="G86" s="142"/>
      <c r="H86" s="118" t="s">
        <v>318</v>
      </c>
      <c r="I86" s="118" t="s">
        <v>1183</v>
      </c>
      <c r="J86" s="118" t="s">
        <v>1184</v>
      </c>
      <c r="K86" s="118"/>
    </row>
    <row r="87" spans="1:11" s="54" customFormat="1" ht="24.95" customHeight="1">
      <c r="A87" s="550">
        <v>82</v>
      </c>
      <c r="B87" s="118" t="s">
        <v>811</v>
      </c>
      <c r="C87" s="119" t="s">
        <v>885</v>
      </c>
      <c r="D87" s="120">
        <v>41278</v>
      </c>
      <c r="E87" s="121" t="s">
        <v>886</v>
      </c>
      <c r="F87" s="142">
        <v>382</v>
      </c>
      <c r="G87" s="142">
        <v>86</v>
      </c>
      <c r="H87" s="118" t="s">
        <v>318</v>
      </c>
      <c r="I87" s="118" t="s">
        <v>887</v>
      </c>
      <c r="J87" s="118" t="s">
        <v>888</v>
      </c>
      <c r="K87" s="118"/>
    </row>
    <row r="88" spans="1:11" s="124" customFormat="1" ht="24.95" customHeight="1">
      <c r="A88" s="550">
        <v>83</v>
      </c>
      <c r="B88" s="162" t="s">
        <v>746</v>
      </c>
      <c r="C88" s="163" t="s">
        <v>747</v>
      </c>
      <c r="D88" s="164">
        <v>40443</v>
      </c>
      <c r="E88" s="321" t="s">
        <v>748</v>
      </c>
      <c r="F88" s="317">
        <v>153</v>
      </c>
      <c r="G88" s="317"/>
      <c r="H88" s="162" t="s">
        <v>749</v>
      </c>
      <c r="I88" s="162" t="s">
        <v>750</v>
      </c>
      <c r="J88" s="162" t="s">
        <v>751</v>
      </c>
      <c r="K88" s="162"/>
    </row>
    <row r="89" spans="1:11" s="124" customFormat="1" ht="24.95" customHeight="1">
      <c r="A89" s="550">
        <v>84</v>
      </c>
      <c r="B89" s="162" t="s">
        <v>812</v>
      </c>
      <c r="C89" s="163" t="s">
        <v>15</v>
      </c>
      <c r="D89" s="164">
        <v>34185</v>
      </c>
      <c r="E89" s="321" t="s">
        <v>16</v>
      </c>
      <c r="F89" s="317">
        <v>52</v>
      </c>
      <c r="G89" s="317"/>
      <c r="H89" s="162" t="s">
        <v>550</v>
      </c>
      <c r="I89" s="162" t="s">
        <v>42</v>
      </c>
      <c r="J89" s="162"/>
      <c r="K89" s="162" t="s">
        <v>551</v>
      </c>
    </row>
    <row r="90" spans="1:11" s="124" customFormat="1" ht="24.95" customHeight="1">
      <c r="A90" s="550">
        <v>85</v>
      </c>
      <c r="B90" s="162" t="s">
        <v>812</v>
      </c>
      <c r="C90" s="163" t="s">
        <v>12</v>
      </c>
      <c r="D90" s="164">
        <v>38040</v>
      </c>
      <c r="E90" s="321" t="s">
        <v>13</v>
      </c>
      <c r="F90" s="317">
        <v>50</v>
      </c>
      <c r="G90" s="317"/>
      <c r="H90" s="162" t="s">
        <v>752</v>
      </c>
      <c r="I90" s="162" t="s">
        <v>753</v>
      </c>
      <c r="J90" s="162" t="s">
        <v>14</v>
      </c>
      <c r="K90" s="162"/>
    </row>
    <row r="91" spans="1:11" s="124" customFormat="1" ht="24.95" customHeight="1" thickBot="1">
      <c r="A91" s="550">
        <v>86</v>
      </c>
      <c r="B91" s="162" t="s">
        <v>754</v>
      </c>
      <c r="C91" s="163" t="s">
        <v>491</v>
      </c>
      <c r="D91" s="164">
        <v>40429</v>
      </c>
      <c r="E91" s="321" t="s">
        <v>755</v>
      </c>
      <c r="F91" s="317">
        <v>52</v>
      </c>
      <c r="G91" s="317"/>
      <c r="H91" s="162" t="s">
        <v>752</v>
      </c>
      <c r="I91" s="162" t="s">
        <v>492</v>
      </c>
      <c r="J91" s="162" t="s">
        <v>1628</v>
      </c>
      <c r="K91" s="162"/>
    </row>
    <row r="92" spans="1:11" ht="24.75" customHeight="1" thickTop="1">
      <c r="A92" s="751" t="s">
        <v>363</v>
      </c>
      <c r="B92" s="752"/>
      <c r="C92" s="60">
        <f>COUNTA(B6:B91)</f>
        <v>86</v>
      </c>
      <c r="D92" s="61"/>
      <c r="E92" s="322"/>
      <c r="F92" s="323">
        <f>SUM(F6:F91)</f>
        <v>19495</v>
      </c>
      <c r="G92" s="323">
        <f>SUM(G6:G91)</f>
        <v>553</v>
      </c>
      <c r="H92" s="62"/>
      <c r="I92" s="62"/>
      <c r="J92" s="352"/>
      <c r="K92" s="62"/>
    </row>
    <row r="93" spans="1:11" ht="19.5" customHeight="1">
      <c r="A93" s="57" t="s">
        <v>1169</v>
      </c>
      <c r="B93" s="55" t="s">
        <v>1168</v>
      </c>
      <c r="F93" s="59"/>
      <c r="G93" s="59"/>
      <c r="H93" s="57"/>
      <c r="I93" s="57"/>
      <c r="J93" s="57"/>
      <c r="K93" s="57"/>
    </row>
  </sheetData>
  <mergeCells count="9">
    <mergeCell ref="A92:B92"/>
    <mergeCell ref="A2:A5"/>
    <mergeCell ref="B2:B5"/>
    <mergeCell ref="C2:C5"/>
    <mergeCell ref="K2:K5"/>
    <mergeCell ref="D2:D5"/>
    <mergeCell ref="E2:E5"/>
    <mergeCell ref="F2:F5"/>
    <mergeCell ref="G2:G5"/>
  </mergeCells>
  <phoneticPr fontId="11"/>
  <printOptions horizontalCentered="1"/>
  <pageMargins left="0.47244094488188981" right="0.43307086614173229" top="0.78740157480314965" bottom="0.78740157480314965" header="0.51181102362204722" footer="0.51181102362204722"/>
  <pageSetup paperSize="9" scale="60" fitToHeight="0" orientation="landscape" r:id="rId1"/>
  <headerFooter alignWithMargins="0">
    <oddFooter>&amp;C- &amp;P+27 -</oddFooter>
  </headerFooter>
  <rowBreaks count="1" manualBreakCount="1">
    <brk id="59" max="1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zoomScale="75" zoomScaleNormal="75" workbookViewId="0">
      <pane xSplit="1" ySplit="3" topLeftCell="B4" activePane="bottomRight" state="frozen"/>
      <selection activeCell="M54" sqref="M54"/>
      <selection pane="topRight" activeCell="M54" sqref="M54"/>
      <selection pane="bottomLeft" activeCell="M54" sqref="M54"/>
      <selection pane="bottomRight" activeCell="U64" sqref="U64"/>
    </sheetView>
  </sheetViews>
  <sheetFormatPr defaultColWidth="5.875" defaultRowHeight="18.95" customHeight="1"/>
  <cols>
    <col min="1" max="1" width="11.25" style="501" customWidth="1"/>
    <col min="2" max="2" width="8.25" style="526" customWidth="1"/>
    <col min="3" max="4" width="8.375" style="522" customWidth="1"/>
    <col min="5" max="35" width="5.625" style="522" customWidth="1"/>
    <col min="36" max="16384" width="5.875" style="501"/>
  </cols>
  <sheetData>
    <row r="1" spans="1:35" s="500" customFormat="1" ht="22.5" customHeight="1">
      <c r="A1" s="769" t="s">
        <v>1620</v>
      </c>
      <c r="B1" s="769"/>
      <c r="C1" s="769"/>
      <c r="D1" s="769"/>
      <c r="E1" s="769"/>
      <c r="F1" s="769"/>
      <c r="G1" s="769"/>
      <c r="H1" s="769"/>
      <c r="I1" s="76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row>
    <row r="2" spans="1:35" ht="24" customHeight="1">
      <c r="A2" s="770" t="s">
        <v>1192</v>
      </c>
      <c r="B2" s="772" t="s">
        <v>1193</v>
      </c>
      <c r="C2" s="774" t="s">
        <v>1194</v>
      </c>
      <c r="D2" s="774" t="s">
        <v>1195</v>
      </c>
      <c r="E2" s="775" t="s">
        <v>1196</v>
      </c>
      <c r="F2" s="776"/>
      <c r="G2" s="776"/>
      <c r="H2" s="776"/>
      <c r="I2" s="776"/>
      <c r="J2" s="776"/>
      <c r="K2" s="776"/>
      <c r="L2" s="776"/>
      <c r="M2" s="776"/>
      <c r="N2" s="776"/>
      <c r="O2" s="776"/>
      <c r="P2" s="776"/>
      <c r="Q2" s="776"/>
      <c r="R2" s="776"/>
      <c r="S2" s="776"/>
      <c r="T2" s="776"/>
      <c r="U2" s="776"/>
      <c r="V2" s="776"/>
      <c r="W2" s="776"/>
      <c r="X2" s="776"/>
      <c r="Y2" s="776"/>
      <c r="Z2" s="776"/>
      <c r="AA2" s="776"/>
      <c r="AB2" s="776"/>
      <c r="AC2" s="776"/>
      <c r="AD2" s="777"/>
      <c r="AE2" s="762" t="s">
        <v>1197</v>
      </c>
      <c r="AF2" s="762" t="s">
        <v>1198</v>
      </c>
      <c r="AG2" s="764" t="s">
        <v>1199</v>
      </c>
      <c r="AH2" s="765"/>
      <c r="AI2" s="766"/>
    </row>
    <row r="3" spans="1:35" ht="24" customHeight="1">
      <c r="A3" s="771"/>
      <c r="B3" s="773"/>
      <c r="C3" s="773"/>
      <c r="D3" s="773"/>
      <c r="E3" s="502">
        <v>1</v>
      </c>
      <c r="F3" s="502">
        <v>2</v>
      </c>
      <c r="G3" s="502">
        <v>3</v>
      </c>
      <c r="H3" s="502">
        <v>4</v>
      </c>
      <c r="I3" s="502">
        <v>5</v>
      </c>
      <c r="J3" s="502">
        <v>6</v>
      </c>
      <c r="K3" s="502">
        <v>7</v>
      </c>
      <c r="L3" s="502">
        <v>8</v>
      </c>
      <c r="M3" s="502">
        <v>9</v>
      </c>
      <c r="N3" s="502">
        <v>10</v>
      </c>
      <c r="O3" s="502">
        <v>11</v>
      </c>
      <c r="P3" s="502">
        <v>12</v>
      </c>
      <c r="Q3" s="502">
        <v>13</v>
      </c>
      <c r="R3" s="502">
        <v>14</v>
      </c>
      <c r="S3" s="502">
        <v>15</v>
      </c>
      <c r="T3" s="502">
        <v>16</v>
      </c>
      <c r="U3" s="502">
        <v>17</v>
      </c>
      <c r="V3" s="502">
        <v>18</v>
      </c>
      <c r="W3" s="502">
        <v>19</v>
      </c>
      <c r="X3" s="502">
        <v>20</v>
      </c>
      <c r="Y3" s="502">
        <v>21</v>
      </c>
      <c r="Z3" s="502">
        <v>22</v>
      </c>
      <c r="AA3" s="502">
        <v>23</v>
      </c>
      <c r="AB3" s="502">
        <v>24</v>
      </c>
      <c r="AC3" s="502">
        <v>25</v>
      </c>
      <c r="AD3" s="503" t="s">
        <v>367</v>
      </c>
      <c r="AE3" s="763"/>
      <c r="AF3" s="763"/>
      <c r="AG3" s="504" t="s">
        <v>1200</v>
      </c>
      <c r="AH3" s="504" t="s">
        <v>1201</v>
      </c>
      <c r="AI3" s="504" t="s">
        <v>1202</v>
      </c>
    </row>
    <row r="4" spans="1:35" ht="27" customHeight="1">
      <c r="A4" s="505" t="s">
        <v>897</v>
      </c>
      <c r="B4" s="506">
        <v>443</v>
      </c>
      <c r="C4" s="507">
        <v>412</v>
      </c>
      <c r="D4" s="507">
        <v>102</v>
      </c>
      <c r="E4" s="507">
        <v>7</v>
      </c>
      <c r="F4" s="507">
        <v>18</v>
      </c>
      <c r="G4" s="507">
        <v>5</v>
      </c>
      <c r="H4" s="507">
        <v>2</v>
      </c>
      <c r="I4" s="507">
        <v>19</v>
      </c>
      <c r="J4" s="507">
        <v>3</v>
      </c>
      <c r="K4" s="507">
        <v>13</v>
      </c>
      <c r="L4" s="507">
        <v>21</v>
      </c>
      <c r="M4" s="507">
        <v>0</v>
      </c>
      <c r="N4" s="507">
        <v>6</v>
      </c>
      <c r="O4" s="507">
        <v>2</v>
      </c>
      <c r="P4" s="507">
        <v>2</v>
      </c>
      <c r="Q4" s="507">
        <v>8</v>
      </c>
      <c r="R4" s="507">
        <v>2</v>
      </c>
      <c r="S4" s="507">
        <v>5</v>
      </c>
      <c r="T4" s="507">
        <v>0</v>
      </c>
      <c r="U4" s="507">
        <v>1</v>
      </c>
      <c r="V4" s="507">
        <v>0</v>
      </c>
      <c r="W4" s="507">
        <v>0</v>
      </c>
      <c r="X4" s="507">
        <v>0</v>
      </c>
      <c r="Y4" s="507">
        <v>0</v>
      </c>
      <c r="Z4" s="507">
        <v>0</v>
      </c>
      <c r="AA4" s="507">
        <v>0</v>
      </c>
      <c r="AB4" s="507">
        <v>43</v>
      </c>
      <c r="AC4" s="507"/>
      <c r="AD4" s="507">
        <f t="shared" ref="AD4:AD39" si="0">SUM(E4:AC4)</f>
        <v>157</v>
      </c>
      <c r="AE4" s="507">
        <v>0</v>
      </c>
      <c r="AF4" s="507">
        <v>0</v>
      </c>
      <c r="AG4" s="507">
        <v>0</v>
      </c>
      <c r="AH4" s="507">
        <v>0</v>
      </c>
      <c r="AI4" s="507">
        <v>0</v>
      </c>
    </row>
    <row r="5" spans="1:35" ht="27" customHeight="1">
      <c r="A5" s="508" t="s">
        <v>1203</v>
      </c>
      <c r="B5" s="509">
        <v>379</v>
      </c>
      <c r="C5" s="507">
        <v>330</v>
      </c>
      <c r="D5" s="504">
        <v>59</v>
      </c>
      <c r="E5" s="504">
        <v>2</v>
      </c>
      <c r="F5" s="504">
        <v>6</v>
      </c>
      <c r="G5" s="504">
        <v>0</v>
      </c>
      <c r="H5" s="504">
        <v>0</v>
      </c>
      <c r="I5" s="504">
        <v>13</v>
      </c>
      <c r="J5" s="504">
        <v>7</v>
      </c>
      <c r="K5" s="504">
        <v>7</v>
      </c>
      <c r="L5" s="504">
        <v>12</v>
      </c>
      <c r="M5" s="504">
        <v>0</v>
      </c>
      <c r="N5" s="504">
        <v>0</v>
      </c>
      <c r="O5" s="504">
        <v>0</v>
      </c>
      <c r="P5" s="504">
        <v>2</v>
      </c>
      <c r="Q5" s="504">
        <v>6</v>
      </c>
      <c r="R5" s="504">
        <v>9</v>
      </c>
      <c r="S5" s="504">
        <v>9</v>
      </c>
      <c r="T5" s="504">
        <v>0</v>
      </c>
      <c r="U5" s="504">
        <v>0</v>
      </c>
      <c r="V5" s="504">
        <v>0</v>
      </c>
      <c r="W5" s="504">
        <v>0</v>
      </c>
      <c r="X5" s="504">
        <v>0</v>
      </c>
      <c r="Y5" s="504">
        <v>0</v>
      </c>
      <c r="Z5" s="504">
        <v>0</v>
      </c>
      <c r="AA5" s="504">
        <v>0</v>
      </c>
      <c r="AB5" s="504">
        <v>15</v>
      </c>
      <c r="AC5" s="504">
        <v>0</v>
      </c>
      <c r="AD5" s="507">
        <f t="shared" si="0"/>
        <v>88</v>
      </c>
      <c r="AE5" s="504">
        <v>0</v>
      </c>
      <c r="AF5" s="504">
        <v>0</v>
      </c>
      <c r="AG5" s="504">
        <v>0</v>
      </c>
      <c r="AH5" s="504">
        <v>0</v>
      </c>
      <c r="AI5" s="504">
        <v>0</v>
      </c>
    </row>
    <row r="6" spans="1:35" ht="27" customHeight="1">
      <c r="A6" s="508" t="s">
        <v>1204</v>
      </c>
      <c r="B6" s="509">
        <v>464</v>
      </c>
      <c r="C6" s="504">
        <v>436</v>
      </c>
      <c r="D6" s="504">
        <v>95</v>
      </c>
      <c r="E6" s="504">
        <v>8</v>
      </c>
      <c r="F6" s="504">
        <v>23</v>
      </c>
      <c r="G6" s="504">
        <v>4</v>
      </c>
      <c r="H6" s="504">
        <v>5</v>
      </c>
      <c r="I6" s="504">
        <v>32</v>
      </c>
      <c r="J6" s="504">
        <v>9</v>
      </c>
      <c r="K6" s="504">
        <v>7</v>
      </c>
      <c r="L6" s="504">
        <v>9</v>
      </c>
      <c r="M6" s="504">
        <v>0</v>
      </c>
      <c r="N6" s="504">
        <v>7</v>
      </c>
      <c r="O6" s="504">
        <v>1</v>
      </c>
      <c r="P6" s="504">
        <v>3</v>
      </c>
      <c r="Q6" s="504">
        <v>10</v>
      </c>
      <c r="R6" s="504">
        <v>3</v>
      </c>
      <c r="S6" s="504">
        <v>8</v>
      </c>
      <c r="T6" s="504">
        <v>1</v>
      </c>
      <c r="U6" s="504">
        <v>0</v>
      </c>
      <c r="V6" s="504">
        <v>0</v>
      </c>
      <c r="W6" s="504">
        <v>0</v>
      </c>
      <c r="X6" s="504">
        <v>0</v>
      </c>
      <c r="Y6" s="504">
        <v>0</v>
      </c>
      <c r="Z6" s="504">
        <v>0</v>
      </c>
      <c r="AA6" s="504">
        <v>0</v>
      </c>
      <c r="AB6" s="504">
        <v>16</v>
      </c>
      <c r="AC6" s="504">
        <v>0</v>
      </c>
      <c r="AD6" s="507">
        <f t="shared" si="0"/>
        <v>146</v>
      </c>
      <c r="AE6" s="504">
        <v>0</v>
      </c>
      <c r="AF6" s="504">
        <v>0</v>
      </c>
      <c r="AG6" s="504">
        <v>0</v>
      </c>
      <c r="AH6" s="504">
        <v>0</v>
      </c>
      <c r="AI6" s="504">
        <v>0</v>
      </c>
    </row>
    <row r="7" spans="1:35" ht="27" customHeight="1">
      <c r="A7" s="508" t="s">
        <v>1205</v>
      </c>
      <c r="B7" s="509">
        <v>282</v>
      </c>
      <c r="C7" s="504">
        <v>265</v>
      </c>
      <c r="D7" s="504">
        <v>81</v>
      </c>
      <c r="E7" s="504">
        <v>3</v>
      </c>
      <c r="F7" s="504">
        <v>11</v>
      </c>
      <c r="G7" s="504">
        <v>4</v>
      </c>
      <c r="H7" s="504">
        <v>2</v>
      </c>
      <c r="I7" s="504">
        <v>16</v>
      </c>
      <c r="J7" s="504">
        <v>1</v>
      </c>
      <c r="K7" s="504">
        <v>7</v>
      </c>
      <c r="L7" s="504">
        <v>14</v>
      </c>
      <c r="M7" s="504"/>
      <c r="N7" s="504"/>
      <c r="O7" s="504"/>
      <c r="P7" s="504">
        <v>1</v>
      </c>
      <c r="Q7" s="504">
        <v>4</v>
      </c>
      <c r="R7" s="504">
        <v>1</v>
      </c>
      <c r="S7" s="504">
        <v>3</v>
      </c>
      <c r="T7" s="504">
        <v>3</v>
      </c>
      <c r="U7" s="504"/>
      <c r="V7" s="504"/>
      <c r="W7" s="504"/>
      <c r="X7" s="504"/>
      <c r="Y7" s="504"/>
      <c r="Z7" s="504"/>
      <c r="AA7" s="504"/>
      <c r="AB7" s="504">
        <v>11</v>
      </c>
      <c r="AC7" s="504"/>
      <c r="AD7" s="507">
        <f t="shared" si="0"/>
        <v>81</v>
      </c>
      <c r="AE7" s="504">
        <v>0</v>
      </c>
      <c r="AF7" s="504">
        <v>0</v>
      </c>
      <c r="AG7" s="504">
        <v>0</v>
      </c>
      <c r="AH7" s="504"/>
      <c r="AI7" s="504">
        <v>0</v>
      </c>
    </row>
    <row r="8" spans="1:35" ht="27" customHeight="1">
      <c r="A8" s="508" t="s">
        <v>1206</v>
      </c>
      <c r="B8" s="509">
        <v>231</v>
      </c>
      <c r="C8" s="504">
        <v>217</v>
      </c>
      <c r="D8" s="504">
        <v>41</v>
      </c>
      <c r="E8" s="504">
        <v>4</v>
      </c>
      <c r="F8" s="504">
        <v>14</v>
      </c>
      <c r="G8" s="504">
        <v>2</v>
      </c>
      <c r="H8" s="504">
        <v>0</v>
      </c>
      <c r="I8" s="504">
        <v>10</v>
      </c>
      <c r="J8" s="504">
        <v>3</v>
      </c>
      <c r="K8" s="504">
        <v>6</v>
      </c>
      <c r="L8" s="504">
        <v>1</v>
      </c>
      <c r="M8" s="504">
        <v>1</v>
      </c>
      <c r="N8" s="504">
        <v>2</v>
      </c>
      <c r="O8" s="504">
        <v>1</v>
      </c>
      <c r="P8" s="504">
        <v>0</v>
      </c>
      <c r="Q8" s="504">
        <v>4</v>
      </c>
      <c r="R8" s="504">
        <v>0</v>
      </c>
      <c r="S8" s="504">
        <v>5</v>
      </c>
      <c r="T8" s="504">
        <v>0</v>
      </c>
      <c r="U8" s="504">
        <v>1</v>
      </c>
      <c r="V8" s="504">
        <v>0</v>
      </c>
      <c r="W8" s="504">
        <v>0</v>
      </c>
      <c r="X8" s="504">
        <v>0</v>
      </c>
      <c r="Y8" s="504">
        <v>0</v>
      </c>
      <c r="Z8" s="504">
        <v>0</v>
      </c>
      <c r="AA8" s="504">
        <v>0</v>
      </c>
      <c r="AB8" s="504">
        <v>1</v>
      </c>
      <c r="AC8" s="504"/>
      <c r="AD8" s="507">
        <f t="shared" si="0"/>
        <v>55</v>
      </c>
      <c r="AE8" s="504">
        <v>0</v>
      </c>
      <c r="AF8" s="504">
        <v>0</v>
      </c>
      <c r="AG8" s="504">
        <v>0</v>
      </c>
      <c r="AH8" s="504">
        <v>0</v>
      </c>
      <c r="AI8" s="504">
        <v>0</v>
      </c>
    </row>
    <row r="9" spans="1:35" ht="27" customHeight="1">
      <c r="A9" s="508" t="s">
        <v>1207</v>
      </c>
      <c r="B9" s="509">
        <v>41</v>
      </c>
      <c r="C9" s="504">
        <v>41</v>
      </c>
      <c r="D9" s="504">
        <v>5</v>
      </c>
      <c r="E9" s="504"/>
      <c r="F9" s="504">
        <v>1</v>
      </c>
      <c r="G9" s="504"/>
      <c r="H9" s="504"/>
      <c r="I9" s="504">
        <v>1</v>
      </c>
      <c r="J9" s="504"/>
      <c r="K9" s="504">
        <v>2</v>
      </c>
      <c r="L9" s="504"/>
      <c r="M9" s="504"/>
      <c r="N9" s="504"/>
      <c r="O9" s="504"/>
      <c r="P9" s="504"/>
      <c r="Q9" s="504">
        <v>1</v>
      </c>
      <c r="R9" s="504"/>
      <c r="S9" s="504"/>
      <c r="T9" s="504"/>
      <c r="U9" s="504"/>
      <c r="V9" s="504"/>
      <c r="W9" s="504"/>
      <c r="X9" s="504"/>
      <c r="Y9" s="504"/>
      <c r="Z9" s="504"/>
      <c r="AA9" s="504"/>
      <c r="AB9" s="504">
        <v>1</v>
      </c>
      <c r="AC9" s="504"/>
      <c r="AD9" s="507">
        <f t="shared" si="0"/>
        <v>6</v>
      </c>
      <c r="AE9" s="504">
        <v>0</v>
      </c>
      <c r="AF9" s="504">
        <v>0</v>
      </c>
      <c r="AG9" s="504">
        <v>0</v>
      </c>
      <c r="AH9" s="504">
        <v>0</v>
      </c>
      <c r="AI9" s="504">
        <v>0</v>
      </c>
    </row>
    <row r="10" spans="1:35" ht="27" customHeight="1">
      <c r="A10" s="508" t="s">
        <v>1208</v>
      </c>
      <c r="B10" s="509">
        <v>737</v>
      </c>
      <c r="C10" s="504">
        <v>519</v>
      </c>
      <c r="D10" s="504">
        <v>135</v>
      </c>
      <c r="E10" s="504">
        <v>12</v>
      </c>
      <c r="F10" s="504">
        <v>29</v>
      </c>
      <c r="G10" s="504">
        <v>10</v>
      </c>
      <c r="H10" s="504">
        <v>25</v>
      </c>
      <c r="I10" s="504">
        <v>41</v>
      </c>
      <c r="J10" s="504">
        <v>7</v>
      </c>
      <c r="K10" s="504">
        <v>16</v>
      </c>
      <c r="L10" s="504">
        <v>29</v>
      </c>
      <c r="M10" s="504">
        <v>2</v>
      </c>
      <c r="N10" s="504">
        <v>3</v>
      </c>
      <c r="O10" s="504"/>
      <c r="P10" s="504">
        <v>13</v>
      </c>
      <c r="Q10" s="504">
        <v>17</v>
      </c>
      <c r="R10" s="504">
        <v>4</v>
      </c>
      <c r="S10" s="504">
        <v>8</v>
      </c>
      <c r="T10" s="504"/>
      <c r="U10" s="504"/>
      <c r="V10" s="504"/>
      <c r="W10" s="504"/>
      <c r="X10" s="504"/>
      <c r="Y10" s="504"/>
      <c r="Z10" s="504"/>
      <c r="AA10" s="504"/>
      <c r="AB10" s="504">
        <v>23</v>
      </c>
      <c r="AC10" s="504"/>
      <c r="AD10" s="507">
        <f t="shared" si="0"/>
        <v>239</v>
      </c>
      <c r="AE10" s="504"/>
      <c r="AF10" s="504"/>
      <c r="AG10" s="504"/>
      <c r="AH10" s="504"/>
      <c r="AI10" s="504"/>
    </row>
    <row r="11" spans="1:35" ht="27" customHeight="1">
      <c r="A11" s="508" t="s">
        <v>1209</v>
      </c>
      <c r="B11" s="509">
        <v>306</v>
      </c>
      <c r="C11" s="504">
        <v>282</v>
      </c>
      <c r="D11" s="504">
        <v>77</v>
      </c>
      <c r="E11" s="504">
        <v>10</v>
      </c>
      <c r="F11" s="504">
        <v>4</v>
      </c>
      <c r="G11" s="504">
        <v>0</v>
      </c>
      <c r="H11" s="504">
        <v>1</v>
      </c>
      <c r="I11" s="504">
        <v>29</v>
      </c>
      <c r="J11" s="504">
        <v>6</v>
      </c>
      <c r="K11" s="504">
        <v>18</v>
      </c>
      <c r="L11" s="504">
        <v>5</v>
      </c>
      <c r="M11" s="504">
        <v>0</v>
      </c>
      <c r="N11" s="504">
        <v>3</v>
      </c>
      <c r="O11" s="504">
        <v>0</v>
      </c>
      <c r="P11" s="504">
        <v>1</v>
      </c>
      <c r="Q11" s="504">
        <v>11</v>
      </c>
      <c r="R11" s="504">
        <v>1</v>
      </c>
      <c r="S11" s="504">
        <v>10</v>
      </c>
      <c r="T11" s="504">
        <v>0</v>
      </c>
      <c r="U11" s="504">
        <v>0</v>
      </c>
      <c r="V11" s="504">
        <v>0</v>
      </c>
      <c r="W11" s="504">
        <v>0</v>
      </c>
      <c r="X11" s="504">
        <v>0</v>
      </c>
      <c r="Y11" s="504">
        <v>0</v>
      </c>
      <c r="Z11" s="504">
        <v>0</v>
      </c>
      <c r="AA11" s="504">
        <v>0</v>
      </c>
      <c r="AB11" s="504">
        <v>3</v>
      </c>
      <c r="AC11" s="504"/>
      <c r="AD11" s="507">
        <f t="shared" si="0"/>
        <v>102</v>
      </c>
      <c r="AE11" s="504"/>
      <c r="AF11" s="504">
        <v>0</v>
      </c>
      <c r="AG11" s="504"/>
      <c r="AH11" s="504">
        <v>0</v>
      </c>
      <c r="AI11" s="504">
        <v>0</v>
      </c>
    </row>
    <row r="12" spans="1:35" ht="27" customHeight="1">
      <c r="A12" s="508" t="s">
        <v>1210</v>
      </c>
      <c r="B12" s="509">
        <v>87</v>
      </c>
      <c r="C12" s="504">
        <v>87</v>
      </c>
      <c r="D12" s="504">
        <v>25</v>
      </c>
      <c r="E12" s="504">
        <v>1</v>
      </c>
      <c r="F12" s="504">
        <v>4</v>
      </c>
      <c r="G12" s="504">
        <v>1</v>
      </c>
      <c r="H12" s="504"/>
      <c r="I12" s="504">
        <v>5</v>
      </c>
      <c r="J12" s="504">
        <v>2</v>
      </c>
      <c r="K12" s="504">
        <v>6</v>
      </c>
      <c r="L12" s="504">
        <v>1</v>
      </c>
      <c r="M12" s="504"/>
      <c r="N12" s="504">
        <v>4</v>
      </c>
      <c r="O12" s="504">
        <v>1</v>
      </c>
      <c r="P12" s="504">
        <v>2</v>
      </c>
      <c r="Q12" s="504">
        <v>4</v>
      </c>
      <c r="R12" s="504"/>
      <c r="S12" s="504">
        <v>7</v>
      </c>
      <c r="T12" s="504"/>
      <c r="U12" s="504"/>
      <c r="V12" s="504"/>
      <c r="W12" s="504"/>
      <c r="X12" s="504"/>
      <c r="Y12" s="504"/>
      <c r="Z12" s="504"/>
      <c r="AA12" s="504"/>
      <c r="AB12" s="504">
        <v>3</v>
      </c>
      <c r="AC12" s="504"/>
      <c r="AD12" s="507">
        <f t="shared" si="0"/>
        <v>41</v>
      </c>
      <c r="AE12" s="504">
        <v>1</v>
      </c>
      <c r="AF12" s="504">
        <v>1</v>
      </c>
      <c r="AG12" s="504">
        <v>1</v>
      </c>
      <c r="AH12" s="504">
        <v>0</v>
      </c>
      <c r="AI12" s="504">
        <v>1</v>
      </c>
    </row>
    <row r="13" spans="1:35" ht="27" customHeight="1">
      <c r="A13" s="508" t="s">
        <v>1211</v>
      </c>
      <c r="B13" s="509">
        <v>20</v>
      </c>
      <c r="C13" s="504">
        <v>19</v>
      </c>
      <c r="D13" s="504">
        <v>1</v>
      </c>
      <c r="E13" s="504"/>
      <c r="F13" s="504"/>
      <c r="G13" s="504"/>
      <c r="H13" s="504"/>
      <c r="I13" s="504">
        <v>1</v>
      </c>
      <c r="J13" s="504"/>
      <c r="K13" s="504"/>
      <c r="L13" s="504"/>
      <c r="M13" s="504"/>
      <c r="N13" s="504"/>
      <c r="O13" s="504"/>
      <c r="P13" s="504"/>
      <c r="Q13" s="504"/>
      <c r="R13" s="504"/>
      <c r="S13" s="504"/>
      <c r="T13" s="504"/>
      <c r="U13" s="504"/>
      <c r="V13" s="504"/>
      <c r="W13" s="504"/>
      <c r="X13" s="504"/>
      <c r="Y13" s="504"/>
      <c r="Z13" s="504"/>
      <c r="AA13" s="504"/>
      <c r="AB13" s="504"/>
      <c r="AC13" s="504"/>
      <c r="AD13" s="507">
        <f t="shared" si="0"/>
        <v>1</v>
      </c>
      <c r="AE13" s="504">
        <v>0</v>
      </c>
      <c r="AF13" s="504">
        <v>0</v>
      </c>
      <c r="AG13" s="504">
        <v>0</v>
      </c>
      <c r="AH13" s="504">
        <v>0</v>
      </c>
      <c r="AI13" s="504">
        <v>0</v>
      </c>
    </row>
    <row r="14" spans="1:35" ht="27" customHeight="1">
      <c r="A14" s="508" t="s">
        <v>1212</v>
      </c>
      <c r="B14" s="509">
        <v>55</v>
      </c>
      <c r="C14" s="504">
        <v>54</v>
      </c>
      <c r="D14" s="504"/>
      <c r="E14" s="504"/>
      <c r="F14" s="504"/>
      <c r="G14" s="504"/>
      <c r="H14" s="504"/>
      <c r="I14" s="504"/>
      <c r="J14" s="504"/>
      <c r="K14" s="504"/>
      <c r="L14" s="504"/>
      <c r="M14" s="504"/>
      <c r="N14" s="504"/>
      <c r="O14" s="504"/>
      <c r="P14" s="504"/>
      <c r="Q14" s="504"/>
      <c r="R14" s="504"/>
      <c r="S14" s="504"/>
      <c r="T14" s="504"/>
      <c r="U14" s="504"/>
      <c r="V14" s="504"/>
      <c r="W14" s="504"/>
      <c r="X14" s="504"/>
      <c r="Y14" s="504"/>
      <c r="Z14" s="504"/>
      <c r="AA14" s="504"/>
      <c r="AB14" s="504"/>
      <c r="AC14" s="504"/>
      <c r="AD14" s="507">
        <f t="shared" si="0"/>
        <v>0</v>
      </c>
      <c r="AE14" s="504">
        <v>0</v>
      </c>
      <c r="AF14" s="504">
        <v>0</v>
      </c>
      <c r="AG14" s="504">
        <v>0</v>
      </c>
      <c r="AH14" s="504">
        <v>0</v>
      </c>
      <c r="AI14" s="504">
        <v>0</v>
      </c>
    </row>
    <row r="15" spans="1:35" ht="27" customHeight="1">
      <c r="A15" s="508" t="s">
        <v>1213</v>
      </c>
      <c r="B15" s="509">
        <v>51</v>
      </c>
      <c r="C15" s="504">
        <v>41</v>
      </c>
      <c r="D15" s="504">
        <v>3</v>
      </c>
      <c r="E15" s="504"/>
      <c r="F15" s="504"/>
      <c r="G15" s="504"/>
      <c r="H15" s="504"/>
      <c r="I15" s="504"/>
      <c r="J15" s="504"/>
      <c r="K15" s="504"/>
      <c r="L15" s="504">
        <v>2</v>
      </c>
      <c r="M15" s="504"/>
      <c r="N15" s="504"/>
      <c r="O15" s="504"/>
      <c r="P15" s="504"/>
      <c r="Q15" s="504">
        <v>1</v>
      </c>
      <c r="R15" s="504"/>
      <c r="S15" s="504"/>
      <c r="T15" s="504"/>
      <c r="U15" s="504"/>
      <c r="V15" s="504"/>
      <c r="W15" s="504"/>
      <c r="X15" s="504"/>
      <c r="Y15" s="504"/>
      <c r="Z15" s="504"/>
      <c r="AA15" s="504"/>
      <c r="AB15" s="504"/>
      <c r="AC15" s="504"/>
      <c r="AD15" s="507">
        <f t="shared" si="0"/>
        <v>3</v>
      </c>
      <c r="AE15" s="504">
        <v>0</v>
      </c>
      <c r="AF15" s="504">
        <v>0</v>
      </c>
      <c r="AG15" s="504">
        <v>0</v>
      </c>
      <c r="AH15" s="504">
        <v>0</v>
      </c>
      <c r="AI15" s="504">
        <v>0</v>
      </c>
    </row>
    <row r="16" spans="1:35" ht="27" customHeight="1">
      <c r="A16" s="508" t="s">
        <v>1214</v>
      </c>
      <c r="B16" s="509">
        <v>119</v>
      </c>
      <c r="C16" s="504">
        <v>119</v>
      </c>
      <c r="D16" s="504">
        <v>19</v>
      </c>
      <c r="E16" s="504">
        <v>3</v>
      </c>
      <c r="F16" s="504">
        <v>4</v>
      </c>
      <c r="G16" s="504">
        <v>1</v>
      </c>
      <c r="H16" s="504">
        <v>1</v>
      </c>
      <c r="I16" s="504">
        <v>10</v>
      </c>
      <c r="J16" s="504">
        <v>1</v>
      </c>
      <c r="K16" s="504">
        <v>5</v>
      </c>
      <c r="L16" s="504">
        <v>1</v>
      </c>
      <c r="M16" s="504">
        <v>0</v>
      </c>
      <c r="N16" s="504">
        <v>0</v>
      </c>
      <c r="O16" s="504">
        <v>0</v>
      </c>
      <c r="P16" s="504">
        <v>1</v>
      </c>
      <c r="Q16" s="504">
        <v>3</v>
      </c>
      <c r="R16" s="504">
        <v>0</v>
      </c>
      <c r="S16" s="504">
        <v>4</v>
      </c>
      <c r="T16" s="504">
        <v>1</v>
      </c>
      <c r="U16" s="504">
        <v>0</v>
      </c>
      <c r="V16" s="504">
        <v>0</v>
      </c>
      <c r="W16" s="504">
        <v>0</v>
      </c>
      <c r="X16" s="504">
        <v>0</v>
      </c>
      <c r="Y16" s="504">
        <v>0</v>
      </c>
      <c r="Z16" s="504">
        <v>0</v>
      </c>
      <c r="AA16" s="504">
        <v>0</v>
      </c>
      <c r="AB16" s="504">
        <v>0</v>
      </c>
      <c r="AC16" s="504">
        <v>0</v>
      </c>
      <c r="AD16" s="507">
        <f t="shared" si="0"/>
        <v>35</v>
      </c>
      <c r="AE16" s="504">
        <v>0</v>
      </c>
      <c r="AF16" s="504">
        <v>0</v>
      </c>
      <c r="AG16" s="504">
        <v>0</v>
      </c>
      <c r="AH16" s="504">
        <v>0</v>
      </c>
      <c r="AI16" s="504">
        <v>0</v>
      </c>
    </row>
    <row r="17" spans="1:35" ht="27" customHeight="1">
      <c r="A17" s="508" t="s">
        <v>1215</v>
      </c>
      <c r="B17" s="509">
        <v>65</v>
      </c>
      <c r="C17" s="504">
        <v>61</v>
      </c>
      <c r="D17" s="504">
        <v>15</v>
      </c>
      <c r="E17" s="504">
        <v>1</v>
      </c>
      <c r="F17" s="504">
        <v>1</v>
      </c>
      <c r="G17" s="504"/>
      <c r="H17" s="504"/>
      <c r="I17" s="504"/>
      <c r="J17" s="504">
        <v>1</v>
      </c>
      <c r="K17" s="504">
        <v>4</v>
      </c>
      <c r="L17" s="504"/>
      <c r="M17" s="504"/>
      <c r="N17" s="504"/>
      <c r="O17" s="504"/>
      <c r="P17" s="504"/>
      <c r="Q17" s="504"/>
      <c r="R17" s="504">
        <v>1</v>
      </c>
      <c r="S17" s="504">
        <v>2</v>
      </c>
      <c r="T17" s="504"/>
      <c r="U17" s="504"/>
      <c r="V17" s="504"/>
      <c r="W17" s="504"/>
      <c r="X17" s="504"/>
      <c r="Y17" s="504"/>
      <c r="Z17" s="504"/>
      <c r="AA17" s="504"/>
      <c r="AB17" s="504"/>
      <c r="AC17" s="504"/>
      <c r="AD17" s="507">
        <f t="shared" si="0"/>
        <v>10</v>
      </c>
      <c r="AE17" s="504">
        <v>0</v>
      </c>
      <c r="AF17" s="504">
        <v>0</v>
      </c>
      <c r="AG17" s="504">
        <v>0</v>
      </c>
      <c r="AH17" s="504">
        <v>0</v>
      </c>
      <c r="AI17" s="504">
        <v>0</v>
      </c>
    </row>
    <row r="18" spans="1:35" ht="27" customHeight="1">
      <c r="A18" s="508" t="s">
        <v>1216</v>
      </c>
      <c r="B18" s="509">
        <v>73</v>
      </c>
      <c r="C18" s="504">
        <v>55</v>
      </c>
      <c r="D18" s="504">
        <v>9</v>
      </c>
      <c r="E18" s="504">
        <v>2</v>
      </c>
      <c r="F18" s="504">
        <v>4</v>
      </c>
      <c r="G18" s="504">
        <v>2</v>
      </c>
      <c r="H18" s="504">
        <v>0</v>
      </c>
      <c r="I18" s="504">
        <v>3</v>
      </c>
      <c r="J18" s="504">
        <v>3</v>
      </c>
      <c r="K18" s="504">
        <v>1</v>
      </c>
      <c r="L18" s="504">
        <v>0</v>
      </c>
      <c r="M18" s="504">
        <v>0</v>
      </c>
      <c r="N18" s="504">
        <v>0</v>
      </c>
      <c r="O18" s="504">
        <v>0</v>
      </c>
      <c r="P18" s="504">
        <v>0</v>
      </c>
      <c r="Q18" s="504">
        <v>1</v>
      </c>
      <c r="R18" s="504">
        <v>0</v>
      </c>
      <c r="S18" s="504">
        <v>1</v>
      </c>
      <c r="T18" s="504">
        <v>0</v>
      </c>
      <c r="U18" s="504">
        <v>0</v>
      </c>
      <c r="V18" s="504">
        <v>0</v>
      </c>
      <c r="W18" s="504">
        <v>0</v>
      </c>
      <c r="X18" s="504">
        <v>0</v>
      </c>
      <c r="Y18" s="504">
        <v>0</v>
      </c>
      <c r="Z18" s="504">
        <v>0</v>
      </c>
      <c r="AA18" s="504">
        <v>0</v>
      </c>
      <c r="AB18" s="504">
        <v>0</v>
      </c>
      <c r="AC18" s="504">
        <v>0</v>
      </c>
      <c r="AD18" s="507">
        <f t="shared" si="0"/>
        <v>17</v>
      </c>
      <c r="AE18" s="504">
        <v>0</v>
      </c>
      <c r="AF18" s="504">
        <v>0</v>
      </c>
      <c r="AG18" s="504">
        <v>1</v>
      </c>
      <c r="AH18" s="504">
        <v>0</v>
      </c>
      <c r="AI18" s="504">
        <v>0</v>
      </c>
    </row>
    <row r="19" spans="1:35" ht="27" customHeight="1">
      <c r="A19" s="508" t="s">
        <v>834</v>
      </c>
      <c r="B19" s="509">
        <v>95</v>
      </c>
      <c r="C19" s="504">
        <v>50</v>
      </c>
      <c r="D19" s="504">
        <v>14</v>
      </c>
      <c r="E19" s="504"/>
      <c r="F19" s="504">
        <v>2</v>
      </c>
      <c r="G19" s="504"/>
      <c r="H19" s="504">
        <v>2</v>
      </c>
      <c r="I19" s="504"/>
      <c r="J19" s="504">
        <v>1</v>
      </c>
      <c r="K19" s="504">
        <v>4</v>
      </c>
      <c r="L19" s="504">
        <v>1</v>
      </c>
      <c r="M19" s="504">
        <v>1</v>
      </c>
      <c r="N19" s="504">
        <v>2</v>
      </c>
      <c r="O19" s="504">
        <v>1</v>
      </c>
      <c r="P19" s="504"/>
      <c r="Q19" s="504">
        <v>1</v>
      </c>
      <c r="R19" s="504"/>
      <c r="S19" s="504">
        <v>4</v>
      </c>
      <c r="T19" s="504"/>
      <c r="U19" s="504">
        <v>1</v>
      </c>
      <c r="V19" s="504"/>
      <c r="W19" s="504"/>
      <c r="X19" s="504"/>
      <c r="Y19" s="504"/>
      <c r="Z19" s="504"/>
      <c r="AA19" s="504"/>
      <c r="AB19" s="504">
        <v>1</v>
      </c>
      <c r="AC19" s="504"/>
      <c r="AD19" s="507">
        <f t="shared" si="0"/>
        <v>21</v>
      </c>
      <c r="AE19" s="504"/>
      <c r="AF19" s="504"/>
      <c r="AG19" s="504"/>
      <c r="AH19" s="504">
        <v>0</v>
      </c>
      <c r="AI19" s="504">
        <v>0</v>
      </c>
    </row>
    <row r="20" spans="1:35" ht="27" customHeight="1">
      <c r="A20" s="508" t="s">
        <v>1217</v>
      </c>
      <c r="B20" s="509">
        <v>17</v>
      </c>
      <c r="C20" s="504">
        <v>17</v>
      </c>
      <c r="D20" s="504">
        <v>5</v>
      </c>
      <c r="E20" s="504"/>
      <c r="F20" s="504"/>
      <c r="G20" s="504">
        <v>1</v>
      </c>
      <c r="H20" s="504"/>
      <c r="I20" s="504">
        <v>1</v>
      </c>
      <c r="J20" s="504"/>
      <c r="K20" s="504">
        <v>1</v>
      </c>
      <c r="L20" s="504"/>
      <c r="M20" s="504"/>
      <c r="N20" s="504"/>
      <c r="O20" s="504"/>
      <c r="P20" s="504"/>
      <c r="Q20" s="504">
        <v>1</v>
      </c>
      <c r="R20" s="504"/>
      <c r="S20" s="504"/>
      <c r="T20" s="504">
        <v>1</v>
      </c>
      <c r="U20" s="504"/>
      <c r="V20" s="504"/>
      <c r="W20" s="504"/>
      <c r="X20" s="504"/>
      <c r="Y20" s="504"/>
      <c r="Z20" s="504"/>
      <c r="AA20" s="504"/>
      <c r="AB20" s="504"/>
      <c r="AC20" s="504"/>
      <c r="AD20" s="507">
        <f t="shared" si="0"/>
        <v>5</v>
      </c>
      <c r="AE20" s="504">
        <v>0</v>
      </c>
      <c r="AF20" s="504">
        <v>0</v>
      </c>
      <c r="AG20" s="504">
        <v>1</v>
      </c>
      <c r="AH20" s="504">
        <v>0</v>
      </c>
      <c r="AI20" s="504">
        <v>0</v>
      </c>
    </row>
    <row r="21" spans="1:35" ht="27" customHeight="1">
      <c r="A21" s="508" t="s">
        <v>1218</v>
      </c>
      <c r="B21" s="509">
        <v>11</v>
      </c>
      <c r="C21" s="504">
        <v>11</v>
      </c>
      <c r="D21" s="504">
        <v>0</v>
      </c>
      <c r="E21" s="504"/>
      <c r="F21" s="504">
        <v>0</v>
      </c>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v>0</v>
      </c>
      <c r="AD21" s="507">
        <f t="shared" si="0"/>
        <v>0</v>
      </c>
      <c r="AE21" s="504">
        <v>0</v>
      </c>
      <c r="AF21" s="504">
        <v>0</v>
      </c>
      <c r="AG21" s="504">
        <v>0</v>
      </c>
      <c r="AH21" s="504">
        <v>0</v>
      </c>
      <c r="AI21" s="504">
        <v>0</v>
      </c>
    </row>
    <row r="22" spans="1:35" ht="27" customHeight="1">
      <c r="A22" s="508" t="s">
        <v>1219</v>
      </c>
      <c r="B22" s="509">
        <v>27</v>
      </c>
      <c r="C22" s="504">
        <v>27</v>
      </c>
      <c r="D22" s="504">
        <v>4</v>
      </c>
      <c r="E22" s="504">
        <v>1</v>
      </c>
      <c r="F22" s="504">
        <v>0</v>
      </c>
      <c r="G22" s="504">
        <v>1</v>
      </c>
      <c r="H22" s="504">
        <v>0</v>
      </c>
      <c r="I22" s="504">
        <v>0</v>
      </c>
      <c r="J22" s="504">
        <v>1</v>
      </c>
      <c r="K22" s="504">
        <v>2</v>
      </c>
      <c r="L22" s="504">
        <v>1</v>
      </c>
      <c r="M22" s="504">
        <v>0</v>
      </c>
      <c r="N22" s="504">
        <v>1</v>
      </c>
      <c r="O22" s="504">
        <v>0</v>
      </c>
      <c r="P22" s="504">
        <v>0</v>
      </c>
      <c r="Q22" s="504">
        <v>0</v>
      </c>
      <c r="R22" s="504">
        <v>0</v>
      </c>
      <c r="S22" s="504">
        <v>0</v>
      </c>
      <c r="T22" s="504">
        <v>0</v>
      </c>
      <c r="U22" s="504">
        <v>0</v>
      </c>
      <c r="V22" s="504">
        <v>0</v>
      </c>
      <c r="W22" s="504">
        <v>0</v>
      </c>
      <c r="X22" s="504">
        <v>0</v>
      </c>
      <c r="Y22" s="504">
        <v>0</v>
      </c>
      <c r="Z22" s="504">
        <v>0</v>
      </c>
      <c r="AA22" s="504">
        <v>0</v>
      </c>
      <c r="AB22" s="504">
        <v>0</v>
      </c>
      <c r="AC22" s="504">
        <v>0</v>
      </c>
      <c r="AD22" s="507">
        <f t="shared" si="0"/>
        <v>7</v>
      </c>
      <c r="AE22" s="504">
        <v>0</v>
      </c>
      <c r="AF22" s="504">
        <v>0</v>
      </c>
      <c r="AG22" s="504">
        <v>0</v>
      </c>
      <c r="AH22" s="504">
        <v>0</v>
      </c>
      <c r="AI22" s="504">
        <v>0</v>
      </c>
    </row>
    <row r="23" spans="1:35" ht="27" customHeight="1">
      <c r="A23" s="508" t="s">
        <v>1220</v>
      </c>
      <c r="B23" s="509">
        <v>11</v>
      </c>
      <c r="C23" s="504">
        <v>11</v>
      </c>
      <c r="D23" s="504">
        <v>0</v>
      </c>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v>0</v>
      </c>
      <c r="AD23" s="507">
        <f t="shared" si="0"/>
        <v>0</v>
      </c>
      <c r="AE23" s="504">
        <v>0</v>
      </c>
      <c r="AF23" s="504">
        <v>0</v>
      </c>
      <c r="AG23" s="504">
        <v>0</v>
      </c>
      <c r="AH23" s="504">
        <v>0</v>
      </c>
      <c r="AI23" s="504">
        <v>0</v>
      </c>
    </row>
    <row r="24" spans="1:35" ht="27" customHeight="1">
      <c r="A24" s="508" t="s">
        <v>1221</v>
      </c>
      <c r="B24" s="509">
        <v>58</v>
      </c>
      <c r="C24" s="504">
        <v>42</v>
      </c>
      <c r="D24" s="504">
        <v>17</v>
      </c>
      <c r="E24" s="504">
        <v>1</v>
      </c>
      <c r="F24" s="504">
        <v>2</v>
      </c>
      <c r="G24" s="504">
        <v>1</v>
      </c>
      <c r="H24" s="504"/>
      <c r="I24" s="504">
        <v>6</v>
      </c>
      <c r="J24" s="504">
        <v>2</v>
      </c>
      <c r="K24" s="504">
        <v>3</v>
      </c>
      <c r="L24" s="504">
        <v>1</v>
      </c>
      <c r="M24" s="504"/>
      <c r="N24" s="504"/>
      <c r="O24" s="504"/>
      <c r="P24" s="504"/>
      <c r="Q24" s="504">
        <v>4</v>
      </c>
      <c r="R24" s="504">
        <v>1</v>
      </c>
      <c r="S24" s="504">
        <v>1</v>
      </c>
      <c r="T24" s="504"/>
      <c r="U24" s="504">
        <v>1</v>
      </c>
      <c r="V24" s="504"/>
      <c r="W24" s="504"/>
      <c r="X24" s="504"/>
      <c r="Y24" s="504"/>
      <c r="Z24" s="504"/>
      <c r="AA24" s="504"/>
      <c r="AB24" s="504">
        <v>1</v>
      </c>
      <c r="AC24" s="504"/>
      <c r="AD24" s="507">
        <f t="shared" si="0"/>
        <v>24</v>
      </c>
      <c r="AE24" s="504">
        <v>0</v>
      </c>
      <c r="AF24" s="504"/>
      <c r="AG24" s="504"/>
      <c r="AH24" s="504">
        <v>0</v>
      </c>
      <c r="AI24" s="504">
        <v>0</v>
      </c>
    </row>
    <row r="25" spans="1:35" ht="27" customHeight="1">
      <c r="A25" s="508" t="s">
        <v>842</v>
      </c>
      <c r="B25" s="509">
        <v>98</v>
      </c>
      <c r="C25" s="504">
        <v>77</v>
      </c>
      <c r="D25" s="504">
        <v>23</v>
      </c>
      <c r="E25" s="504">
        <v>0</v>
      </c>
      <c r="F25" s="504">
        <v>2</v>
      </c>
      <c r="G25" s="504">
        <v>0</v>
      </c>
      <c r="H25" s="504">
        <v>0</v>
      </c>
      <c r="I25" s="504">
        <v>2</v>
      </c>
      <c r="J25" s="504">
        <v>0</v>
      </c>
      <c r="K25" s="504">
        <v>6</v>
      </c>
      <c r="L25" s="504">
        <v>2</v>
      </c>
      <c r="M25" s="504">
        <v>1</v>
      </c>
      <c r="N25" s="504">
        <v>0</v>
      </c>
      <c r="O25" s="504">
        <v>0</v>
      </c>
      <c r="P25" s="504">
        <v>0</v>
      </c>
      <c r="Q25" s="504">
        <v>5</v>
      </c>
      <c r="R25" s="504">
        <v>1</v>
      </c>
      <c r="S25" s="504">
        <v>2</v>
      </c>
      <c r="T25" s="504">
        <v>1</v>
      </c>
      <c r="U25" s="504">
        <v>0</v>
      </c>
      <c r="V25" s="504">
        <v>0</v>
      </c>
      <c r="W25" s="504">
        <v>0</v>
      </c>
      <c r="X25" s="504">
        <v>0</v>
      </c>
      <c r="Y25" s="504">
        <v>0</v>
      </c>
      <c r="Z25" s="504">
        <v>0</v>
      </c>
      <c r="AA25" s="504">
        <v>0</v>
      </c>
      <c r="AB25" s="504">
        <v>1</v>
      </c>
      <c r="AC25" s="504">
        <v>0</v>
      </c>
      <c r="AD25" s="507">
        <f t="shared" si="0"/>
        <v>23</v>
      </c>
      <c r="AE25" s="504">
        <v>0</v>
      </c>
      <c r="AF25" s="504">
        <v>0</v>
      </c>
      <c r="AG25" s="504">
        <v>0</v>
      </c>
      <c r="AH25" s="504">
        <v>0</v>
      </c>
      <c r="AI25" s="504">
        <v>0</v>
      </c>
    </row>
    <row r="26" spans="1:35" ht="27" customHeight="1">
      <c r="A26" s="508" t="s">
        <v>1222</v>
      </c>
      <c r="B26" s="509">
        <v>73</v>
      </c>
      <c r="C26" s="504">
        <v>70</v>
      </c>
      <c r="D26" s="504">
        <v>9</v>
      </c>
      <c r="E26" s="504"/>
      <c r="F26" s="504">
        <v>1</v>
      </c>
      <c r="G26" s="504"/>
      <c r="H26" s="504"/>
      <c r="I26" s="504">
        <v>2</v>
      </c>
      <c r="J26" s="504"/>
      <c r="K26" s="504">
        <v>2</v>
      </c>
      <c r="L26" s="504"/>
      <c r="M26" s="504"/>
      <c r="N26" s="504">
        <v>2</v>
      </c>
      <c r="O26" s="504">
        <v>1</v>
      </c>
      <c r="P26" s="504"/>
      <c r="Q26" s="504">
        <v>1</v>
      </c>
      <c r="R26" s="504"/>
      <c r="S26" s="504">
        <v>1</v>
      </c>
      <c r="T26" s="504"/>
      <c r="U26" s="504"/>
      <c r="V26" s="504"/>
      <c r="W26" s="504"/>
      <c r="X26" s="504"/>
      <c r="Y26" s="504"/>
      <c r="Z26" s="504"/>
      <c r="AA26" s="504"/>
      <c r="AB26" s="504"/>
      <c r="AC26" s="504"/>
      <c r="AD26" s="507">
        <f t="shared" si="0"/>
        <v>10</v>
      </c>
      <c r="AE26" s="504">
        <v>0</v>
      </c>
      <c r="AF26" s="504">
        <v>0</v>
      </c>
      <c r="AG26" s="504"/>
      <c r="AH26" s="504">
        <v>0</v>
      </c>
      <c r="AI26" s="504">
        <v>0</v>
      </c>
    </row>
    <row r="27" spans="1:35" ht="27" customHeight="1">
      <c r="A27" s="508" t="s">
        <v>1223</v>
      </c>
      <c r="B27" s="506">
        <v>31</v>
      </c>
      <c r="C27" s="507">
        <v>24</v>
      </c>
      <c r="D27" s="507">
        <v>10</v>
      </c>
      <c r="E27" s="504"/>
      <c r="F27" s="504">
        <v>2</v>
      </c>
      <c r="G27" s="504"/>
      <c r="H27" s="504">
        <v>1</v>
      </c>
      <c r="I27" s="504">
        <v>2</v>
      </c>
      <c r="J27" s="504"/>
      <c r="K27" s="504">
        <v>1</v>
      </c>
      <c r="L27" s="504">
        <v>1</v>
      </c>
      <c r="M27" s="504"/>
      <c r="N27" s="504">
        <v>1</v>
      </c>
      <c r="O27" s="504"/>
      <c r="P27" s="504"/>
      <c r="Q27" s="504">
        <v>1</v>
      </c>
      <c r="R27" s="504"/>
      <c r="S27" s="504">
        <v>1</v>
      </c>
      <c r="T27" s="504"/>
      <c r="U27" s="504"/>
      <c r="V27" s="504"/>
      <c r="W27" s="504"/>
      <c r="X27" s="504"/>
      <c r="Y27" s="504"/>
      <c r="Z27" s="504"/>
      <c r="AA27" s="504"/>
      <c r="AB27" s="504"/>
      <c r="AC27" s="504"/>
      <c r="AD27" s="507">
        <f t="shared" si="0"/>
        <v>10</v>
      </c>
      <c r="AE27" s="504">
        <v>0</v>
      </c>
      <c r="AF27" s="504">
        <v>0</v>
      </c>
      <c r="AG27" s="504">
        <v>0</v>
      </c>
      <c r="AH27" s="504">
        <v>0</v>
      </c>
      <c r="AI27" s="504">
        <v>0</v>
      </c>
    </row>
    <row r="28" spans="1:35" ht="27" customHeight="1">
      <c r="A28" s="508" t="s">
        <v>844</v>
      </c>
      <c r="B28" s="506">
        <v>32</v>
      </c>
      <c r="C28" s="507">
        <v>30</v>
      </c>
      <c r="D28" s="504">
        <v>3</v>
      </c>
      <c r="E28" s="504"/>
      <c r="F28" s="504"/>
      <c r="G28" s="504"/>
      <c r="H28" s="504"/>
      <c r="I28" s="504">
        <v>2</v>
      </c>
      <c r="J28" s="504"/>
      <c r="K28" s="504"/>
      <c r="L28" s="504"/>
      <c r="M28" s="504"/>
      <c r="N28" s="504"/>
      <c r="O28" s="504"/>
      <c r="P28" s="504"/>
      <c r="Q28" s="504"/>
      <c r="R28" s="504"/>
      <c r="S28" s="504">
        <v>1</v>
      </c>
      <c r="T28" s="504"/>
      <c r="U28" s="504"/>
      <c r="V28" s="504"/>
      <c r="W28" s="504"/>
      <c r="X28" s="504"/>
      <c r="Y28" s="504"/>
      <c r="Z28" s="504"/>
      <c r="AA28" s="504"/>
      <c r="AB28" s="504"/>
      <c r="AC28" s="504"/>
      <c r="AD28" s="507">
        <f t="shared" si="0"/>
        <v>3</v>
      </c>
      <c r="AE28" s="504">
        <v>0</v>
      </c>
      <c r="AF28" s="504">
        <v>0</v>
      </c>
      <c r="AG28" s="504">
        <v>0</v>
      </c>
      <c r="AH28" s="504">
        <v>0</v>
      </c>
      <c r="AI28" s="504">
        <v>0</v>
      </c>
    </row>
    <row r="29" spans="1:35" ht="27" customHeight="1">
      <c r="A29" s="508" t="s">
        <v>1224</v>
      </c>
      <c r="B29" s="506">
        <v>23</v>
      </c>
      <c r="C29" s="507">
        <v>19</v>
      </c>
      <c r="D29" s="504">
        <v>6</v>
      </c>
      <c r="E29" s="504"/>
      <c r="F29" s="504"/>
      <c r="G29" s="504"/>
      <c r="H29" s="504"/>
      <c r="I29" s="504">
        <v>1</v>
      </c>
      <c r="J29" s="504">
        <v>1</v>
      </c>
      <c r="K29" s="504">
        <v>1</v>
      </c>
      <c r="L29" s="504">
        <v>1</v>
      </c>
      <c r="M29" s="504"/>
      <c r="N29" s="504"/>
      <c r="O29" s="504"/>
      <c r="P29" s="504"/>
      <c r="Q29" s="504">
        <v>3</v>
      </c>
      <c r="R29" s="504"/>
      <c r="S29" s="504">
        <v>1</v>
      </c>
      <c r="T29" s="504"/>
      <c r="U29" s="504"/>
      <c r="V29" s="504"/>
      <c r="W29" s="504"/>
      <c r="X29" s="504"/>
      <c r="Y29" s="504"/>
      <c r="Z29" s="504"/>
      <c r="AA29" s="504"/>
      <c r="AB29" s="504"/>
      <c r="AC29" s="504"/>
      <c r="AD29" s="507">
        <f t="shared" si="0"/>
        <v>8</v>
      </c>
      <c r="AE29" s="504">
        <v>0</v>
      </c>
      <c r="AF29" s="504">
        <v>0</v>
      </c>
      <c r="AG29" s="504"/>
      <c r="AH29" s="504">
        <v>0</v>
      </c>
      <c r="AI29" s="504">
        <v>0</v>
      </c>
    </row>
    <row r="30" spans="1:35" ht="27" customHeight="1">
      <c r="A30" s="508" t="s">
        <v>841</v>
      </c>
      <c r="B30" s="506">
        <v>15</v>
      </c>
      <c r="C30" s="507">
        <v>15</v>
      </c>
      <c r="D30" s="504">
        <v>2</v>
      </c>
      <c r="E30" s="504"/>
      <c r="F30" s="504"/>
      <c r="G30" s="504"/>
      <c r="H30" s="504"/>
      <c r="I30" s="504">
        <v>1</v>
      </c>
      <c r="J30" s="504"/>
      <c r="K30" s="504"/>
      <c r="L30" s="504"/>
      <c r="M30" s="504"/>
      <c r="N30" s="504">
        <v>1</v>
      </c>
      <c r="O30" s="504"/>
      <c r="P30" s="504"/>
      <c r="Q30" s="504"/>
      <c r="R30" s="504"/>
      <c r="S30" s="504"/>
      <c r="T30" s="504"/>
      <c r="U30" s="504"/>
      <c r="V30" s="504"/>
      <c r="W30" s="504"/>
      <c r="X30" s="504"/>
      <c r="Y30" s="504"/>
      <c r="Z30" s="504"/>
      <c r="AA30" s="504"/>
      <c r="AB30" s="504"/>
      <c r="AC30" s="504"/>
      <c r="AD30" s="507">
        <f t="shared" si="0"/>
        <v>2</v>
      </c>
      <c r="AE30" s="504">
        <v>0</v>
      </c>
      <c r="AF30" s="504">
        <v>0</v>
      </c>
      <c r="AG30" s="504">
        <v>0</v>
      </c>
      <c r="AH30" s="504">
        <v>0</v>
      </c>
      <c r="AI30" s="504">
        <v>0</v>
      </c>
    </row>
    <row r="31" spans="1:35" ht="27" customHeight="1">
      <c r="A31" s="508" t="s">
        <v>1225</v>
      </c>
      <c r="B31" s="506">
        <v>139</v>
      </c>
      <c r="C31" s="507">
        <v>76</v>
      </c>
      <c r="D31" s="504"/>
      <c r="E31" s="504"/>
      <c r="F31" s="504"/>
      <c r="G31" s="504"/>
      <c r="H31" s="504"/>
      <c r="I31" s="504"/>
      <c r="J31" s="504"/>
      <c r="K31" s="504"/>
      <c r="L31" s="504"/>
      <c r="M31" s="504"/>
      <c r="N31" s="504"/>
      <c r="O31" s="504"/>
      <c r="P31" s="504"/>
      <c r="Q31" s="504"/>
      <c r="R31" s="504"/>
      <c r="S31" s="504"/>
      <c r="T31" s="504"/>
      <c r="U31" s="504"/>
      <c r="V31" s="504"/>
      <c r="W31" s="504"/>
      <c r="X31" s="504"/>
      <c r="Y31" s="504"/>
      <c r="Z31" s="504"/>
      <c r="AA31" s="504"/>
      <c r="AB31" s="504"/>
      <c r="AC31" s="504"/>
      <c r="AD31" s="507">
        <f t="shared" si="0"/>
        <v>0</v>
      </c>
      <c r="AE31" s="504"/>
      <c r="AF31" s="504">
        <v>0</v>
      </c>
      <c r="AG31" s="504">
        <v>0</v>
      </c>
      <c r="AH31" s="504"/>
      <c r="AI31" s="504">
        <v>0</v>
      </c>
    </row>
    <row r="32" spans="1:35" ht="27" customHeight="1">
      <c r="A32" s="508" t="s">
        <v>849</v>
      </c>
      <c r="B32" s="506">
        <v>21</v>
      </c>
      <c r="C32" s="507">
        <v>12</v>
      </c>
      <c r="D32" s="504">
        <v>2</v>
      </c>
      <c r="E32" s="504">
        <v>0</v>
      </c>
      <c r="F32" s="504">
        <v>0</v>
      </c>
      <c r="G32" s="504">
        <v>0</v>
      </c>
      <c r="H32" s="504">
        <v>0</v>
      </c>
      <c r="I32" s="504">
        <v>0</v>
      </c>
      <c r="J32" s="504">
        <v>0</v>
      </c>
      <c r="K32" s="504">
        <v>0</v>
      </c>
      <c r="L32" s="504">
        <v>0</v>
      </c>
      <c r="M32" s="504">
        <v>0</v>
      </c>
      <c r="N32" s="504">
        <v>0</v>
      </c>
      <c r="O32" s="504">
        <v>0</v>
      </c>
      <c r="P32" s="504">
        <v>0</v>
      </c>
      <c r="Q32" s="504">
        <v>2</v>
      </c>
      <c r="R32" s="504">
        <v>0</v>
      </c>
      <c r="S32" s="504">
        <v>0</v>
      </c>
      <c r="T32" s="504">
        <v>0</v>
      </c>
      <c r="U32" s="504">
        <v>0</v>
      </c>
      <c r="V32" s="504">
        <v>0</v>
      </c>
      <c r="W32" s="504">
        <v>0</v>
      </c>
      <c r="X32" s="504">
        <v>0</v>
      </c>
      <c r="Y32" s="504">
        <v>0</v>
      </c>
      <c r="Z32" s="504">
        <v>0</v>
      </c>
      <c r="AA32" s="504">
        <v>0</v>
      </c>
      <c r="AB32" s="504">
        <v>0</v>
      </c>
      <c r="AC32" s="504">
        <v>0</v>
      </c>
      <c r="AD32" s="507">
        <f t="shared" si="0"/>
        <v>2</v>
      </c>
      <c r="AE32" s="504">
        <v>0</v>
      </c>
      <c r="AF32" s="504">
        <v>0</v>
      </c>
      <c r="AG32" s="504">
        <v>0</v>
      </c>
      <c r="AH32" s="504">
        <v>0</v>
      </c>
      <c r="AI32" s="504">
        <v>0</v>
      </c>
    </row>
    <row r="33" spans="1:35" ht="27" customHeight="1">
      <c r="A33" s="508" t="s">
        <v>1226</v>
      </c>
      <c r="B33" s="506">
        <v>14</v>
      </c>
      <c r="C33" s="506">
        <v>14</v>
      </c>
      <c r="D33" s="506">
        <v>5</v>
      </c>
      <c r="E33" s="506"/>
      <c r="F33" s="506">
        <v>1</v>
      </c>
      <c r="G33" s="506"/>
      <c r="H33" s="506">
        <v>1</v>
      </c>
      <c r="I33" s="506">
        <v>2</v>
      </c>
      <c r="J33" s="506"/>
      <c r="K33" s="506"/>
      <c r="L33" s="506"/>
      <c r="M33" s="506"/>
      <c r="N33" s="506">
        <v>1</v>
      </c>
      <c r="O33" s="506"/>
      <c r="P33" s="506">
        <v>1</v>
      </c>
      <c r="Q33" s="506">
        <v>2</v>
      </c>
      <c r="R33" s="506">
        <v>1</v>
      </c>
      <c r="S33" s="506">
        <v>1</v>
      </c>
      <c r="T33" s="506"/>
      <c r="U33" s="506"/>
      <c r="V33" s="506"/>
      <c r="W33" s="506"/>
      <c r="X33" s="506"/>
      <c r="Y33" s="506"/>
      <c r="Z33" s="506"/>
      <c r="AA33" s="506"/>
      <c r="AB33" s="506"/>
      <c r="AC33" s="506"/>
      <c r="AD33" s="507">
        <f t="shared" si="0"/>
        <v>10</v>
      </c>
      <c r="AE33" s="506"/>
      <c r="AF33" s="506">
        <v>0</v>
      </c>
      <c r="AG33" s="506"/>
      <c r="AH33" s="506">
        <v>0</v>
      </c>
      <c r="AI33" s="506">
        <v>0</v>
      </c>
    </row>
    <row r="34" spans="1:35" ht="27" customHeight="1">
      <c r="A34" s="508" t="s">
        <v>847</v>
      </c>
      <c r="B34" s="506">
        <v>26</v>
      </c>
      <c r="C34" s="507">
        <v>16</v>
      </c>
      <c r="D34" s="504">
        <v>6</v>
      </c>
      <c r="E34" s="504"/>
      <c r="F34" s="504">
        <v>1</v>
      </c>
      <c r="G34" s="504">
        <v>1</v>
      </c>
      <c r="H34" s="504">
        <v>1</v>
      </c>
      <c r="I34" s="504">
        <v>3</v>
      </c>
      <c r="J34" s="504"/>
      <c r="K34" s="504"/>
      <c r="L34" s="504"/>
      <c r="M34" s="504"/>
      <c r="N34" s="504"/>
      <c r="O34" s="504"/>
      <c r="P34" s="504">
        <v>1</v>
      </c>
      <c r="Q34" s="504">
        <v>2</v>
      </c>
      <c r="R34" s="504">
        <v>1</v>
      </c>
      <c r="S34" s="504"/>
      <c r="T34" s="504">
        <v>1</v>
      </c>
      <c r="U34" s="504"/>
      <c r="V34" s="504"/>
      <c r="W34" s="504"/>
      <c r="X34" s="504"/>
      <c r="Y34" s="504"/>
      <c r="Z34" s="504"/>
      <c r="AA34" s="504"/>
      <c r="AB34" s="504"/>
      <c r="AC34" s="504"/>
      <c r="AD34" s="507">
        <f t="shared" si="0"/>
        <v>11</v>
      </c>
      <c r="AE34" s="504">
        <v>0</v>
      </c>
      <c r="AF34" s="504">
        <v>0</v>
      </c>
      <c r="AG34" s="504">
        <v>0</v>
      </c>
      <c r="AH34" s="504">
        <v>0</v>
      </c>
      <c r="AI34" s="504">
        <v>0</v>
      </c>
    </row>
    <row r="35" spans="1:35" ht="27" customHeight="1">
      <c r="A35" s="508" t="s">
        <v>848</v>
      </c>
      <c r="B35" s="506">
        <v>19</v>
      </c>
      <c r="C35" s="507">
        <v>19</v>
      </c>
      <c r="D35" s="504">
        <v>2</v>
      </c>
      <c r="E35" s="504"/>
      <c r="F35" s="504">
        <v>1</v>
      </c>
      <c r="G35" s="504"/>
      <c r="H35" s="504"/>
      <c r="I35" s="504">
        <v>1</v>
      </c>
      <c r="J35" s="504"/>
      <c r="K35" s="504"/>
      <c r="L35" s="504"/>
      <c r="M35" s="504"/>
      <c r="N35" s="504"/>
      <c r="O35" s="504"/>
      <c r="P35" s="504"/>
      <c r="Q35" s="504"/>
      <c r="R35" s="504"/>
      <c r="S35" s="504"/>
      <c r="T35" s="504"/>
      <c r="U35" s="504"/>
      <c r="V35" s="504"/>
      <c r="W35" s="504"/>
      <c r="X35" s="504"/>
      <c r="Y35" s="504"/>
      <c r="Z35" s="504"/>
      <c r="AA35" s="504"/>
      <c r="AB35" s="504"/>
      <c r="AC35" s="504"/>
      <c r="AD35" s="507">
        <f>SUM(E35:AC35)</f>
        <v>2</v>
      </c>
      <c r="AE35" s="504">
        <v>0</v>
      </c>
      <c r="AF35" s="504">
        <v>0</v>
      </c>
      <c r="AG35" s="504">
        <v>0</v>
      </c>
      <c r="AH35" s="504">
        <v>0</v>
      </c>
      <c r="AI35" s="504">
        <v>0</v>
      </c>
    </row>
    <row r="36" spans="1:35" ht="27" customHeight="1">
      <c r="A36" s="508" t="s">
        <v>1227</v>
      </c>
      <c r="B36" s="506">
        <v>55</v>
      </c>
      <c r="C36" s="507">
        <v>36</v>
      </c>
      <c r="D36" s="504">
        <v>5</v>
      </c>
      <c r="E36" s="504"/>
      <c r="F36" s="504">
        <v>2</v>
      </c>
      <c r="G36" s="504"/>
      <c r="H36" s="504">
        <v>1</v>
      </c>
      <c r="I36" s="504">
        <v>2</v>
      </c>
      <c r="J36" s="504"/>
      <c r="K36" s="504"/>
      <c r="L36" s="504"/>
      <c r="M36" s="504"/>
      <c r="N36" s="504"/>
      <c r="O36" s="504"/>
      <c r="P36" s="504"/>
      <c r="Q36" s="504"/>
      <c r="R36" s="504"/>
      <c r="S36" s="504"/>
      <c r="T36" s="504"/>
      <c r="U36" s="504"/>
      <c r="V36" s="504"/>
      <c r="W36" s="504"/>
      <c r="X36" s="504"/>
      <c r="Y36" s="504"/>
      <c r="Z36" s="504"/>
      <c r="AA36" s="504"/>
      <c r="AB36" s="504">
        <v>1</v>
      </c>
      <c r="AC36" s="504"/>
      <c r="AD36" s="507">
        <f t="shared" si="0"/>
        <v>6</v>
      </c>
      <c r="AE36" s="504">
        <v>0</v>
      </c>
      <c r="AF36" s="504">
        <v>0</v>
      </c>
      <c r="AG36" s="504">
        <v>0</v>
      </c>
      <c r="AH36" s="504">
        <v>0</v>
      </c>
      <c r="AI36" s="504">
        <v>0</v>
      </c>
    </row>
    <row r="37" spans="1:35" ht="27" customHeight="1">
      <c r="A37" s="508" t="s">
        <v>852</v>
      </c>
      <c r="B37" s="506">
        <v>57</v>
      </c>
      <c r="C37" s="507">
        <v>57</v>
      </c>
      <c r="D37" s="504">
        <v>2</v>
      </c>
      <c r="E37" s="504"/>
      <c r="F37" s="504"/>
      <c r="G37" s="504"/>
      <c r="H37" s="504"/>
      <c r="I37" s="504"/>
      <c r="J37" s="504"/>
      <c r="K37" s="504"/>
      <c r="L37" s="504"/>
      <c r="M37" s="504"/>
      <c r="N37" s="504"/>
      <c r="O37" s="504"/>
      <c r="P37" s="504"/>
      <c r="Q37" s="504">
        <v>1</v>
      </c>
      <c r="R37" s="504"/>
      <c r="S37" s="504">
        <v>1</v>
      </c>
      <c r="T37" s="504"/>
      <c r="U37" s="504">
        <v>2</v>
      </c>
      <c r="V37" s="504"/>
      <c r="W37" s="504"/>
      <c r="X37" s="504"/>
      <c r="Y37" s="504"/>
      <c r="Z37" s="504"/>
      <c r="AA37" s="504"/>
      <c r="AB37" s="504"/>
      <c r="AC37" s="504"/>
      <c r="AD37" s="507">
        <f t="shared" si="0"/>
        <v>4</v>
      </c>
      <c r="AE37" s="504">
        <v>0</v>
      </c>
      <c r="AF37" s="504">
        <v>0</v>
      </c>
      <c r="AG37" s="504">
        <v>0</v>
      </c>
      <c r="AH37" s="504">
        <v>0</v>
      </c>
      <c r="AI37" s="504">
        <v>0</v>
      </c>
    </row>
    <row r="38" spans="1:35" ht="27" customHeight="1">
      <c r="A38" s="508" t="s">
        <v>1228</v>
      </c>
      <c r="B38" s="506">
        <v>60</v>
      </c>
      <c r="C38" s="507">
        <v>51</v>
      </c>
      <c r="D38" s="504">
        <v>10</v>
      </c>
      <c r="E38" s="504">
        <v>1</v>
      </c>
      <c r="F38" s="504">
        <v>2</v>
      </c>
      <c r="G38" s="504">
        <v>1</v>
      </c>
      <c r="H38" s="504">
        <v>1</v>
      </c>
      <c r="I38" s="504">
        <v>2</v>
      </c>
      <c r="J38" s="504">
        <v>2</v>
      </c>
      <c r="K38" s="504">
        <v>1</v>
      </c>
      <c r="L38" s="504">
        <v>1</v>
      </c>
      <c r="M38" s="504">
        <v>1</v>
      </c>
      <c r="N38" s="504">
        <v>1</v>
      </c>
      <c r="O38" s="504"/>
      <c r="P38" s="504">
        <v>1</v>
      </c>
      <c r="Q38" s="504">
        <v>3</v>
      </c>
      <c r="R38" s="504">
        <v>1</v>
      </c>
      <c r="S38" s="504">
        <v>1</v>
      </c>
      <c r="T38" s="510"/>
      <c r="U38" s="504"/>
      <c r="V38" s="504"/>
      <c r="W38" s="504"/>
      <c r="X38" s="504"/>
      <c r="Y38" s="504"/>
      <c r="Z38" s="504"/>
      <c r="AA38" s="504">
        <v>1</v>
      </c>
      <c r="AB38" s="504">
        <v>1</v>
      </c>
      <c r="AC38" s="504"/>
      <c r="AD38" s="507">
        <f t="shared" si="0"/>
        <v>21</v>
      </c>
      <c r="AE38" s="504">
        <v>1</v>
      </c>
      <c r="AF38" s="504"/>
      <c r="AG38" s="504"/>
      <c r="AH38" s="504">
        <v>0</v>
      </c>
      <c r="AI38" s="504">
        <v>0</v>
      </c>
    </row>
    <row r="39" spans="1:35" ht="27" customHeight="1">
      <c r="A39" s="508" t="s">
        <v>855</v>
      </c>
      <c r="B39" s="506">
        <v>65</v>
      </c>
      <c r="C39" s="507">
        <v>62</v>
      </c>
      <c r="D39" s="504">
        <v>17</v>
      </c>
      <c r="E39" s="504">
        <v>2</v>
      </c>
      <c r="F39" s="504">
        <v>2</v>
      </c>
      <c r="G39" s="504">
        <v>0</v>
      </c>
      <c r="H39" s="504">
        <v>1</v>
      </c>
      <c r="I39" s="504">
        <v>2</v>
      </c>
      <c r="J39" s="504">
        <v>0</v>
      </c>
      <c r="K39" s="504">
        <v>1</v>
      </c>
      <c r="L39" s="504">
        <v>0</v>
      </c>
      <c r="M39" s="504">
        <v>1</v>
      </c>
      <c r="N39" s="504">
        <v>1</v>
      </c>
      <c r="O39" s="504">
        <v>2</v>
      </c>
      <c r="P39" s="504">
        <v>1</v>
      </c>
      <c r="Q39" s="504">
        <v>2</v>
      </c>
      <c r="R39" s="504">
        <v>1</v>
      </c>
      <c r="S39" s="504">
        <v>1</v>
      </c>
      <c r="T39" s="504">
        <v>0</v>
      </c>
      <c r="U39" s="504">
        <v>0</v>
      </c>
      <c r="V39" s="504">
        <v>0</v>
      </c>
      <c r="W39" s="504">
        <v>0</v>
      </c>
      <c r="X39" s="504">
        <v>0</v>
      </c>
      <c r="Y39" s="504">
        <v>0</v>
      </c>
      <c r="Z39" s="504">
        <v>0</v>
      </c>
      <c r="AA39" s="504">
        <v>0</v>
      </c>
      <c r="AB39" s="504">
        <v>0</v>
      </c>
      <c r="AC39" s="504"/>
      <c r="AD39" s="507">
        <f t="shared" si="0"/>
        <v>17</v>
      </c>
      <c r="AE39" s="504">
        <v>1</v>
      </c>
      <c r="AF39" s="504">
        <v>0</v>
      </c>
      <c r="AG39" s="504">
        <v>0</v>
      </c>
      <c r="AH39" s="504">
        <v>0</v>
      </c>
      <c r="AI39" s="504">
        <v>0</v>
      </c>
    </row>
    <row r="40" spans="1:35" ht="27" customHeight="1" thickBot="1">
      <c r="A40" s="508" t="s">
        <v>854</v>
      </c>
      <c r="B40" s="506">
        <v>51</v>
      </c>
      <c r="C40" s="507">
        <v>40</v>
      </c>
      <c r="D40" s="504">
        <v>11</v>
      </c>
      <c r="E40" s="504">
        <v>1</v>
      </c>
      <c r="F40" s="504">
        <v>3</v>
      </c>
      <c r="G40" s="504">
        <v>6</v>
      </c>
      <c r="H40" s="504">
        <v>5</v>
      </c>
      <c r="I40" s="504">
        <v>3</v>
      </c>
      <c r="J40" s="504">
        <v>2</v>
      </c>
      <c r="K40" s="504">
        <v>2</v>
      </c>
      <c r="L40" s="504">
        <v>0</v>
      </c>
      <c r="M40" s="504">
        <v>0</v>
      </c>
      <c r="N40" s="504">
        <v>1</v>
      </c>
      <c r="O40" s="504">
        <v>1</v>
      </c>
      <c r="P40" s="504">
        <v>5</v>
      </c>
      <c r="Q40" s="504">
        <v>5</v>
      </c>
      <c r="R40" s="504">
        <v>2</v>
      </c>
      <c r="S40" s="504">
        <v>1</v>
      </c>
      <c r="T40" s="504">
        <v>0</v>
      </c>
      <c r="U40" s="504">
        <v>0</v>
      </c>
      <c r="V40" s="504">
        <v>0</v>
      </c>
      <c r="W40" s="504">
        <v>0</v>
      </c>
      <c r="X40" s="504">
        <v>0</v>
      </c>
      <c r="Y40" s="504">
        <v>0</v>
      </c>
      <c r="Z40" s="504">
        <v>0</v>
      </c>
      <c r="AA40" s="504">
        <v>0</v>
      </c>
      <c r="AB40" s="504">
        <v>3</v>
      </c>
      <c r="AC40" s="504">
        <v>0</v>
      </c>
      <c r="AD40" s="507">
        <f>SUM(E40:AC40)</f>
        <v>40</v>
      </c>
      <c r="AE40" s="504">
        <v>0</v>
      </c>
      <c r="AF40" s="504">
        <v>0</v>
      </c>
      <c r="AG40" s="504">
        <v>0</v>
      </c>
      <c r="AH40" s="504">
        <v>0</v>
      </c>
      <c r="AI40" s="504">
        <v>0</v>
      </c>
    </row>
    <row r="41" spans="1:35" ht="27" customHeight="1" thickTop="1" thickBot="1">
      <c r="A41" s="511" t="s">
        <v>1229</v>
      </c>
      <c r="B41" s="512">
        <f t="shared" ref="B41:AI41" si="1">SUM(B4:B40)</f>
        <v>4351</v>
      </c>
      <c r="C41" s="512">
        <f t="shared" si="1"/>
        <v>3714</v>
      </c>
      <c r="D41" s="512">
        <f t="shared" si="1"/>
        <v>820</v>
      </c>
      <c r="E41" s="512">
        <f t="shared" si="1"/>
        <v>59</v>
      </c>
      <c r="F41" s="512">
        <f t="shared" si="1"/>
        <v>140</v>
      </c>
      <c r="G41" s="512">
        <f t="shared" si="1"/>
        <v>40</v>
      </c>
      <c r="H41" s="512">
        <f t="shared" si="1"/>
        <v>49</v>
      </c>
      <c r="I41" s="512">
        <f t="shared" si="1"/>
        <v>212</v>
      </c>
      <c r="J41" s="512">
        <f t="shared" si="1"/>
        <v>52</v>
      </c>
      <c r="K41" s="512">
        <f t="shared" si="1"/>
        <v>116</v>
      </c>
      <c r="L41" s="512">
        <f t="shared" si="1"/>
        <v>103</v>
      </c>
      <c r="M41" s="512">
        <f t="shared" si="1"/>
        <v>7</v>
      </c>
      <c r="N41" s="512">
        <f t="shared" si="1"/>
        <v>36</v>
      </c>
      <c r="O41" s="512">
        <f t="shared" si="1"/>
        <v>10</v>
      </c>
      <c r="P41" s="512">
        <f t="shared" si="1"/>
        <v>34</v>
      </c>
      <c r="Q41" s="512">
        <f t="shared" si="1"/>
        <v>103</v>
      </c>
      <c r="R41" s="512">
        <f t="shared" si="1"/>
        <v>29</v>
      </c>
      <c r="S41" s="512">
        <f t="shared" si="1"/>
        <v>78</v>
      </c>
      <c r="T41" s="512">
        <f t="shared" si="1"/>
        <v>8</v>
      </c>
      <c r="U41" s="512">
        <f t="shared" si="1"/>
        <v>6</v>
      </c>
      <c r="V41" s="512">
        <f t="shared" si="1"/>
        <v>0</v>
      </c>
      <c r="W41" s="512">
        <f t="shared" si="1"/>
        <v>0</v>
      </c>
      <c r="X41" s="512">
        <f t="shared" si="1"/>
        <v>0</v>
      </c>
      <c r="Y41" s="512">
        <f t="shared" si="1"/>
        <v>0</v>
      </c>
      <c r="Z41" s="512">
        <f t="shared" si="1"/>
        <v>0</v>
      </c>
      <c r="AA41" s="512">
        <f t="shared" si="1"/>
        <v>1</v>
      </c>
      <c r="AB41" s="512">
        <f t="shared" si="1"/>
        <v>124</v>
      </c>
      <c r="AC41" s="512">
        <f t="shared" si="1"/>
        <v>0</v>
      </c>
      <c r="AD41" s="512">
        <f t="shared" si="1"/>
        <v>1207</v>
      </c>
      <c r="AE41" s="512">
        <f t="shared" si="1"/>
        <v>3</v>
      </c>
      <c r="AF41" s="512">
        <f t="shared" si="1"/>
        <v>1</v>
      </c>
      <c r="AG41" s="512">
        <f t="shared" si="1"/>
        <v>3</v>
      </c>
      <c r="AH41" s="512">
        <f t="shared" si="1"/>
        <v>0</v>
      </c>
      <c r="AI41" s="512">
        <f t="shared" si="1"/>
        <v>1</v>
      </c>
    </row>
    <row r="42" spans="1:35" ht="27" customHeight="1" thickTop="1">
      <c r="A42" s="513" t="s">
        <v>783</v>
      </c>
      <c r="B42" s="514">
        <v>2594</v>
      </c>
      <c r="C42" s="514">
        <v>2126</v>
      </c>
      <c r="D42" s="514">
        <v>439</v>
      </c>
      <c r="E42" s="514">
        <v>43</v>
      </c>
      <c r="F42" s="514">
        <v>96</v>
      </c>
      <c r="G42" s="514">
        <v>24</v>
      </c>
      <c r="H42" s="514">
        <v>25</v>
      </c>
      <c r="I42" s="514">
        <v>112</v>
      </c>
      <c r="J42" s="514">
        <v>30</v>
      </c>
      <c r="K42" s="514">
        <v>41</v>
      </c>
      <c r="L42" s="514">
        <v>63</v>
      </c>
      <c r="M42" s="514">
        <v>6</v>
      </c>
      <c r="N42" s="514">
        <v>35</v>
      </c>
      <c r="O42" s="514">
        <v>3</v>
      </c>
      <c r="P42" s="514">
        <v>15</v>
      </c>
      <c r="Q42" s="514">
        <v>71</v>
      </c>
      <c r="R42" s="514">
        <v>19</v>
      </c>
      <c r="S42" s="514">
        <v>66</v>
      </c>
      <c r="T42" s="514">
        <v>4</v>
      </c>
      <c r="U42" s="514">
        <v>3</v>
      </c>
      <c r="V42" s="514">
        <v>0</v>
      </c>
      <c r="W42" s="514">
        <v>0</v>
      </c>
      <c r="X42" s="514">
        <v>0</v>
      </c>
      <c r="Y42" s="514">
        <v>0</v>
      </c>
      <c r="Z42" s="514">
        <v>0</v>
      </c>
      <c r="AA42" s="514">
        <v>0</v>
      </c>
      <c r="AB42" s="514">
        <v>55</v>
      </c>
      <c r="AC42" s="514">
        <v>0</v>
      </c>
      <c r="AD42" s="515">
        <f>SUM(E42:AC42)</f>
        <v>711</v>
      </c>
      <c r="AE42" s="515">
        <v>4</v>
      </c>
      <c r="AF42" s="515">
        <v>18</v>
      </c>
      <c r="AG42" s="515">
        <v>1</v>
      </c>
      <c r="AH42" s="515"/>
      <c r="AI42" s="515"/>
    </row>
    <row r="43" spans="1:35" ht="27" customHeight="1">
      <c r="A43" s="516" t="s">
        <v>580</v>
      </c>
      <c r="B43" s="504">
        <v>1172</v>
      </c>
      <c r="C43" s="504">
        <v>1182</v>
      </c>
      <c r="D43" s="504">
        <v>238</v>
      </c>
      <c r="E43" s="504">
        <v>14</v>
      </c>
      <c r="F43" s="504">
        <v>21</v>
      </c>
      <c r="G43" s="504">
        <v>4</v>
      </c>
      <c r="H43" s="504">
        <v>10</v>
      </c>
      <c r="I43" s="504">
        <v>39</v>
      </c>
      <c r="J43" s="504">
        <v>17</v>
      </c>
      <c r="K43" s="504">
        <v>46</v>
      </c>
      <c r="L43" s="504">
        <v>59</v>
      </c>
      <c r="M43" s="504">
        <v>1</v>
      </c>
      <c r="N43" s="504">
        <v>4</v>
      </c>
      <c r="O43" s="504">
        <v>1</v>
      </c>
      <c r="P43" s="504">
        <v>4</v>
      </c>
      <c r="Q43" s="504">
        <v>31</v>
      </c>
      <c r="R43" s="504">
        <v>15</v>
      </c>
      <c r="S43" s="504">
        <v>61</v>
      </c>
      <c r="T43" s="504">
        <v>0</v>
      </c>
      <c r="U43" s="504">
        <v>1</v>
      </c>
      <c r="V43" s="504">
        <v>0</v>
      </c>
      <c r="W43" s="504">
        <v>0</v>
      </c>
      <c r="X43" s="504">
        <v>0</v>
      </c>
      <c r="Y43" s="504">
        <v>0</v>
      </c>
      <c r="Z43" s="504">
        <v>0</v>
      </c>
      <c r="AA43" s="504">
        <v>0</v>
      </c>
      <c r="AB43" s="504">
        <v>51</v>
      </c>
      <c r="AC43" s="504">
        <v>0</v>
      </c>
      <c r="AD43" s="517">
        <f t="shared" ref="AD43:AD45" si="2">SUM(E43:AC43)</f>
        <v>379</v>
      </c>
      <c r="AE43" s="517">
        <v>3</v>
      </c>
      <c r="AF43" s="517">
        <v>1</v>
      </c>
      <c r="AG43" s="517">
        <v>3</v>
      </c>
      <c r="AH43" s="517"/>
      <c r="AI43" s="517"/>
    </row>
    <row r="44" spans="1:35" ht="27" customHeight="1">
      <c r="A44" s="516" t="s">
        <v>898</v>
      </c>
      <c r="B44" s="504">
        <v>924</v>
      </c>
      <c r="C44" s="504">
        <v>715</v>
      </c>
      <c r="D44" s="504">
        <v>91</v>
      </c>
      <c r="E44" s="504">
        <v>6</v>
      </c>
      <c r="F44" s="504">
        <v>16</v>
      </c>
      <c r="G44" s="504">
        <v>0</v>
      </c>
      <c r="H44" s="504">
        <v>4</v>
      </c>
      <c r="I44" s="504">
        <v>20</v>
      </c>
      <c r="J44" s="504">
        <v>6</v>
      </c>
      <c r="K44" s="504">
        <v>7</v>
      </c>
      <c r="L44" s="504">
        <v>25</v>
      </c>
      <c r="M44" s="504">
        <v>0</v>
      </c>
      <c r="N44" s="504">
        <v>4</v>
      </c>
      <c r="O44" s="504">
        <v>0</v>
      </c>
      <c r="P44" s="504">
        <v>1</v>
      </c>
      <c r="Q44" s="504">
        <v>9</v>
      </c>
      <c r="R44" s="504">
        <v>5</v>
      </c>
      <c r="S44" s="504">
        <v>13</v>
      </c>
      <c r="T44" s="504">
        <v>0</v>
      </c>
      <c r="U44" s="504">
        <v>0</v>
      </c>
      <c r="V44" s="504">
        <v>0</v>
      </c>
      <c r="W44" s="504">
        <v>0</v>
      </c>
      <c r="X44" s="504">
        <v>0</v>
      </c>
      <c r="Y44" s="504">
        <v>0</v>
      </c>
      <c r="Z44" s="504">
        <v>0</v>
      </c>
      <c r="AA44" s="504">
        <v>0</v>
      </c>
      <c r="AB44" s="504">
        <v>25</v>
      </c>
      <c r="AC44" s="504">
        <v>0</v>
      </c>
      <c r="AD44" s="517">
        <f t="shared" si="2"/>
        <v>141</v>
      </c>
      <c r="AE44" s="517"/>
      <c r="AF44" s="517">
        <v>45</v>
      </c>
      <c r="AG44" s="517">
        <v>41</v>
      </c>
      <c r="AH44" s="517"/>
      <c r="AI44" s="517"/>
    </row>
    <row r="45" spans="1:35" ht="27" customHeight="1" thickBot="1">
      <c r="A45" s="518" t="s">
        <v>581</v>
      </c>
      <c r="B45" s="519">
        <v>1329</v>
      </c>
      <c r="C45" s="519">
        <v>1187</v>
      </c>
      <c r="D45" s="519">
        <v>391</v>
      </c>
      <c r="E45" s="519">
        <v>46</v>
      </c>
      <c r="F45" s="519">
        <v>49</v>
      </c>
      <c r="G45" s="519">
        <v>34</v>
      </c>
      <c r="H45" s="519">
        <v>74</v>
      </c>
      <c r="I45" s="519">
        <v>87</v>
      </c>
      <c r="J45" s="519">
        <v>12</v>
      </c>
      <c r="K45" s="519">
        <v>48</v>
      </c>
      <c r="L45" s="519">
        <v>29</v>
      </c>
      <c r="M45" s="519">
        <v>6</v>
      </c>
      <c r="N45" s="519">
        <v>17</v>
      </c>
      <c r="O45" s="519">
        <v>12</v>
      </c>
      <c r="P45" s="519">
        <v>37</v>
      </c>
      <c r="Q45" s="519">
        <v>40</v>
      </c>
      <c r="R45" s="519">
        <v>9</v>
      </c>
      <c r="S45" s="519">
        <v>43</v>
      </c>
      <c r="T45" s="519">
        <v>8</v>
      </c>
      <c r="U45" s="519">
        <v>1</v>
      </c>
      <c r="V45" s="519">
        <v>0</v>
      </c>
      <c r="W45" s="519">
        <v>0</v>
      </c>
      <c r="X45" s="519">
        <v>0</v>
      </c>
      <c r="Y45" s="519">
        <v>0</v>
      </c>
      <c r="Z45" s="519">
        <v>0</v>
      </c>
      <c r="AA45" s="519">
        <v>0</v>
      </c>
      <c r="AB45" s="519">
        <v>66</v>
      </c>
      <c r="AC45" s="519">
        <v>0</v>
      </c>
      <c r="AD45" s="520">
        <f t="shared" si="2"/>
        <v>618</v>
      </c>
      <c r="AE45" s="520"/>
      <c r="AF45" s="520">
        <v>49</v>
      </c>
      <c r="AG45" s="520">
        <v>4</v>
      </c>
      <c r="AH45" s="520"/>
      <c r="AI45" s="520"/>
    </row>
    <row r="46" spans="1:35" ht="27" customHeight="1" thickTop="1">
      <c r="A46" s="521" t="s">
        <v>1230</v>
      </c>
      <c r="B46" s="506">
        <f t="shared" ref="B46:AC46" si="3">SUM(B41:B45)</f>
        <v>10370</v>
      </c>
      <c r="C46" s="506">
        <f t="shared" si="3"/>
        <v>8924</v>
      </c>
      <c r="D46" s="506">
        <f t="shared" si="3"/>
        <v>1979</v>
      </c>
      <c r="E46" s="506">
        <f t="shared" si="3"/>
        <v>168</v>
      </c>
      <c r="F46" s="506">
        <f t="shared" si="3"/>
        <v>322</v>
      </c>
      <c r="G46" s="506">
        <f t="shared" si="3"/>
        <v>102</v>
      </c>
      <c r="H46" s="506">
        <f t="shared" si="3"/>
        <v>162</v>
      </c>
      <c r="I46" s="506">
        <f t="shared" si="3"/>
        <v>470</v>
      </c>
      <c r="J46" s="506">
        <f t="shared" si="3"/>
        <v>117</v>
      </c>
      <c r="K46" s="506">
        <f t="shared" si="3"/>
        <v>258</v>
      </c>
      <c r="L46" s="506">
        <f t="shared" si="3"/>
        <v>279</v>
      </c>
      <c r="M46" s="506">
        <f t="shared" si="3"/>
        <v>20</v>
      </c>
      <c r="N46" s="506">
        <f t="shared" si="3"/>
        <v>96</v>
      </c>
      <c r="O46" s="506">
        <f t="shared" si="3"/>
        <v>26</v>
      </c>
      <c r="P46" s="506">
        <f t="shared" si="3"/>
        <v>91</v>
      </c>
      <c r="Q46" s="506">
        <f t="shared" si="3"/>
        <v>254</v>
      </c>
      <c r="R46" s="506">
        <f t="shared" si="3"/>
        <v>77</v>
      </c>
      <c r="S46" s="506">
        <f t="shared" si="3"/>
        <v>261</v>
      </c>
      <c r="T46" s="506">
        <f t="shared" si="3"/>
        <v>20</v>
      </c>
      <c r="U46" s="506">
        <f t="shared" si="3"/>
        <v>11</v>
      </c>
      <c r="V46" s="506">
        <f t="shared" si="3"/>
        <v>0</v>
      </c>
      <c r="W46" s="506">
        <f t="shared" si="3"/>
        <v>0</v>
      </c>
      <c r="X46" s="506">
        <f t="shared" si="3"/>
        <v>0</v>
      </c>
      <c r="Y46" s="506">
        <f t="shared" si="3"/>
        <v>0</v>
      </c>
      <c r="Z46" s="506">
        <f t="shared" si="3"/>
        <v>0</v>
      </c>
      <c r="AA46" s="506">
        <f t="shared" si="3"/>
        <v>1</v>
      </c>
      <c r="AB46" s="506">
        <f t="shared" si="3"/>
        <v>321</v>
      </c>
      <c r="AC46" s="506">
        <f t="shared" si="3"/>
        <v>0</v>
      </c>
      <c r="AD46" s="506">
        <f>SUM(AD41:AD45)</f>
        <v>3056</v>
      </c>
      <c r="AE46" s="507">
        <f t="shared" ref="AE46:AI46" si="4">SUM(AE41:AE45)</f>
        <v>10</v>
      </c>
      <c r="AF46" s="507">
        <f t="shared" si="4"/>
        <v>114</v>
      </c>
      <c r="AG46" s="507">
        <f t="shared" si="4"/>
        <v>52</v>
      </c>
      <c r="AH46" s="507">
        <f t="shared" si="4"/>
        <v>0</v>
      </c>
      <c r="AI46" s="507">
        <f t="shared" si="4"/>
        <v>1</v>
      </c>
    </row>
    <row r="47" spans="1:35" ht="18.95" customHeight="1">
      <c r="A47" s="767" t="s">
        <v>1231</v>
      </c>
      <c r="B47" s="768"/>
      <c r="C47" s="768"/>
      <c r="D47" s="768"/>
      <c r="E47" s="768"/>
      <c r="F47" s="768"/>
      <c r="G47" s="768"/>
      <c r="H47" s="768"/>
      <c r="I47" s="768"/>
      <c r="J47" s="768"/>
      <c r="K47" s="768"/>
      <c r="AE47" s="522">
        <v>0</v>
      </c>
    </row>
    <row r="48" spans="1:35" ht="18.95" customHeight="1">
      <c r="A48" s="523"/>
      <c r="B48" s="524"/>
      <c r="C48" s="524"/>
      <c r="D48" s="524"/>
      <c r="E48" s="524"/>
      <c r="F48" s="524"/>
      <c r="G48" s="524"/>
      <c r="H48" s="524"/>
      <c r="I48" s="524"/>
      <c r="J48" s="524"/>
      <c r="K48" s="524"/>
      <c r="AE48" s="522">
        <v>0</v>
      </c>
    </row>
    <row r="49" spans="4:31" ht="18.95" customHeight="1">
      <c r="AE49" s="522">
        <v>0</v>
      </c>
    </row>
    <row r="50" spans="4:31" ht="18.95" customHeight="1">
      <c r="D50" s="525"/>
      <c r="AE50" s="522">
        <v>0</v>
      </c>
    </row>
    <row r="51" spans="4:31" ht="18.95" customHeight="1">
      <c r="AE51" s="522">
        <v>0</v>
      </c>
    </row>
    <row r="52" spans="4:31" ht="18.95" customHeight="1">
      <c r="AE52" s="522">
        <v>0</v>
      </c>
    </row>
  </sheetData>
  <mergeCells count="10">
    <mergeCell ref="AE2:AE3"/>
    <mergeCell ref="AF2:AF3"/>
    <mergeCell ref="AG2:AI2"/>
    <mergeCell ref="A47:K47"/>
    <mergeCell ref="A1:I1"/>
    <mergeCell ref="A2:A3"/>
    <mergeCell ref="B2:B3"/>
    <mergeCell ref="C2:C3"/>
    <mergeCell ref="D2:D3"/>
    <mergeCell ref="E2:AD2"/>
  </mergeCells>
  <phoneticPr fontId="2"/>
  <printOptions horizontalCentered="1"/>
  <pageMargins left="0.59055118110236227" right="0.59055118110236227" top="0.78740157480314965" bottom="0.78740157480314965" header="0.51181102362204722" footer="0.51181102362204722"/>
  <pageSetup paperSize="9" scale="60" fitToHeight="2" orientation="landscape" r:id="rId1"/>
  <headerFooter alignWithMargins="0">
    <oddFooter>&amp;C- &amp;P+30 -</oddFooter>
  </headerFooter>
  <rowBreaks count="1" manualBreakCount="1">
    <brk id="30" max="34" man="1"/>
  </row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8" shapeId="96257" r:id="rId4">
          <objectPr defaultSize="0" r:id="rId5">
            <anchor moveWithCells="1">
              <from>
                <xdr:col>0</xdr:col>
                <xdr:colOff>0</xdr:colOff>
                <xdr:row>0</xdr:row>
                <xdr:rowOff>0</xdr:rowOff>
              </from>
              <to>
                <xdr:col>8</xdr:col>
                <xdr:colOff>552450</xdr:colOff>
                <xdr:row>53</xdr:row>
                <xdr:rowOff>95250</xdr:rowOff>
              </to>
            </anchor>
          </objectPr>
        </oleObject>
      </mc:Choice>
      <mc:Fallback>
        <oleObject progId="Word.Document.8" shapeId="96257" r:id="rId4"/>
      </mc:Fallback>
    </mc:AlternateContent>
    <mc:AlternateContent xmlns:mc="http://schemas.openxmlformats.org/markup-compatibility/2006">
      <mc:Choice Requires="x14">
        <oleObject progId="Word.Document.8" shapeId="96258" r:id="rId6">
          <objectPr defaultSize="0" autoPict="0" r:id="rId7">
            <anchor moveWithCells="1">
              <from>
                <xdr:col>9</xdr:col>
                <xdr:colOff>0</xdr:colOff>
                <xdr:row>0</xdr:row>
                <xdr:rowOff>0</xdr:rowOff>
              </from>
              <to>
                <xdr:col>17</xdr:col>
                <xdr:colOff>542925</xdr:colOff>
                <xdr:row>53</xdr:row>
                <xdr:rowOff>95250</xdr:rowOff>
              </to>
            </anchor>
          </objectPr>
        </oleObject>
      </mc:Choice>
      <mc:Fallback>
        <oleObject progId="Word.Document.8" shapeId="96258" r:id="rId6"/>
      </mc:Fallback>
    </mc:AlternateContent>
    <mc:AlternateContent xmlns:mc="http://schemas.openxmlformats.org/markup-compatibility/2006">
      <mc:Choice Requires="x14">
        <oleObject progId="Word.Document.8" shapeId="96259" r:id="rId8">
          <objectPr defaultSize="0" r:id="rId5">
            <anchor moveWithCells="1">
              <from>
                <xdr:col>0</xdr:col>
                <xdr:colOff>0</xdr:colOff>
                <xdr:row>0</xdr:row>
                <xdr:rowOff>0</xdr:rowOff>
              </from>
              <to>
                <xdr:col>8</xdr:col>
                <xdr:colOff>552450</xdr:colOff>
                <xdr:row>53</xdr:row>
                <xdr:rowOff>95250</xdr:rowOff>
              </to>
            </anchor>
          </objectPr>
        </oleObject>
      </mc:Choice>
      <mc:Fallback>
        <oleObject progId="Word.Document.8" shapeId="96259" r:id="rId8"/>
      </mc:Fallback>
    </mc:AlternateContent>
    <mc:AlternateContent xmlns:mc="http://schemas.openxmlformats.org/markup-compatibility/2006">
      <mc:Choice Requires="x14">
        <oleObject progId="Word.Document.8" shapeId="96260" r:id="rId9">
          <objectPr defaultSize="0" autoPict="0" r:id="rId7">
            <anchor moveWithCells="1">
              <from>
                <xdr:col>9</xdr:col>
                <xdr:colOff>0</xdr:colOff>
                <xdr:row>0</xdr:row>
                <xdr:rowOff>0</xdr:rowOff>
              </from>
              <to>
                <xdr:col>17</xdr:col>
                <xdr:colOff>542925</xdr:colOff>
                <xdr:row>53</xdr:row>
                <xdr:rowOff>95250</xdr:rowOff>
              </to>
            </anchor>
          </objectPr>
        </oleObject>
      </mc:Choice>
      <mc:Fallback>
        <oleObject progId="Word.Document.8" shapeId="96260" r:id="rId9"/>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workbookViewId="0">
      <selection activeCell="F11" sqref="F11"/>
    </sheetView>
  </sheetViews>
  <sheetFormatPr defaultRowHeight="13.5"/>
  <cols>
    <col min="1" max="1" width="13.625" customWidth="1"/>
    <col min="2" max="2" width="14.875" customWidth="1"/>
    <col min="3" max="3" width="11.25" customWidth="1"/>
    <col min="4" max="9" width="14.625" customWidth="1"/>
  </cols>
  <sheetData>
    <row r="2" spans="1:9" s="43" customFormat="1" ht="15" customHeight="1">
      <c r="A2" s="778" t="s">
        <v>1232</v>
      </c>
      <c r="B2" s="779"/>
      <c r="C2" s="780"/>
      <c r="D2" s="527" t="s">
        <v>1233</v>
      </c>
      <c r="E2" s="528" t="s">
        <v>1234</v>
      </c>
      <c r="F2" s="529" t="s">
        <v>72</v>
      </c>
      <c r="G2" s="530" t="s">
        <v>1235</v>
      </c>
      <c r="H2" s="531"/>
      <c r="I2" s="527" t="s">
        <v>1236</v>
      </c>
    </row>
    <row r="3" spans="1:9" s="43" customFormat="1" ht="15" customHeight="1">
      <c r="A3" s="781"/>
      <c r="B3" s="782"/>
      <c r="C3" s="783"/>
      <c r="D3" s="532" t="s">
        <v>1237</v>
      </c>
      <c r="E3" s="533" t="s">
        <v>1238</v>
      </c>
      <c r="F3" s="533" t="s">
        <v>1239</v>
      </c>
      <c r="G3" s="533" t="s">
        <v>1240</v>
      </c>
      <c r="H3" s="533" t="s">
        <v>1241</v>
      </c>
      <c r="I3" s="532" t="s">
        <v>268</v>
      </c>
    </row>
    <row r="4" spans="1:9" ht="15" customHeight="1">
      <c r="A4" s="534"/>
      <c r="B4" s="535" t="s">
        <v>1242</v>
      </c>
      <c r="C4" s="536"/>
      <c r="D4" s="537"/>
      <c r="E4" s="537"/>
      <c r="F4" s="537"/>
      <c r="G4" s="537"/>
      <c r="H4" s="537"/>
      <c r="I4" s="537"/>
    </row>
    <row r="5" spans="1:9" ht="15" customHeight="1">
      <c r="A5" s="538" t="s">
        <v>1243</v>
      </c>
      <c r="B5" s="539" t="s">
        <v>1244</v>
      </c>
      <c r="C5" s="536" t="s">
        <v>1245</v>
      </c>
      <c r="D5" s="540">
        <f>'31-32'!C46/'31-32'!B46*100</f>
        <v>86.055930568948895</v>
      </c>
      <c r="E5" s="540">
        <f>'31-32'!C42/'31-32'!B42*100</f>
        <v>81.958365458750961</v>
      </c>
      <c r="F5" s="540">
        <f>'31-32'!C43/'31-32'!B43*100</f>
        <v>100.85324232081912</v>
      </c>
      <c r="G5" s="540">
        <f>'31-32'!C44/'31-32'!B44*100</f>
        <v>77.38095238095238</v>
      </c>
      <c r="H5" s="540">
        <f>'31-32'!C45/'31-32'!B45*100</f>
        <v>89.31527464258842</v>
      </c>
      <c r="I5" s="540">
        <f>'31-32'!C41/'31-32'!B41*100</f>
        <v>85.359687428177438</v>
      </c>
    </row>
    <row r="6" spans="1:9" ht="15" customHeight="1">
      <c r="A6" s="541"/>
      <c r="B6" s="542" t="s">
        <v>1246</v>
      </c>
      <c r="C6" s="543"/>
      <c r="D6" s="537"/>
      <c r="E6" s="537"/>
      <c r="F6" s="537"/>
      <c r="G6" s="537"/>
      <c r="H6" s="537"/>
      <c r="I6" s="544"/>
    </row>
    <row r="7" spans="1:9" ht="15" customHeight="1">
      <c r="A7" s="534"/>
      <c r="B7" s="545" t="s">
        <v>1247</v>
      </c>
      <c r="C7" s="536"/>
      <c r="D7" s="546"/>
      <c r="E7" s="546"/>
      <c r="F7" s="546"/>
      <c r="G7" s="546"/>
      <c r="H7" s="546"/>
      <c r="I7" s="537"/>
    </row>
    <row r="8" spans="1:9" ht="15" customHeight="1">
      <c r="A8" s="538" t="s">
        <v>1248</v>
      </c>
      <c r="B8" s="539" t="s">
        <v>1244</v>
      </c>
      <c r="C8" s="536" t="s">
        <v>1245</v>
      </c>
      <c r="D8" s="540">
        <f>'31-32'!D46/'31-32'!C46*100</f>
        <v>22.176154190945766</v>
      </c>
      <c r="E8" s="540">
        <f>'31-32'!D42/'31-32'!C42*100</f>
        <v>20.649106302916277</v>
      </c>
      <c r="F8" s="540">
        <f>'31-32'!D43/'31-32'!C43*100</f>
        <v>20.135363790186126</v>
      </c>
      <c r="G8" s="540">
        <f>'31-32'!D44/'31-32'!C44*100</f>
        <v>12.727272727272727</v>
      </c>
      <c r="H8" s="540">
        <f>'31-32'!D45/'31-32'!C45*100</f>
        <v>32.94018534119629</v>
      </c>
      <c r="I8" s="540">
        <f>'31-32'!D41/'31-32'!C41*100</f>
        <v>22.078621432417876</v>
      </c>
    </row>
    <row r="9" spans="1:9" ht="15" customHeight="1">
      <c r="A9" s="534"/>
      <c r="B9" s="545" t="s">
        <v>1242</v>
      </c>
      <c r="C9" s="536"/>
      <c r="D9" s="544"/>
      <c r="E9" s="544"/>
      <c r="F9" s="544"/>
      <c r="G9" s="544"/>
      <c r="H9" s="544"/>
      <c r="I9" s="537"/>
    </row>
    <row r="10" spans="1:9" ht="15" customHeight="1">
      <c r="A10" s="528"/>
      <c r="B10" s="547" t="s">
        <v>1249</v>
      </c>
      <c r="C10" s="531"/>
      <c r="D10" s="537"/>
      <c r="E10" s="537"/>
      <c r="F10" s="537"/>
      <c r="G10" s="537"/>
      <c r="H10" s="537"/>
      <c r="I10" s="546"/>
    </row>
    <row r="11" spans="1:9" ht="15" customHeight="1">
      <c r="A11" s="538" t="s">
        <v>1250</v>
      </c>
      <c r="B11" s="539" t="s">
        <v>1244</v>
      </c>
      <c r="C11" s="536" t="s">
        <v>1245</v>
      </c>
      <c r="D11" s="548">
        <f>'31-32'!AE46/'31-32'!C46*100</f>
        <v>0.11205737337516809</v>
      </c>
      <c r="E11" s="549">
        <f>'31-32'!AE42/'31-32'!C42*100</f>
        <v>0.18814675446848542</v>
      </c>
      <c r="F11" s="549">
        <f>'31-32'!AE43/'31-32'!C43*100</f>
        <v>0.25380710659898476</v>
      </c>
      <c r="G11" s="549">
        <f>'31-32'!AE44/'31-32'!C44*100</f>
        <v>0</v>
      </c>
      <c r="H11" s="549">
        <f>'31-32'!AE45/'31-32'!C45*100</f>
        <v>0</v>
      </c>
      <c r="I11" s="549">
        <f>'31-32'!AE41/'31-32'!C41*100</f>
        <v>8.0775444264943458E-2</v>
      </c>
    </row>
    <row r="12" spans="1:9" ht="15" customHeight="1">
      <c r="A12" s="541"/>
      <c r="B12" s="542" t="s">
        <v>1242</v>
      </c>
      <c r="C12" s="543"/>
      <c r="D12" s="544"/>
      <c r="E12" s="544"/>
      <c r="F12" s="544"/>
      <c r="G12" s="544"/>
      <c r="H12" s="544"/>
      <c r="I12" s="544"/>
    </row>
    <row r="13" spans="1:9">
      <c r="B13" s="44" t="s">
        <v>1234</v>
      </c>
    </row>
    <row r="14" spans="1:9">
      <c r="C14" t="s">
        <v>1234</v>
      </c>
    </row>
  </sheetData>
  <mergeCells count="1">
    <mergeCell ref="A2:C3"/>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C58"/>
  <sheetViews>
    <sheetView view="pageBreakPreview" zoomScale="75" zoomScaleNormal="100" zoomScaleSheetLayoutView="100" workbookViewId="0">
      <pane xSplit="2" ySplit="6" topLeftCell="C7" activePane="bottomRight" state="frozen"/>
      <selection activeCell="M87" sqref="M87"/>
      <selection pane="topRight" activeCell="M87" sqref="M87"/>
      <selection pane="bottomLeft" activeCell="M87" sqref="M87"/>
      <selection pane="bottomRight"/>
    </sheetView>
  </sheetViews>
  <sheetFormatPr defaultColWidth="9" defaultRowHeight="13.5"/>
  <cols>
    <col min="1" max="1" width="2.375" style="3" customWidth="1"/>
    <col min="2" max="2" width="4" style="3" customWidth="1"/>
    <col min="3" max="3" width="6.875" style="184" customWidth="1"/>
    <col min="4" max="4" width="9.625" style="3" bestFit="1" customWidth="1"/>
    <col min="5" max="9" width="9.25" style="3" customWidth="1"/>
    <col min="10" max="10" width="4" style="3" bestFit="1" customWidth="1"/>
    <col min="11" max="11" width="6.75" style="3" bestFit="1" customWidth="1"/>
    <col min="12" max="12" width="8.125" style="3" bestFit="1" customWidth="1"/>
    <col min="13" max="13" width="6.75" style="3" bestFit="1" customWidth="1"/>
    <col min="14" max="14" width="5.625" style="3" bestFit="1" customWidth="1"/>
    <col min="15" max="15" width="4.375" style="3" customWidth="1"/>
    <col min="16" max="16" width="6.75" style="3" bestFit="1" customWidth="1"/>
    <col min="17" max="17" width="8.625" style="3" customWidth="1"/>
    <col min="18" max="18" width="9.25" style="3" customWidth="1"/>
    <col min="19" max="19" width="6.75" style="3" bestFit="1" customWidth="1"/>
    <col min="20" max="20" width="8.625" style="3" customWidth="1"/>
    <col min="21" max="21" width="9.25" style="3" customWidth="1"/>
    <col min="22" max="22" width="7.25" style="3" bestFit="1" customWidth="1"/>
    <col min="23" max="23" width="8.625" style="3" customWidth="1"/>
    <col min="24" max="24" width="9.25" style="3" customWidth="1"/>
    <col min="25" max="25" width="6.625" style="3" bestFit="1" customWidth="1"/>
    <col min="26" max="26" width="8.25" style="3" bestFit="1" customWidth="1"/>
    <col min="27" max="27" width="9.25" style="3" customWidth="1"/>
    <col min="28" max="28" width="8.75" style="3" customWidth="1"/>
    <col min="29" max="29" width="8" style="3" bestFit="1" customWidth="1"/>
    <col min="30" max="16384" width="9" style="3"/>
  </cols>
  <sheetData>
    <row r="1" spans="2:29" s="183" customFormat="1" ht="20.100000000000001" customHeight="1">
      <c r="B1" s="181" t="s">
        <v>358</v>
      </c>
      <c r="C1" s="182"/>
    </row>
    <row r="2" spans="2:29" s="20" customFormat="1" ht="20.100000000000001" customHeight="1">
      <c r="B2" s="604" t="s">
        <v>359</v>
      </c>
      <c r="C2" s="607" t="s">
        <v>360</v>
      </c>
      <c r="D2" s="609" t="s">
        <v>1135</v>
      </c>
      <c r="E2" s="610"/>
      <c r="F2" s="610"/>
      <c r="G2" s="610"/>
      <c r="H2" s="610"/>
      <c r="I2" s="611"/>
      <c r="J2" s="613" t="s">
        <v>372</v>
      </c>
      <c r="K2" s="614"/>
      <c r="L2" s="614"/>
      <c r="M2" s="614"/>
      <c r="N2" s="614"/>
      <c r="O2" s="614"/>
      <c r="P2" s="615"/>
      <c r="Q2" s="612" t="s">
        <v>361</v>
      </c>
      <c r="R2" s="610"/>
      <c r="S2" s="610"/>
      <c r="T2" s="610"/>
      <c r="U2" s="610"/>
      <c r="V2" s="610"/>
      <c r="W2" s="610"/>
      <c r="X2" s="610"/>
      <c r="Y2" s="610"/>
      <c r="Z2" s="610"/>
      <c r="AA2" s="611"/>
      <c r="AB2" s="612" t="s">
        <v>373</v>
      </c>
      <c r="AC2" s="611"/>
    </row>
    <row r="3" spans="2:29" s="74" customFormat="1" ht="15.75" customHeight="1">
      <c r="B3" s="605"/>
      <c r="C3" s="605"/>
      <c r="D3" s="604" t="s">
        <v>355</v>
      </c>
      <c r="E3" s="603" t="s">
        <v>374</v>
      </c>
      <c r="F3" s="601" t="s">
        <v>362</v>
      </c>
      <c r="G3" s="603" t="s">
        <v>375</v>
      </c>
      <c r="H3" s="601" t="s">
        <v>363</v>
      </c>
      <c r="I3" s="618" t="s">
        <v>364</v>
      </c>
      <c r="J3" s="604" t="s">
        <v>355</v>
      </c>
      <c r="K3" s="603" t="s">
        <v>376</v>
      </c>
      <c r="L3" s="601" t="s">
        <v>362</v>
      </c>
      <c r="M3" s="603" t="s">
        <v>377</v>
      </c>
      <c r="N3" s="601" t="s">
        <v>363</v>
      </c>
      <c r="O3" s="619" t="s">
        <v>73</v>
      </c>
      <c r="P3" s="618" t="s">
        <v>364</v>
      </c>
      <c r="Q3" s="330" t="s">
        <v>378</v>
      </c>
      <c r="R3" s="347" t="s">
        <v>365</v>
      </c>
      <c r="S3" s="347"/>
      <c r="T3" s="330" t="s">
        <v>379</v>
      </c>
      <c r="U3" s="347" t="s">
        <v>366</v>
      </c>
      <c r="V3" s="348"/>
      <c r="W3" s="330" t="s">
        <v>379</v>
      </c>
      <c r="X3" s="347" t="s">
        <v>367</v>
      </c>
      <c r="Y3" s="348"/>
      <c r="Z3" s="616" t="s">
        <v>380</v>
      </c>
      <c r="AA3" s="617"/>
      <c r="AB3" s="603" t="s">
        <v>381</v>
      </c>
      <c r="AC3" s="601" t="s">
        <v>368</v>
      </c>
    </row>
    <row r="4" spans="2:29" s="74" customFormat="1">
      <c r="B4" s="605"/>
      <c r="C4" s="605"/>
      <c r="D4" s="605"/>
      <c r="E4" s="602"/>
      <c r="F4" s="602"/>
      <c r="G4" s="602"/>
      <c r="H4" s="602"/>
      <c r="I4" s="602"/>
      <c r="J4" s="605"/>
      <c r="K4" s="602"/>
      <c r="L4" s="602"/>
      <c r="M4" s="602"/>
      <c r="N4" s="602"/>
      <c r="O4" s="605"/>
      <c r="P4" s="602"/>
      <c r="Q4" s="601" t="s">
        <v>369</v>
      </c>
      <c r="R4" s="603" t="s">
        <v>773</v>
      </c>
      <c r="S4" s="603" t="s">
        <v>370</v>
      </c>
      <c r="T4" s="601" t="s">
        <v>369</v>
      </c>
      <c r="U4" s="603" t="s">
        <v>382</v>
      </c>
      <c r="V4" s="603" t="s">
        <v>370</v>
      </c>
      <c r="W4" s="601" t="s">
        <v>369</v>
      </c>
      <c r="X4" s="603" t="s">
        <v>382</v>
      </c>
      <c r="Y4" s="603" t="s">
        <v>370</v>
      </c>
      <c r="Z4" s="601" t="s">
        <v>369</v>
      </c>
      <c r="AA4" s="603" t="s">
        <v>382</v>
      </c>
      <c r="AB4" s="602"/>
      <c r="AC4" s="602"/>
    </row>
    <row r="5" spans="2:29" s="74" customFormat="1">
      <c r="B5" s="605"/>
      <c r="C5" s="605"/>
      <c r="D5" s="605"/>
      <c r="E5" s="602"/>
      <c r="F5" s="602"/>
      <c r="G5" s="602"/>
      <c r="H5" s="602"/>
      <c r="I5" s="602"/>
      <c r="J5" s="605"/>
      <c r="K5" s="602"/>
      <c r="L5" s="602"/>
      <c r="M5" s="602"/>
      <c r="N5" s="602"/>
      <c r="O5" s="605"/>
      <c r="P5" s="602"/>
      <c r="Q5" s="602"/>
      <c r="R5" s="602"/>
      <c r="S5" s="602"/>
      <c r="T5" s="602"/>
      <c r="U5" s="602"/>
      <c r="V5" s="602"/>
      <c r="W5" s="602"/>
      <c r="X5" s="602"/>
      <c r="Y5" s="602"/>
      <c r="Z5" s="602"/>
      <c r="AA5" s="602"/>
      <c r="AB5" s="602"/>
      <c r="AC5" s="602"/>
    </row>
    <row r="6" spans="2:29" s="74" customFormat="1" ht="20.100000000000001" customHeight="1">
      <c r="B6" s="606"/>
      <c r="C6" s="606"/>
      <c r="D6" s="606"/>
      <c r="E6" s="608"/>
      <c r="F6" s="608"/>
      <c r="G6" s="608"/>
      <c r="H6" s="608"/>
      <c r="I6" s="608"/>
      <c r="J6" s="606"/>
      <c r="K6" s="608"/>
      <c r="L6" s="608"/>
      <c r="M6" s="608"/>
      <c r="N6" s="608"/>
      <c r="O6" s="606"/>
      <c r="P6" s="608"/>
      <c r="Q6" s="85" t="s">
        <v>371</v>
      </c>
      <c r="R6" s="346" t="s">
        <v>914</v>
      </c>
      <c r="S6" s="608"/>
      <c r="T6" s="85" t="s">
        <v>371</v>
      </c>
      <c r="U6" s="346" t="s">
        <v>914</v>
      </c>
      <c r="V6" s="608"/>
      <c r="W6" s="85" t="s">
        <v>371</v>
      </c>
      <c r="X6" s="346" t="s">
        <v>914</v>
      </c>
      <c r="Y6" s="608"/>
      <c r="Z6" s="85" t="s">
        <v>371</v>
      </c>
      <c r="AA6" s="346" t="s">
        <v>914</v>
      </c>
      <c r="AB6" s="346" t="s">
        <v>914</v>
      </c>
      <c r="AC6" s="346" t="s">
        <v>914</v>
      </c>
    </row>
    <row r="7" spans="2:29" ht="32.1" customHeight="1">
      <c r="B7" s="21">
        <v>39</v>
      </c>
      <c r="C7" s="31">
        <v>79.73</v>
      </c>
      <c r="D7" s="13">
        <v>3000683</v>
      </c>
      <c r="E7" s="13">
        <v>283554</v>
      </c>
      <c r="F7" s="13">
        <v>3284237</v>
      </c>
      <c r="G7" s="13">
        <v>125032</v>
      </c>
      <c r="H7" s="13">
        <v>3409269</v>
      </c>
      <c r="I7" s="13">
        <v>23585</v>
      </c>
      <c r="J7" s="13">
        <v>48</v>
      </c>
      <c r="K7" s="13">
        <v>536</v>
      </c>
      <c r="L7" s="13">
        <v>584</v>
      </c>
      <c r="M7" s="13">
        <v>109</v>
      </c>
      <c r="N7" s="13">
        <v>693</v>
      </c>
      <c r="O7" s="13">
        <v>1</v>
      </c>
      <c r="P7" s="13">
        <v>740</v>
      </c>
      <c r="Q7" s="13">
        <v>326806</v>
      </c>
      <c r="R7" s="13">
        <v>1135280</v>
      </c>
      <c r="S7" s="13">
        <v>378</v>
      </c>
      <c r="T7" s="13">
        <v>13333</v>
      </c>
      <c r="U7" s="13">
        <v>52184</v>
      </c>
      <c r="V7" s="13">
        <v>184</v>
      </c>
      <c r="W7" s="13">
        <v>340139</v>
      </c>
      <c r="X7" s="13">
        <v>1187464</v>
      </c>
      <c r="Y7" s="13">
        <v>361</v>
      </c>
      <c r="Z7" s="13">
        <v>149901</v>
      </c>
      <c r="AA7" s="13">
        <v>529675</v>
      </c>
      <c r="AB7" s="13">
        <v>109265</v>
      </c>
      <c r="AC7" s="13"/>
    </row>
    <row r="8" spans="2:29" ht="32.1" customHeight="1">
      <c r="B8" s="21">
        <v>40</v>
      </c>
      <c r="C8" s="31">
        <v>82.08</v>
      </c>
      <c r="D8" s="13">
        <v>3173767</v>
      </c>
      <c r="E8" s="13">
        <v>294620</v>
      </c>
      <c r="F8" s="13">
        <v>3468387</v>
      </c>
      <c r="G8" s="13">
        <v>96526</v>
      </c>
      <c r="H8" s="13">
        <v>3564913</v>
      </c>
      <c r="I8" s="13">
        <v>21499</v>
      </c>
      <c r="J8" s="13">
        <v>53</v>
      </c>
      <c r="K8" s="13">
        <v>551</v>
      </c>
      <c r="L8" s="13">
        <v>604</v>
      </c>
      <c r="M8" s="13">
        <v>107</v>
      </c>
      <c r="N8" s="13">
        <v>711</v>
      </c>
      <c r="O8" s="13">
        <v>1</v>
      </c>
      <c r="P8" s="13">
        <v>709</v>
      </c>
      <c r="Q8" s="13">
        <v>335299</v>
      </c>
      <c r="R8" s="13">
        <v>1176575</v>
      </c>
      <c r="S8" s="13">
        <v>370</v>
      </c>
      <c r="T8" s="13">
        <v>11899</v>
      </c>
      <c r="U8" s="13">
        <v>46571</v>
      </c>
      <c r="V8" s="13">
        <v>158</v>
      </c>
      <c r="W8" s="13">
        <v>347198</v>
      </c>
      <c r="X8" s="13">
        <v>1223146</v>
      </c>
      <c r="Y8" s="13">
        <v>352</v>
      </c>
      <c r="Z8" s="13">
        <v>158913</v>
      </c>
      <c r="AA8" s="13">
        <v>558350</v>
      </c>
      <c r="AB8" s="13">
        <v>104946</v>
      </c>
      <c r="AC8" s="13"/>
    </row>
    <row r="9" spans="2:29" ht="32.1" customHeight="1">
      <c r="B9" s="21">
        <v>41</v>
      </c>
      <c r="C9" s="31">
        <v>84.29</v>
      </c>
      <c r="D9" s="13">
        <v>3335342</v>
      </c>
      <c r="E9" s="13">
        <v>291533</v>
      </c>
      <c r="F9" s="13">
        <v>3626875</v>
      </c>
      <c r="G9" s="13">
        <v>84444</v>
      </c>
      <c r="H9" s="13">
        <v>3711319</v>
      </c>
      <c r="I9" s="13">
        <v>20079</v>
      </c>
      <c r="J9" s="13">
        <v>58</v>
      </c>
      <c r="K9" s="13">
        <v>551</v>
      </c>
      <c r="L9" s="13">
        <v>609</v>
      </c>
      <c r="M9" s="13">
        <v>108</v>
      </c>
      <c r="N9" s="13">
        <v>717</v>
      </c>
      <c r="O9" s="13">
        <v>1</v>
      </c>
      <c r="P9" s="13">
        <v>658</v>
      </c>
      <c r="Q9" s="13">
        <v>367374</v>
      </c>
      <c r="R9" s="13">
        <v>1314306</v>
      </c>
      <c r="S9" s="13">
        <v>394</v>
      </c>
      <c r="T9" s="13">
        <v>17353</v>
      </c>
      <c r="U9" s="13">
        <v>67921</v>
      </c>
      <c r="V9" s="13">
        <v>232</v>
      </c>
      <c r="W9" s="13">
        <v>384727</v>
      </c>
      <c r="X9" s="13">
        <v>1382227</v>
      </c>
      <c r="Y9" s="13">
        <v>381</v>
      </c>
      <c r="Z9" s="13">
        <v>163993</v>
      </c>
      <c r="AA9" s="13">
        <v>623830</v>
      </c>
      <c r="AB9" s="13">
        <v>109775</v>
      </c>
      <c r="AC9" s="13"/>
    </row>
    <row r="10" spans="2:29" ht="32.1" customHeight="1">
      <c r="B10" s="21">
        <v>42</v>
      </c>
      <c r="C10" s="31">
        <v>86.7</v>
      </c>
      <c r="D10" s="13">
        <v>3490946</v>
      </c>
      <c r="E10" s="13">
        <v>294804</v>
      </c>
      <c r="F10" s="13">
        <v>3785750</v>
      </c>
      <c r="G10" s="13">
        <v>82923</v>
      </c>
      <c r="H10" s="13">
        <v>3868673</v>
      </c>
      <c r="I10" s="13">
        <v>17654</v>
      </c>
      <c r="J10" s="13">
        <v>61</v>
      </c>
      <c r="K10" s="13">
        <v>551</v>
      </c>
      <c r="L10" s="13">
        <v>612</v>
      </c>
      <c r="M10" s="13">
        <v>108</v>
      </c>
      <c r="N10" s="13">
        <v>720</v>
      </c>
      <c r="O10" s="13">
        <v>1</v>
      </c>
      <c r="P10" s="13">
        <v>609</v>
      </c>
      <c r="Q10" s="13">
        <v>393634</v>
      </c>
      <c r="R10" s="13">
        <v>1383237</v>
      </c>
      <c r="S10" s="13">
        <v>396</v>
      </c>
      <c r="T10" s="13">
        <v>18687</v>
      </c>
      <c r="U10" s="13">
        <v>73142</v>
      </c>
      <c r="V10" s="13">
        <v>248</v>
      </c>
      <c r="W10" s="13">
        <v>412321</v>
      </c>
      <c r="X10" s="13">
        <v>1456379</v>
      </c>
      <c r="Y10" s="13">
        <v>384</v>
      </c>
      <c r="Z10" s="13">
        <v>161694</v>
      </c>
      <c r="AA10" s="13">
        <v>621550</v>
      </c>
      <c r="AB10" s="13">
        <v>111496</v>
      </c>
      <c r="AC10" s="13"/>
    </row>
    <row r="11" spans="2:29" ht="32.1" customHeight="1">
      <c r="B11" s="21">
        <v>43</v>
      </c>
      <c r="C11" s="31">
        <v>88.48</v>
      </c>
      <c r="D11" s="13">
        <v>3621458</v>
      </c>
      <c r="E11" s="13">
        <v>310321</v>
      </c>
      <c r="F11" s="13">
        <v>3931779</v>
      </c>
      <c r="G11" s="13">
        <v>73775</v>
      </c>
      <c r="H11" s="13">
        <v>4005554</v>
      </c>
      <c r="I11" s="13">
        <v>17087</v>
      </c>
      <c r="J11" s="13">
        <v>63</v>
      </c>
      <c r="K11" s="13">
        <v>536</v>
      </c>
      <c r="L11" s="13">
        <v>599</v>
      </c>
      <c r="M11" s="13">
        <v>109</v>
      </c>
      <c r="N11" s="13">
        <v>708</v>
      </c>
      <c r="O11" s="13">
        <v>2</v>
      </c>
      <c r="P11" s="13">
        <v>554</v>
      </c>
      <c r="Q11" s="13">
        <v>407977</v>
      </c>
      <c r="R11" s="13">
        <v>1443233</v>
      </c>
      <c r="S11" s="13">
        <v>398</v>
      </c>
      <c r="T11" s="13">
        <v>15560</v>
      </c>
      <c r="U11" s="13">
        <v>71084</v>
      </c>
      <c r="V11" s="13">
        <v>229</v>
      </c>
      <c r="W11" s="13">
        <v>423537</v>
      </c>
      <c r="X11" s="13">
        <v>1514317</v>
      </c>
      <c r="Y11" s="13">
        <v>385</v>
      </c>
      <c r="Z11" s="13">
        <v>166043</v>
      </c>
      <c r="AA11" s="13">
        <v>562660</v>
      </c>
      <c r="AB11" s="13">
        <v>154149</v>
      </c>
      <c r="AC11" s="13"/>
    </row>
    <row r="12" spans="2:29" ht="32.1" customHeight="1">
      <c r="B12" s="21">
        <v>44</v>
      </c>
      <c r="C12" s="31">
        <v>90.62</v>
      </c>
      <c r="D12" s="13">
        <v>3803078</v>
      </c>
      <c r="E12" s="13">
        <v>302135</v>
      </c>
      <c r="F12" s="13">
        <v>4105213</v>
      </c>
      <c r="G12" s="13">
        <v>69319</v>
      </c>
      <c r="H12" s="13">
        <v>4174532</v>
      </c>
      <c r="I12" s="13">
        <v>15429</v>
      </c>
      <c r="J12" s="13">
        <v>69</v>
      </c>
      <c r="K12" s="13">
        <v>533</v>
      </c>
      <c r="L12" s="13">
        <v>602</v>
      </c>
      <c r="M12" s="13">
        <v>109</v>
      </c>
      <c r="N12" s="13">
        <v>711</v>
      </c>
      <c r="O12" s="13">
        <v>2</v>
      </c>
      <c r="P12" s="13">
        <v>507</v>
      </c>
      <c r="Q12" s="13">
        <v>453655</v>
      </c>
      <c r="R12" s="13">
        <v>1570690</v>
      </c>
      <c r="S12" s="13">
        <v>413</v>
      </c>
      <c r="T12" s="13">
        <v>16684</v>
      </c>
      <c r="U12" s="13">
        <v>63317</v>
      </c>
      <c r="V12" s="13">
        <v>209</v>
      </c>
      <c r="W12" s="13">
        <v>470339</v>
      </c>
      <c r="X12" s="13">
        <v>1634007</v>
      </c>
      <c r="Y12" s="13">
        <v>398</v>
      </c>
      <c r="Z12" s="13">
        <v>173147</v>
      </c>
      <c r="AA12" s="13">
        <v>634210</v>
      </c>
      <c r="AB12" s="13">
        <v>151148</v>
      </c>
      <c r="AC12" s="13"/>
    </row>
    <row r="13" spans="2:29" ht="32.1" customHeight="1">
      <c r="B13" s="21">
        <v>45</v>
      </c>
      <c r="C13" s="31">
        <v>91.41</v>
      </c>
      <c r="D13" s="13">
        <v>3923078</v>
      </c>
      <c r="E13" s="13">
        <v>280388</v>
      </c>
      <c r="F13" s="13">
        <v>4203466</v>
      </c>
      <c r="G13" s="13">
        <v>82614</v>
      </c>
      <c r="H13" s="13">
        <v>4286080</v>
      </c>
      <c r="I13" s="13">
        <v>14504</v>
      </c>
      <c r="J13" s="13">
        <v>70</v>
      </c>
      <c r="K13" s="13">
        <v>493</v>
      </c>
      <c r="L13" s="13">
        <v>563</v>
      </c>
      <c r="M13" s="13">
        <v>114</v>
      </c>
      <c r="N13" s="13">
        <v>677</v>
      </c>
      <c r="O13" s="13">
        <v>3</v>
      </c>
      <c r="P13" s="13">
        <v>476</v>
      </c>
      <c r="Q13" s="13">
        <v>489689</v>
      </c>
      <c r="R13" s="13">
        <v>1758778</v>
      </c>
      <c r="S13" s="13">
        <v>448</v>
      </c>
      <c r="T13" s="13">
        <v>17072</v>
      </c>
      <c r="U13" s="13">
        <v>59374</v>
      </c>
      <c r="V13" s="13">
        <v>211</v>
      </c>
      <c r="W13" s="13">
        <v>506761</v>
      </c>
      <c r="X13" s="13">
        <v>1818152</v>
      </c>
      <c r="Y13" s="13">
        <v>432</v>
      </c>
      <c r="Z13" s="13">
        <v>183589</v>
      </c>
      <c r="AA13" s="13">
        <v>698320</v>
      </c>
      <c r="AB13" s="13">
        <v>158147</v>
      </c>
      <c r="AC13" s="13"/>
    </row>
    <row r="14" spans="2:29" ht="32.1" customHeight="1">
      <c r="B14" s="21">
        <v>46</v>
      </c>
      <c r="C14" s="31">
        <v>93.48</v>
      </c>
      <c r="D14" s="13">
        <v>4096357</v>
      </c>
      <c r="E14" s="13">
        <v>280550</v>
      </c>
      <c r="F14" s="13">
        <v>4376907</v>
      </c>
      <c r="G14" s="13">
        <v>75200</v>
      </c>
      <c r="H14" s="13">
        <v>4452107</v>
      </c>
      <c r="I14" s="13">
        <v>12571</v>
      </c>
      <c r="J14" s="13">
        <v>73</v>
      </c>
      <c r="K14" s="13">
        <v>475</v>
      </c>
      <c r="L14" s="13">
        <v>548</v>
      </c>
      <c r="M14" s="13">
        <v>114</v>
      </c>
      <c r="N14" s="13">
        <v>662</v>
      </c>
      <c r="O14" s="13">
        <v>4</v>
      </c>
      <c r="P14" s="13">
        <v>459</v>
      </c>
      <c r="Q14" s="13">
        <v>516983</v>
      </c>
      <c r="R14" s="13">
        <v>1817173</v>
      </c>
      <c r="S14" s="13">
        <v>443</v>
      </c>
      <c r="T14" s="13">
        <v>17340</v>
      </c>
      <c r="U14" s="13">
        <v>64112</v>
      </c>
      <c r="V14" s="13">
        <v>228</v>
      </c>
      <c r="W14" s="13">
        <v>534323</v>
      </c>
      <c r="X14" s="13">
        <v>1881285</v>
      </c>
      <c r="Y14" s="13">
        <v>429</v>
      </c>
      <c r="Z14" s="13">
        <v>202916</v>
      </c>
      <c r="AA14" s="13">
        <v>699020</v>
      </c>
      <c r="AB14" s="13">
        <v>160753</v>
      </c>
      <c r="AC14" s="13"/>
    </row>
    <row r="15" spans="2:29" ht="32.1" customHeight="1">
      <c r="B15" s="21">
        <v>47</v>
      </c>
      <c r="C15" s="31">
        <v>94.12</v>
      </c>
      <c r="D15" s="13">
        <v>4175733</v>
      </c>
      <c r="E15" s="13">
        <v>298008</v>
      </c>
      <c r="F15" s="13">
        <v>4473741</v>
      </c>
      <c r="G15" s="13">
        <v>79584</v>
      </c>
      <c r="H15" s="13">
        <v>4553325</v>
      </c>
      <c r="I15" s="13">
        <v>12897</v>
      </c>
      <c r="J15" s="13">
        <v>71</v>
      </c>
      <c r="K15" s="13">
        <v>486</v>
      </c>
      <c r="L15" s="13">
        <v>557</v>
      </c>
      <c r="M15" s="13">
        <v>113</v>
      </c>
      <c r="N15" s="13">
        <v>670</v>
      </c>
      <c r="O15" s="13">
        <v>5</v>
      </c>
      <c r="P15" s="13">
        <v>446</v>
      </c>
      <c r="Q15" s="13">
        <v>552264</v>
      </c>
      <c r="R15" s="13">
        <v>1957262</v>
      </c>
      <c r="S15" s="13">
        <v>468</v>
      </c>
      <c r="T15" s="13">
        <v>18698</v>
      </c>
      <c r="U15" s="13">
        <v>74820</v>
      </c>
      <c r="V15" s="13">
        <v>251</v>
      </c>
      <c r="W15" s="13">
        <v>570962</v>
      </c>
      <c r="X15" s="13">
        <v>2032082</v>
      </c>
      <c r="Y15" s="13">
        <v>454</v>
      </c>
      <c r="Z15" s="13">
        <v>207033</v>
      </c>
      <c r="AA15" s="13">
        <v>795256</v>
      </c>
      <c r="AB15" s="13">
        <v>85372</v>
      </c>
      <c r="AC15" s="13"/>
    </row>
    <row r="16" spans="2:29" ht="32.1" customHeight="1">
      <c r="B16" s="21">
        <v>48</v>
      </c>
      <c r="C16" s="31">
        <v>94.54</v>
      </c>
      <c r="D16" s="13">
        <v>4262053</v>
      </c>
      <c r="E16" s="13">
        <v>313416</v>
      </c>
      <c r="F16" s="13">
        <v>4575469</v>
      </c>
      <c r="G16" s="13">
        <v>63271</v>
      </c>
      <c r="H16" s="13">
        <v>4638740</v>
      </c>
      <c r="I16" s="13">
        <v>15163</v>
      </c>
      <c r="J16" s="13">
        <v>72</v>
      </c>
      <c r="K16" s="13">
        <v>504</v>
      </c>
      <c r="L16" s="13">
        <v>576</v>
      </c>
      <c r="M16" s="13">
        <v>119</v>
      </c>
      <c r="N16" s="13">
        <v>695</v>
      </c>
      <c r="O16" s="13">
        <v>5</v>
      </c>
      <c r="P16" s="13">
        <v>438</v>
      </c>
      <c r="Q16" s="13">
        <v>571268</v>
      </c>
      <c r="R16" s="13">
        <v>2019497</v>
      </c>
      <c r="S16" s="13">
        <v>473</v>
      </c>
      <c r="T16" s="13">
        <v>22749</v>
      </c>
      <c r="U16" s="13">
        <v>85211</v>
      </c>
      <c r="V16" s="13">
        <v>271</v>
      </c>
      <c r="W16" s="13">
        <v>594017</v>
      </c>
      <c r="X16" s="13">
        <v>2104708</v>
      </c>
      <c r="Y16" s="13">
        <v>459</v>
      </c>
      <c r="Z16" s="13">
        <v>214000</v>
      </c>
      <c r="AA16" s="13">
        <v>803580</v>
      </c>
      <c r="AB16" s="13">
        <v>162112</v>
      </c>
      <c r="AC16" s="13"/>
    </row>
    <row r="17" spans="2:29" ht="32.1" customHeight="1">
      <c r="B17" s="21">
        <v>49</v>
      </c>
      <c r="C17" s="31">
        <v>95.34</v>
      </c>
      <c r="D17" s="13">
        <v>4372928</v>
      </c>
      <c r="E17" s="13">
        <v>307850</v>
      </c>
      <c r="F17" s="13">
        <v>4680778</v>
      </c>
      <c r="G17" s="13">
        <v>53130</v>
      </c>
      <c r="H17" s="13">
        <v>4733908</v>
      </c>
      <c r="I17" s="13">
        <v>14146</v>
      </c>
      <c r="J17" s="13">
        <v>76</v>
      </c>
      <c r="K17" s="13">
        <v>491</v>
      </c>
      <c r="L17" s="13">
        <v>567</v>
      </c>
      <c r="M17" s="13">
        <v>116</v>
      </c>
      <c r="N17" s="13">
        <v>683</v>
      </c>
      <c r="O17" s="13">
        <v>5</v>
      </c>
      <c r="P17" s="13">
        <v>409</v>
      </c>
      <c r="Q17" s="13">
        <v>574576</v>
      </c>
      <c r="R17" s="13">
        <v>2055950</v>
      </c>
      <c r="S17" s="13">
        <v>470</v>
      </c>
      <c r="T17" s="13">
        <v>22057</v>
      </c>
      <c r="U17" s="13">
        <v>81272</v>
      </c>
      <c r="V17" s="13">
        <v>263</v>
      </c>
      <c r="W17" s="13">
        <v>596633</v>
      </c>
      <c r="X17" s="13">
        <v>2137222</v>
      </c>
      <c r="Y17" s="13">
        <v>456</v>
      </c>
      <c r="Z17" s="13">
        <v>225548</v>
      </c>
      <c r="AA17" s="13">
        <v>827470</v>
      </c>
      <c r="AB17" s="13">
        <v>159297</v>
      </c>
      <c r="AC17" s="13"/>
    </row>
    <row r="18" spans="2:29" ht="32.1" customHeight="1">
      <c r="B18" s="21">
        <v>50</v>
      </c>
      <c r="C18" s="31">
        <v>96.15</v>
      </c>
      <c r="D18" s="13">
        <v>4435376</v>
      </c>
      <c r="E18" s="13">
        <v>327632</v>
      </c>
      <c r="F18" s="13">
        <v>4763008</v>
      </c>
      <c r="G18" s="13">
        <v>45390</v>
      </c>
      <c r="H18" s="13">
        <v>4808398</v>
      </c>
      <c r="I18" s="13">
        <v>13003</v>
      </c>
      <c r="J18" s="13">
        <v>78</v>
      </c>
      <c r="K18" s="13">
        <v>485</v>
      </c>
      <c r="L18" s="13">
        <v>563</v>
      </c>
      <c r="M18" s="13">
        <v>124</v>
      </c>
      <c r="N18" s="13">
        <v>687</v>
      </c>
      <c r="O18" s="13">
        <v>5</v>
      </c>
      <c r="P18" s="13">
        <v>397</v>
      </c>
      <c r="Q18" s="13">
        <v>606908</v>
      </c>
      <c r="R18" s="13">
        <v>2149801</v>
      </c>
      <c r="S18" s="13">
        <v>484</v>
      </c>
      <c r="T18" s="13">
        <v>24501</v>
      </c>
      <c r="U18" s="13">
        <v>95331</v>
      </c>
      <c r="V18" s="13">
        <v>290</v>
      </c>
      <c r="W18" s="13">
        <v>631409</v>
      </c>
      <c r="X18" s="13">
        <v>2245132</v>
      </c>
      <c r="Y18" s="13">
        <v>471</v>
      </c>
      <c r="Z18" s="13">
        <v>241491</v>
      </c>
      <c r="AA18" s="13">
        <v>877970</v>
      </c>
      <c r="AB18" s="13">
        <v>89504</v>
      </c>
      <c r="AC18" s="13"/>
    </row>
    <row r="19" spans="2:29" ht="32.1" customHeight="1">
      <c r="B19" s="21">
        <v>51</v>
      </c>
      <c r="C19" s="31">
        <v>96.61</v>
      </c>
      <c r="D19" s="13">
        <v>4502900</v>
      </c>
      <c r="E19" s="13">
        <v>337551</v>
      </c>
      <c r="F19" s="13">
        <v>4840451</v>
      </c>
      <c r="G19" s="13">
        <v>31120</v>
      </c>
      <c r="H19" s="13">
        <v>4871571</v>
      </c>
      <c r="I19" s="13">
        <v>13677</v>
      </c>
      <c r="J19" s="13">
        <v>79</v>
      </c>
      <c r="K19" s="13">
        <v>486</v>
      </c>
      <c r="L19" s="13">
        <v>565</v>
      </c>
      <c r="M19" s="13">
        <v>132</v>
      </c>
      <c r="N19" s="13">
        <v>697</v>
      </c>
      <c r="O19" s="13">
        <v>5</v>
      </c>
      <c r="P19" s="13">
        <v>380</v>
      </c>
      <c r="Q19" s="13">
        <v>613937</v>
      </c>
      <c r="R19" s="13">
        <v>2114397</v>
      </c>
      <c r="S19" s="13">
        <v>469</v>
      </c>
      <c r="T19" s="13">
        <v>25507</v>
      </c>
      <c r="U19" s="13">
        <v>95423</v>
      </c>
      <c r="V19" s="13">
        <v>282</v>
      </c>
      <c r="W19" s="13">
        <v>639444</v>
      </c>
      <c r="X19" s="13">
        <v>2209820</v>
      </c>
      <c r="Y19" s="13">
        <v>456</v>
      </c>
      <c r="Z19" s="13">
        <v>248152</v>
      </c>
      <c r="AA19" s="13">
        <v>896120</v>
      </c>
      <c r="AB19" s="13">
        <v>98898</v>
      </c>
      <c r="AC19" s="13"/>
    </row>
    <row r="20" spans="2:29" ht="32.1" customHeight="1">
      <c r="B20" s="21">
        <v>52</v>
      </c>
      <c r="C20" s="31">
        <v>97.03</v>
      </c>
      <c r="D20" s="13">
        <v>4584648</v>
      </c>
      <c r="E20" s="13">
        <v>315185</v>
      </c>
      <c r="F20" s="13">
        <v>4899833</v>
      </c>
      <c r="G20" s="13">
        <v>25968</v>
      </c>
      <c r="H20" s="13">
        <v>4925801</v>
      </c>
      <c r="I20" s="13">
        <v>12136</v>
      </c>
      <c r="J20" s="13">
        <v>80</v>
      </c>
      <c r="K20" s="13">
        <v>472</v>
      </c>
      <c r="L20" s="13">
        <v>552</v>
      </c>
      <c r="M20" s="13">
        <v>133</v>
      </c>
      <c r="N20" s="13">
        <v>685</v>
      </c>
      <c r="O20" s="13">
        <v>5</v>
      </c>
      <c r="P20" s="13">
        <v>365</v>
      </c>
      <c r="Q20" s="13">
        <v>628436</v>
      </c>
      <c r="R20" s="13">
        <v>2260913</v>
      </c>
      <c r="S20" s="13">
        <v>493</v>
      </c>
      <c r="T20" s="13">
        <v>24182</v>
      </c>
      <c r="U20" s="13">
        <v>87025</v>
      </c>
      <c r="V20" s="13">
        <v>276</v>
      </c>
      <c r="W20" s="13">
        <v>652618</v>
      </c>
      <c r="X20" s="13">
        <v>2347938</v>
      </c>
      <c r="Y20" s="13">
        <v>479</v>
      </c>
      <c r="Z20" s="13">
        <v>251190</v>
      </c>
      <c r="AA20" s="13">
        <v>916020</v>
      </c>
      <c r="AB20" s="13">
        <v>98644</v>
      </c>
      <c r="AC20" s="13"/>
    </row>
    <row r="21" spans="2:29" ht="32.1" customHeight="1">
      <c r="B21" s="21">
        <v>53</v>
      </c>
      <c r="C21" s="31">
        <v>97.48</v>
      </c>
      <c r="D21" s="13">
        <v>4652225</v>
      </c>
      <c r="E21" s="13">
        <v>300279</v>
      </c>
      <c r="F21" s="13">
        <v>4952504</v>
      </c>
      <c r="G21" s="13">
        <v>23526</v>
      </c>
      <c r="H21" s="13">
        <v>4976030</v>
      </c>
      <c r="I21" s="13">
        <v>10958</v>
      </c>
      <c r="J21" s="13">
        <v>79</v>
      </c>
      <c r="K21" s="13">
        <v>442</v>
      </c>
      <c r="L21" s="13">
        <v>521</v>
      </c>
      <c r="M21" s="13">
        <v>131</v>
      </c>
      <c r="N21" s="13">
        <v>652</v>
      </c>
      <c r="O21" s="13">
        <v>5</v>
      </c>
      <c r="P21" s="13">
        <v>342</v>
      </c>
      <c r="Q21" s="13">
        <v>649479</v>
      </c>
      <c r="R21" s="13">
        <v>2226041</v>
      </c>
      <c r="S21" s="13">
        <v>478</v>
      </c>
      <c r="T21" s="13">
        <v>22469</v>
      </c>
      <c r="U21" s="13">
        <v>80309</v>
      </c>
      <c r="V21" s="13">
        <v>267</v>
      </c>
      <c r="W21" s="13">
        <v>671948</v>
      </c>
      <c r="X21" s="13">
        <v>2306350</v>
      </c>
      <c r="Y21" s="13">
        <v>465</v>
      </c>
      <c r="Z21" s="13">
        <v>256635</v>
      </c>
      <c r="AA21" s="13">
        <v>917820</v>
      </c>
      <c r="AB21" s="13">
        <v>53169</v>
      </c>
      <c r="AC21" s="13">
        <v>51565</v>
      </c>
    </row>
    <row r="22" spans="2:29" ht="32.1" customHeight="1">
      <c r="B22" s="21">
        <v>54</v>
      </c>
      <c r="C22" s="31">
        <v>97.74</v>
      </c>
      <c r="D22" s="13">
        <v>4696503</v>
      </c>
      <c r="E22" s="13">
        <v>299203</v>
      </c>
      <c r="F22" s="13">
        <v>4995706</v>
      </c>
      <c r="G22" s="13">
        <v>21219</v>
      </c>
      <c r="H22" s="13">
        <v>5016925</v>
      </c>
      <c r="I22" s="13">
        <v>9499</v>
      </c>
      <c r="J22" s="13">
        <v>79</v>
      </c>
      <c r="K22" s="13">
        <v>426</v>
      </c>
      <c r="L22" s="13">
        <v>505</v>
      </c>
      <c r="M22" s="13">
        <v>134</v>
      </c>
      <c r="N22" s="13">
        <v>639</v>
      </c>
      <c r="O22" s="13">
        <v>3</v>
      </c>
      <c r="P22" s="13">
        <v>335</v>
      </c>
      <c r="Q22" s="13">
        <v>652165</v>
      </c>
      <c r="R22" s="13">
        <v>2245384</v>
      </c>
      <c r="S22" s="13">
        <v>478</v>
      </c>
      <c r="T22" s="13">
        <v>23687</v>
      </c>
      <c r="U22" s="13">
        <v>84117</v>
      </c>
      <c r="V22" s="13">
        <v>281</v>
      </c>
      <c r="W22" s="13">
        <v>675852</v>
      </c>
      <c r="X22" s="13">
        <v>2329501</v>
      </c>
      <c r="Y22" s="13">
        <v>466</v>
      </c>
      <c r="Z22" s="13">
        <v>256134</v>
      </c>
      <c r="AA22" s="13">
        <v>945280</v>
      </c>
      <c r="AB22" s="13">
        <v>54797</v>
      </c>
      <c r="AC22" s="13">
        <v>50230</v>
      </c>
    </row>
    <row r="23" spans="2:29" ht="32.1" customHeight="1">
      <c r="B23" s="21">
        <v>55</v>
      </c>
      <c r="C23" s="31">
        <v>98.15</v>
      </c>
      <c r="D23" s="13">
        <v>4732041</v>
      </c>
      <c r="E23" s="13">
        <v>298876</v>
      </c>
      <c r="F23" s="13">
        <v>5030917</v>
      </c>
      <c r="G23" s="13">
        <v>17080</v>
      </c>
      <c r="H23" s="13">
        <v>5047997</v>
      </c>
      <c r="I23" s="13">
        <v>9608</v>
      </c>
      <c r="J23" s="13">
        <v>80</v>
      </c>
      <c r="K23" s="13">
        <v>418</v>
      </c>
      <c r="L23" s="13">
        <v>498</v>
      </c>
      <c r="M23" s="13">
        <v>133</v>
      </c>
      <c r="N23" s="13">
        <v>631</v>
      </c>
      <c r="O23" s="13">
        <v>3</v>
      </c>
      <c r="P23" s="13">
        <v>325</v>
      </c>
      <c r="Q23" s="13">
        <v>640724</v>
      </c>
      <c r="R23" s="13">
        <v>2212645</v>
      </c>
      <c r="S23" s="13">
        <v>467</v>
      </c>
      <c r="T23" s="13">
        <v>23025</v>
      </c>
      <c r="U23" s="13">
        <v>82268</v>
      </c>
      <c r="V23" s="13">
        <v>275</v>
      </c>
      <c r="W23" s="13">
        <v>663749</v>
      </c>
      <c r="X23" s="13">
        <v>2294913</v>
      </c>
      <c r="Y23" s="13">
        <v>455</v>
      </c>
      <c r="Z23" s="13">
        <v>255560</v>
      </c>
      <c r="AA23" s="13">
        <v>921201</v>
      </c>
      <c r="AB23" s="13">
        <v>49804</v>
      </c>
      <c r="AC23" s="13">
        <v>55828</v>
      </c>
    </row>
    <row r="24" spans="2:29" ht="32.1" customHeight="1">
      <c r="B24" s="21">
        <v>56</v>
      </c>
      <c r="C24" s="31">
        <v>98.33</v>
      </c>
      <c r="D24" s="13">
        <v>4781453</v>
      </c>
      <c r="E24" s="13">
        <v>284616</v>
      </c>
      <c r="F24" s="13">
        <v>5066069</v>
      </c>
      <c r="G24" s="13">
        <v>17638</v>
      </c>
      <c r="H24" s="13">
        <v>5083707</v>
      </c>
      <c r="I24" s="13">
        <v>8489</v>
      </c>
      <c r="J24" s="13">
        <v>78</v>
      </c>
      <c r="K24" s="13">
        <v>380</v>
      </c>
      <c r="L24" s="13">
        <v>458</v>
      </c>
      <c r="M24" s="13">
        <v>132</v>
      </c>
      <c r="N24" s="13">
        <v>590</v>
      </c>
      <c r="O24" s="13">
        <v>3</v>
      </c>
      <c r="P24" s="13">
        <v>304</v>
      </c>
      <c r="Q24" s="13">
        <v>661425</v>
      </c>
      <c r="R24" s="13">
        <v>2341083</v>
      </c>
      <c r="S24" s="13">
        <v>490</v>
      </c>
      <c r="T24" s="13">
        <v>22539</v>
      </c>
      <c r="U24" s="13">
        <v>85624</v>
      </c>
      <c r="V24" s="13">
        <v>301</v>
      </c>
      <c r="W24" s="13">
        <v>683964</v>
      </c>
      <c r="X24" s="13">
        <v>2426707</v>
      </c>
      <c r="Y24" s="13">
        <v>479</v>
      </c>
      <c r="Z24" s="13">
        <v>256225</v>
      </c>
      <c r="AA24" s="13">
        <v>965234</v>
      </c>
      <c r="AB24" s="13">
        <v>50418</v>
      </c>
      <c r="AC24" s="13">
        <v>59190</v>
      </c>
    </row>
    <row r="25" spans="2:29" ht="32.1" customHeight="1">
      <c r="B25" s="21">
        <v>57</v>
      </c>
      <c r="C25" s="31">
        <v>98.55</v>
      </c>
      <c r="D25" s="13">
        <v>4825342</v>
      </c>
      <c r="E25" s="13">
        <v>284364</v>
      </c>
      <c r="F25" s="13">
        <v>5109706</v>
      </c>
      <c r="G25" s="13">
        <v>16075</v>
      </c>
      <c r="H25" s="13">
        <v>5125781</v>
      </c>
      <c r="I25" s="13">
        <v>7770</v>
      </c>
      <c r="J25" s="13">
        <v>76</v>
      </c>
      <c r="K25" s="13">
        <v>361</v>
      </c>
      <c r="L25" s="13">
        <v>437</v>
      </c>
      <c r="M25" s="13">
        <v>127</v>
      </c>
      <c r="N25" s="13">
        <v>564</v>
      </c>
      <c r="O25" s="13">
        <v>4</v>
      </c>
      <c r="P25" s="13">
        <v>292</v>
      </c>
      <c r="Q25" s="13">
        <v>657540</v>
      </c>
      <c r="R25" s="13">
        <v>2241393</v>
      </c>
      <c r="S25" s="13">
        <v>465</v>
      </c>
      <c r="T25" s="13">
        <v>22656</v>
      </c>
      <c r="U25" s="13">
        <v>81910</v>
      </c>
      <c r="V25" s="13">
        <v>289</v>
      </c>
      <c r="W25" s="13">
        <v>680196</v>
      </c>
      <c r="X25" s="13">
        <v>2323303</v>
      </c>
      <c r="Y25" s="13">
        <v>454</v>
      </c>
      <c r="Z25" s="13">
        <v>259140</v>
      </c>
      <c r="AA25" s="13">
        <v>933794</v>
      </c>
      <c r="AB25" s="13">
        <v>47032</v>
      </c>
      <c r="AC25" s="13">
        <v>54101</v>
      </c>
    </row>
    <row r="26" spans="2:29" ht="32.1" customHeight="1">
      <c r="B26" s="21">
        <v>58</v>
      </c>
      <c r="C26" s="31">
        <v>98.69</v>
      </c>
      <c r="D26" s="13">
        <v>4867350</v>
      </c>
      <c r="E26" s="13">
        <v>278134</v>
      </c>
      <c r="F26" s="13">
        <v>5145484</v>
      </c>
      <c r="G26" s="13">
        <v>12266</v>
      </c>
      <c r="H26" s="13">
        <v>5157750</v>
      </c>
      <c r="I26" s="13">
        <v>7647</v>
      </c>
      <c r="J26" s="13">
        <v>75</v>
      </c>
      <c r="K26" s="13">
        <v>344</v>
      </c>
      <c r="L26" s="13">
        <v>419</v>
      </c>
      <c r="M26" s="13">
        <v>127</v>
      </c>
      <c r="N26" s="13">
        <v>546</v>
      </c>
      <c r="O26" s="13">
        <v>5</v>
      </c>
      <c r="P26" s="13">
        <v>284</v>
      </c>
      <c r="Q26" s="13">
        <v>684687</v>
      </c>
      <c r="R26" s="13">
        <v>2391909</v>
      </c>
      <c r="S26" s="13">
        <v>492</v>
      </c>
      <c r="T26" s="13">
        <v>23662</v>
      </c>
      <c r="U26" s="13">
        <v>86584</v>
      </c>
      <c r="V26" s="13">
        <v>309</v>
      </c>
      <c r="W26" s="13">
        <v>708349</v>
      </c>
      <c r="X26" s="13">
        <v>2478493</v>
      </c>
      <c r="Y26" s="13">
        <v>481</v>
      </c>
      <c r="Z26" s="13">
        <v>264521</v>
      </c>
      <c r="AA26" s="13">
        <v>985238</v>
      </c>
      <c r="AB26" s="13">
        <v>47327</v>
      </c>
      <c r="AC26" s="13">
        <v>53720</v>
      </c>
    </row>
    <row r="27" spans="2:29" ht="32.1" customHeight="1">
      <c r="B27" s="21">
        <v>59</v>
      </c>
      <c r="C27" s="31">
        <v>98.81</v>
      </c>
      <c r="D27" s="13">
        <v>4899420</v>
      </c>
      <c r="E27" s="13">
        <v>278023</v>
      </c>
      <c r="F27" s="13">
        <v>5177443</v>
      </c>
      <c r="G27" s="13">
        <v>12297</v>
      </c>
      <c r="H27" s="13">
        <v>5189740</v>
      </c>
      <c r="I27" s="13">
        <v>8312</v>
      </c>
      <c r="J27" s="13">
        <v>74</v>
      </c>
      <c r="K27" s="13">
        <v>327</v>
      </c>
      <c r="L27" s="13">
        <v>401</v>
      </c>
      <c r="M27" s="13">
        <v>127</v>
      </c>
      <c r="N27" s="13">
        <v>528</v>
      </c>
      <c r="O27" s="13">
        <v>5</v>
      </c>
      <c r="P27" s="13">
        <v>282</v>
      </c>
      <c r="Q27" s="13">
        <v>688187</v>
      </c>
      <c r="R27" s="13">
        <v>2368682</v>
      </c>
      <c r="S27" s="13">
        <v>483</v>
      </c>
      <c r="T27" s="13">
        <v>24315</v>
      </c>
      <c r="U27" s="13">
        <v>91844</v>
      </c>
      <c r="V27" s="13">
        <v>330</v>
      </c>
      <c r="W27" s="13">
        <v>712502</v>
      </c>
      <c r="X27" s="13">
        <v>2460526</v>
      </c>
      <c r="Y27" s="13">
        <v>475</v>
      </c>
      <c r="Z27" s="13">
        <v>260832</v>
      </c>
      <c r="AA27" s="13">
        <v>978437</v>
      </c>
      <c r="AB27" s="13">
        <v>47068</v>
      </c>
      <c r="AC27" s="13">
        <v>53970</v>
      </c>
    </row>
    <row r="28" spans="2:29" ht="32.1" customHeight="1">
      <c r="B28" s="21">
        <v>60</v>
      </c>
      <c r="C28" s="31">
        <v>98.82</v>
      </c>
      <c r="D28" s="13">
        <v>4935352</v>
      </c>
      <c r="E28" s="13">
        <v>267486</v>
      </c>
      <c r="F28" s="13">
        <v>5202838</v>
      </c>
      <c r="G28" s="13">
        <v>11105</v>
      </c>
      <c r="H28" s="13">
        <v>5213943</v>
      </c>
      <c r="I28" s="13">
        <v>7581</v>
      </c>
      <c r="J28" s="13">
        <v>74</v>
      </c>
      <c r="K28" s="13">
        <v>317</v>
      </c>
      <c r="L28" s="13">
        <v>391</v>
      </c>
      <c r="M28" s="13">
        <v>125</v>
      </c>
      <c r="N28" s="13">
        <v>516</v>
      </c>
      <c r="O28" s="13">
        <v>5</v>
      </c>
      <c r="P28" s="13">
        <v>278</v>
      </c>
      <c r="Q28" s="13">
        <v>684501</v>
      </c>
      <c r="R28" s="13">
        <v>2375479</v>
      </c>
      <c r="S28" s="13">
        <v>481</v>
      </c>
      <c r="T28" s="13">
        <v>22318</v>
      </c>
      <c r="U28" s="13">
        <v>86260</v>
      </c>
      <c r="V28" s="13">
        <v>322</v>
      </c>
      <c r="W28" s="13">
        <v>706819</v>
      </c>
      <c r="X28" s="13">
        <v>2461739</v>
      </c>
      <c r="Y28" s="13">
        <v>473</v>
      </c>
      <c r="Z28" s="13">
        <v>269182</v>
      </c>
      <c r="AA28" s="13">
        <v>999673</v>
      </c>
      <c r="AB28" s="13">
        <v>56347</v>
      </c>
      <c r="AC28" s="13">
        <v>53552</v>
      </c>
    </row>
    <row r="29" spans="2:29" ht="32.1" customHeight="1">
      <c r="B29" s="21">
        <v>61</v>
      </c>
      <c r="C29" s="31">
        <v>98.83</v>
      </c>
      <c r="D29" s="13">
        <v>4959977</v>
      </c>
      <c r="E29" s="13">
        <v>263095</v>
      </c>
      <c r="F29" s="13">
        <v>5223072</v>
      </c>
      <c r="G29" s="13">
        <v>11299</v>
      </c>
      <c r="H29" s="13">
        <v>5234371</v>
      </c>
      <c r="I29" s="13">
        <v>6191</v>
      </c>
      <c r="J29" s="13">
        <v>75</v>
      </c>
      <c r="K29" s="13">
        <v>310</v>
      </c>
      <c r="L29" s="13">
        <v>385</v>
      </c>
      <c r="M29" s="13">
        <v>124</v>
      </c>
      <c r="N29" s="13">
        <v>509</v>
      </c>
      <c r="O29" s="13">
        <v>5</v>
      </c>
      <c r="P29" s="13">
        <v>263</v>
      </c>
      <c r="Q29" s="13">
        <v>681973</v>
      </c>
      <c r="R29" s="13">
        <v>2353351</v>
      </c>
      <c r="S29" s="13">
        <v>474</v>
      </c>
      <c r="T29" s="13">
        <v>22883</v>
      </c>
      <c r="U29" s="13">
        <v>90762</v>
      </c>
      <c r="V29" s="13">
        <v>345</v>
      </c>
      <c r="W29" s="13">
        <v>704856</v>
      </c>
      <c r="X29" s="13">
        <v>2444113</v>
      </c>
      <c r="Y29" s="13">
        <v>468</v>
      </c>
      <c r="Z29" s="13">
        <v>269357</v>
      </c>
      <c r="AA29" s="13">
        <v>1002932</v>
      </c>
      <c r="AB29" s="13">
        <v>55787</v>
      </c>
      <c r="AC29" s="13">
        <v>47202</v>
      </c>
    </row>
    <row r="30" spans="2:29" ht="32.1" customHeight="1">
      <c r="B30" s="21">
        <v>62</v>
      </c>
      <c r="C30" s="31">
        <v>98.91</v>
      </c>
      <c r="D30" s="13">
        <v>4994962</v>
      </c>
      <c r="E30" s="13">
        <v>259119</v>
      </c>
      <c r="F30" s="13">
        <v>5254081</v>
      </c>
      <c r="G30" s="13">
        <v>8590</v>
      </c>
      <c r="H30" s="13">
        <v>5262671</v>
      </c>
      <c r="I30" s="13">
        <v>5873</v>
      </c>
      <c r="J30" s="13">
        <v>75</v>
      </c>
      <c r="K30" s="13">
        <v>302</v>
      </c>
      <c r="L30" s="13">
        <v>377</v>
      </c>
      <c r="M30" s="13">
        <v>120</v>
      </c>
      <c r="N30" s="13">
        <v>497</v>
      </c>
      <c r="O30" s="13">
        <v>5</v>
      </c>
      <c r="P30" s="13">
        <v>257</v>
      </c>
      <c r="Q30" s="13">
        <v>690412</v>
      </c>
      <c r="R30" s="13">
        <v>2306278</v>
      </c>
      <c r="S30" s="13">
        <v>462</v>
      </c>
      <c r="T30" s="13">
        <v>23819</v>
      </c>
      <c r="U30" s="13">
        <v>88348</v>
      </c>
      <c r="V30" s="13">
        <v>341</v>
      </c>
      <c r="W30" s="13">
        <v>714231</v>
      </c>
      <c r="X30" s="13">
        <v>2394626</v>
      </c>
      <c r="Y30" s="13">
        <v>456</v>
      </c>
      <c r="Z30" s="13">
        <v>278976</v>
      </c>
      <c r="AA30" s="13">
        <v>1009054</v>
      </c>
      <c r="AB30" s="13">
        <v>50320</v>
      </c>
      <c r="AC30" s="13">
        <v>46866</v>
      </c>
    </row>
    <row r="31" spans="2:29" ht="32.1" customHeight="1">
      <c r="B31" s="21">
        <v>63</v>
      </c>
      <c r="C31" s="31">
        <v>99.03</v>
      </c>
      <c r="D31" s="13">
        <v>5026027</v>
      </c>
      <c r="E31" s="13">
        <v>262186</v>
      </c>
      <c r="F31" s="13">
        <v>5288213</v>
      </c>
      <c r="G31" s="13">
        <v>7396</v>
      </c>
      <c r="H31" s="13">
        <v>5295609</v>
      </c>
      <c r="I31" s="13">
        <v>5373</v>
      </c>
      <c r="J31" s="13">
        <v>75</v>
      </c>
      <c r="K31" s="13">
        <v>295</v>
      </c>
      <c r="L31" s="13">
        <v>370</v>
      </c>
      <c r="M31" s="13">
        <v>117</v>
      </c>
      <c r="N31" s="13">
        <v>487</v>
      </c>
      <c r="O31" s="13">
        <v>5</v>
      </c>
      <c r="P31" s="13">
        <v>247</v>
      </c>
      <c r="Q31" s="13">
        <v>699123</v>
      </c>
      <c r="R31" s="13">
        <v>2316924</v>
      </c>
      <c r="S31" s="13">
        <v>461</v>
      </c>
      <c r="T31" s="13">
        <v>23984</v>
      </c>
      <c r="U31" s="13">
        <v>92495</v>
      </c>
      <c r="V31" s="13">
        <v>353</v>
      </c>
      <c r="W31" s="13">
        <v>723107</v>
      </c>
      <c r="X31" s="13">
        <v>2409419</v>
      </c>
      <c r="Y31" s="13">
        <v>456</v>
      </c>
      <c r="Z31" s="13">
        <v>285500</v>
      </c>
      <c r="AA31" s="13">
        <v>1019877</v>
      </c>
      <c r="AB31" s="13">
        <v>46120</v>
      </c>
      <c r="AC31" s="13">
        <v>49930</v>
      </c>
    </row>
    <row r="32" spans="2:29" ht="32.1" customHeight="1">
      <c r="B32" s="21" t="s">
        <v>353</v>
      </c>
      <c r="C32" s="31">
        <v>99.05</v>
      </c>
      <c r="D32" s="13">
        <v>5063904</v>
      </c>
      <c r="E32" s="13">
        <v>259628</v>
      </c>
      <c r="F32" s="13">
        <v>5323532</v>
      </c>
      <c r="G32" s="13">
        <v>7512</v>
      </c>
      <c r="H32" s="13">
        <v>5331044</v>
      </c>
      <c r="I32" s="13">
        <v>4922</v>
      </c>
      <c r="J32" s="13">
        <v>75</v>
      </c>
      <c r="K32" s="13">
        <v>293</v>
      </c>
      <c r="L32" s="13">
        <v>368</v>
      </c>
      <c r="M32" s="13">
        <v>118</v>
      </c>
      <c r="N32" s="13">
        <v>486</v>
      </c>
      <c r="O32" s="13">
        <v>5</v>
      </c>
      <c r="P32" s="13">
        <v>239</v>
      </c>
      <c r="Q32" s="13">
        <v>718791</v>
      </c>
      <c r="R32" s="13">
        <v>2388771</v>
      </c>
      <c r="S32" s="13">
        <v>472</v>
      </c>
      <c r="T32" s="13">
        <v>25659</v>
      </c>
      <c r="U32" s="13">
        <v>101446</v>
      </c>
      <c r="V32" s="13">
        <v>391</v>
      </c>
      <c r="W32" s="13">
        <v>744450</v>
      </c>
      <c r="X32" s="13">
        <v>2490217</v>
      </c>
      <c r="Y32" s="13">
        <v>468</v>
      </c>
      <c r="Z32" s="13">
        <v>298267</v>
      </c>
      <c r="AA32" s="13">
        <v>1074390</v>
      </c>
      <c r="AB32" s="13">
        <v>42274</v>
      </c>
      <c r="AC32" s="13">
        <v>57484</v>
      </c>
    </row>
    <row r="33" spans="2:29" ht="32.1" customHeight="1">
      <c r="B33" s="21">
        <v>2</v>
      </c>
      <c r="C33" s="31">
        <v>99.19</v>
      </c>
      <c r="D33" s="13">
        <v>5096221</v>
      </c>
      <c r="E33" s="13">
        <v>257271</v>
      </c>
      <c r="F33" s="13">
        <v>5353492</v>
      </c>
      <c r="G33" s="13">
        <v>5567</v>
      </c>
      <c r="H33" s="13">
        <v>5359059</v>
      </c>
      <c r="I33" s="13">
        <v>4678</v>
      </c>
      <c r="J33" s="13">
        <v>75</v>
      </c>
      <c r="K33" s="13">
        <v>276</v>
      </c>
      <c r="L33" s="13">
        <v>351</v>
      </c>
      <c r="M33" s="13">
        <v>114</v>
      </c>
      <c r="N33" s="13">
        <v>465</v>
      </c>
      <c r="O33" s="13">
        <v>5</v>
      </c>
      <c r="P33" s="13">
        <v>231</v>
      </c>
      <c r="Q33" s="13">
        <v>738123</v>
      </c>
      <c r="R33" s="13">
        <v>2481058</v>
      </c>
      <c r="S33" s="13">
        <v>487</v>
      </c>
      <c r="T33" s="13">
        <v>25851</v>
      </c>
      <c r="U33" s="13">
        <v>102857</v>
      </c>
      <c r="V33" s="13">
        <v>400</v>
      </c>
      <c r="W33" s="13">
        <v>763974</v>
      </c>
      <c r="X33" s="13">
        <v>2583915</v>
      </c>
      <c r="Y33" s="13">
        <v>483</v>
      </c>
      <c r="Z33" s="13">
        <v>306732</v>
      </c>
      <c r="AA33" s="13">
        <v>1122105</v>
      </c>
      <c r="AB33" s="13">
        <v>41675</v>
      </c>
      <c r="AC33" s="13">
        <v>58013</v>
      </c>
    </row>
    <row r="34" spans="2:29" ht="32.1" customHeight="1">
      <c r="B34" s="21">
        <v>3</v>
      </c>
      <c r="C34" s="31">
        <v>99.26</v>
      </c>
      <c r="D34" s="13">
        <v>5134495</v>
      </c>
      <c r="E34" s="13">
        <v>256702</v>
      </c>
      <c r="F34" s="13">
        <v>5391197</v>
      </c>
      <c r="G34" s="13">
        <v>5136</v>
      </c>
      <c r="H34" s="13">
        <v>5396333</v>
      </c>
      <c r="I34" s="13">
        <v>4264</v>
      </c>
      <c r="J34" s="13">
        <v>75</v>
      </c>
      <c r="K34" s="13">
        <v>263</v>
      </c>
      <c r="L34" s="13">
        <v>338</v>
      </c>
      <c r="M34" s="13">
        <v>109</v>
      </c>
      <c r="N34" s="13">
        <v>447</v>
      </c>
      <c r="O34" s="13">
        <v>5</v>
      </c>
      <c r="P34" s="13">
        <v>230</v>
      </c>
      <c r="Q34" s="13">
        <v>740343</v>
      </c>
      <c r="R34" s="13">
        <v>2480327</v>
      </c>
      <c r="S34" s="13">
        <v>479</v>
      </c>
      <c r="T34" s="13">
        <v>26393</v>
      </c>
      <c r="U34" s="13">
        <v>103146</v>
      </c>
      <c r="V34" s="13">
        <v>402</v>
      </c>
      <c r="W34" s="13">
        <v>766736</v>
      </c>
      <c r="X34" s="13">
        <v>2583473</v>
      </c>
      <c r="Y34" s="13">
        <v>478</v>
      </c>
      <c r="Z34" s="13">
        <v>312969</v>
      </c>
      <c r="AA34" s="13">
        <v>1103701</v>
      </c>
      <c r="AB34" s="13">
        <v>40280</v>
      </c>
      <c r="AC34" s="13">
        <v>58323</v>
      </c>
    </row>
    <row r="35" spans="2:29" ht="32.1" customHeight="1">
      <c r="B35" s="21">
        <v>4</v>
      </c>
      <c r="C35" s="31">
        <v>99.31</v>
      </c>
      <c r="D35" s="13">
        <v>5167946</v>
      </c>
      <c r="E35" s="13">
        <v>253887</v>
      </c>
      <c r="F35" s="13">
        <v>5421833</v>
      </c>
      <c r="G35" s="13">
        <v>4453</v>
      </c>
      <c r="H35" s="13">
        <v>5426286</v>
      </c>
      <c r="I35" s="13">
        <v>4175</v>
      </c>
      <c r="J35" s="13">
        <v>75</v>
      </c>
      <c r="K35" s="13">
        <v>255</v>
      </c>
      <c r="L35" s="13">
        <v>330</v>
      </c>
      <c r="M35" s="13">
        <v>104</v>
      </c>
      <c r="N35" s="13">
        <v>434</v>
      </c>
      <c r="O35" s="13">
        <v>5</v>
      </c>
      <c r="P35" s="13">
        <v>215</v>
      </c>
      <c r="Q35" s="13">
        <v>746291</v>
      </c>
      <c r="R35" s="13">
        <v>2512300</v>
      </c>
      <c r="S35" s="13">
        <v>482</v>
      </c>
      <c r="T35" s="13">
        <v>26500</v>
      </c>
      <c r="U35" s="13">
        <v>103731</v>
      </c>
      <c r="V35" s="13">
        <v>409</v>
      </c>
      <c r="W35" s="13">
        <v>772791</v>
      </c>
      <c r="X35" s="13">
        <v>2616031</v>
      </c>
      <c r="Y35" s="13">
        <v>482.49936875591703</v>
      </c>
      <c r="Z35" s="13">
        <v>316724</v>
      </c>
      <c r="AA35" s="13">
        <v>1154657</v>
      </c>
      <c r="AB35" s="13">
        <v>39723</v>
      </c>
      <c r="AC35" s="13">
        <v>57716</v>
      </c>
    </row>
    <row r="36" spans="2:29" ht="32.1" customHeight="1">
      <c r="B36" s="21">
        <v>5</v>
      </c>
      <c r="C36" s="31">
        <v>99.31</v>
      </c>
      <c r="D36" s="13">
        <v>5203548</v>
      </c>
      <c r="E36" s="13">
        <v>249359</v>
      </c>
      <c r="F36" s="13">
        <v>5452907</v>
      </c>
      <c r="G36" s="13">
        <v>3234</v>
      </c>
      <c r="H36" s="13">
        <v>5456141</v>
      </c>
      <c r="I36" s="13">
        <v>4382</v>
      </c>
      <c r="J36" s="13">
        <v>75</v>
      </c>
      <c r="K36" s="13">
        <v>254</v>
      </c>
      <c r="L36" s="13">
        <v>329</v>
      </c>
      <c r="M36" s="13">
        <v>98</v>
      </c>
      <c r="N36" s="13">
        <v>427</v>
      </c>
      <c r="O36" s="13">
        <v>5</v>
      </c>
      <c r="P36" s="13">
        <v>206</v>
      </c>
      <c r="Q36" s="13">
        <v>743987</v>
      </c>
      <c r="R36" s="13">
        <v>2416696</v>
      </c>
      <c r="S36" s="13">
        <v>464</v>
      </c>
      <c r="T36" s="13">
        <v>26617</v>
      </c>
      <c r="U36" s="13">
        <v>107110</v>
      </c>
      <c r="V36" s="13">
        <v>430</v>
      </c>
      <c r="W36" s="13">
        <v>770604</v>
      </c>
      <c r="X36" s="13">
        <v>2523806</v>
      </c>
      <c r="Y36" s="13">
        <v>462.83679512597593</v>
      </c>
      <c r="Z36" s="13">
        <v>324141</v>
      </c>
      <c r="AA36" s="13">
        <v>1092999</v>
      </c>
      <c r="AB36" s="13">
        <v>18067</v>
      </c>
      <c r="AC36" s="13">
        <v>46751</v>
      </c>
    </row>
    <row r="37" spans="2:29" ht="32.1" customHeight="1">
      <c r="B37" s="21">
        <v>6</v>
      </c>
      <c r="C37" s="31">
        <v>99.38</v>
      </c>
      <c r="D37" s="13">
        <v>5179487</v>
      </c>
      <c r="E37" s="13">
        <v>249819</v>
      </c>
      <c r="F37" s="13">
        <v>5429306</v>
      </c>
      <c r="G37" s="13">
        <v>3289</v>
      </c>
      <c r="H37" s="13">
        <v>5432595</v>
      </c>
      <c r="I37" s="13">
        <v>4242</v>
      </c>
      <c r="J37" s="13">
        <v>75</v>
      </c>
      <c r="K37" s="13">
        <v>249</v>
      </c>
      <c r="L37" s="13">
        <v>324</v>
      </c>
      <c r="M37" s="13">
        <v>89</v>
      </c>
      <c r="N37" s="13">
        <v>413</v>
      </c>
      <c r="O37" s="13">
        <v>5</v>
      </c>
      <c r="P37" s="13">
        <v>203</v>
      </c>
      <c r="Q37" s="13">
        <v>754009</v>
      </c>
      <c r="R37" s="13">
        <v>2589947</v>
      </c>
      <c r="S37" s="13">
        <v>495</v>
      </c>
      <c r="T37" s="13">
        <v>27584.696</v>
      </c>
      <c r="U37" s="13">
        <v>108454</v>
      </c>
      <c r="V37" s="13">
        <v>434</v>
      </c>
      <c r="W37" s="13">
        <v>781593.696</v>
      </c>
      <c r="X37" s="13">
        <v>2698401</v>
      </c>
      <c r="Y37" s="13">
        <v>497.00661557849196</v>
      </c>
      <c r="Z37" s="13">
        <v>341246</v>
      </c>
      <c r="AA37" s="13">
        <v>1190582</v>
      </c>
      <c r="AB37" s="13">
        <v>13887</v>
      </c>
      <c r="AC37" s="13">
        <v>45456</v>
      </c>
    </row>
    <row r="38" spans="2:29" ht="32.1" customHeight="1">
      <c r="B38" s="21">
        <v>7</v>
      </c>
      <c r="C38" s="31">
        <v>99.36</v>
      </c>
      <c r="D38" s="13">
        <v>5104016</v>
      </c>
      <c r="E38" s="13">
        <v>249702</v>
      </c>
      <c r="F38" s="13">
        <v>5353718</v>
      </c>
      <c r="G38" s="13">
        <v>3372</v>
      </c>
      <c r="H38" s="13">
        <v>5357090</v>
      </c>
      <c r="I38" s="13">
        <v>4125</v>
      </c>
      <c r="J38" s="13">
        <v>74</v>
      </c>
      <c r="K38" s="13">
        <v>243</v>
      </c>
      <c r="L38" s="13">
        <v>317</v>
      </c>
      <c r="M38" s="13">
        <v>87</v>
      </c>
      <c r="N38" s="13">
        <v>404</v>
      </c>
      <c r="O38" s="13">
        <v>5</v>
      </c>
      <c r="P38" s="13">
        <v>193</v>
      </c>
      <c r="Q38" s="13">
        <v>737127</v>
      </c>
      <c r="R38" s="13">
        <v>2457173</v>
      </c>
      <c r="S38" s="13">
        <v>478</v>
      </c>
      <c r="T38" s="13">
        <v>28395.952000000001</v>
      </c>
      <c r="U38" s="13">
        <v>114674</v>
      </c>
      <c r="V38" s="13">
        <v>459</v>
      </c>
      <c r="W38" s="13">
        <v>765522.95200000005</v>
      </c>
      <c r="X38" s="13">
        <v>2571847</v>
      </c>
      <c r="Y38" s="13">
        <v>480.36666107553674</v>
      </c>
      <c r="Z38" s="13">
        <v>343275</v>
      </c>
      <c r="AA38" s="13">
        <v>1098771</v>
      </c>
      <c r="AB38" s="13">
        <v>13887</v>
      </c>
      <c r="AC38" s="13">
        <v>44827</v>
      </c>
    </row>
    <row r="39" spans="2:29" ht="32.1" customHeight="1">
      <c r="B39" s="21">
        <v>8</v>
      </c>
      <c r="C39" s="31">
        <v>99.42</v>
      </c>
      <c r="D39" s="13">
        <v>5139349</v>
      </c>
      <c r="E39" s="13">
        <v>242330</v>
      </c>
      <c r="F39" s="13">
        <v>5381679</v>
      </c>
      <c r="G39" s="13">
        <v>2901</v>
      </c>
      <c r="H39" s="13">
        <v>5384580</v>
      </c>
      <c r="I39" s="13">
        <v>3746</v>
      </c>
      <c r="J39" s="13">
        <v>74</v>
      </c>
      <c r="K39" s="13">
        <v>232</v>
      </c>
      <c r="L39" s="13">
        <v>306</v>
      </c>
      <c r="M39" s="13">
        <v>85</v>
      </c>
      <c r="N39" s="13">
        <v>391</v>
      </c>
      <c r="O39" s="13">
        <v>5</v>
      </c>
      <c r="P39" s="13">
        <v>191</v>
      </c>
      <c r="Q39" s="13">
        <v>745001</v>
      </c>
      <c r="R39" s="13">
        <v>2466237</v>
      </c>
      <c r="S39" s="13">
        <v>476.18501876404969</v>
      </c>
      <c r="T39" s="13">
        <v>27973.964</v>
      </c>
      <c r="U39" s="13">
        <v>110390</v>
      </c>
      <c r="V39" s="13">
        <v>455.53583955762798</v>
      </c>
      <c r="W39" s="13">
        <v>772974.96400000004</v>
      </c>
      <c r="X39" s="13">
        <v>2576627</v>
      </c>
      <c r="Y39" s="13">
        <v>478.7590601371802</v>
      </c>
      <c r="Z39" s="13">
        <v>339482</v>
      </c>
      <c r="AA39" s="13">
        <v>1159287</v>
      </c>
      <c r="AB39" s="13">
        <v>14013</v>
      </c>
      <c r="AC39" s="13">
        <v>45292</v>
      </c>
    </row>
    <row r="40" spans="2:29" ht="32.1" customHeight="1">
      <c r="B40" s="21">
        <v>9</v>
      </c>
      <c r="C40" s="31">
        <v>99.47</v>
      </c>
      <c r="D40" s="13">
        <v>5182307</v>
      </c>
      <c r="E40" s="13">
        <v>230577</v>
      </c>
      <c r="F40" s="13">
        <v>5412884</v>
      </c>
      <c r="G40" s="13">
        <v>2968</v>
      </c>
      <c r="H40" s="13">
        <v>5415852</v>
      </c>
      <c r="I40" s="13">
        <v>3979</v>
      </c>
      <c r="J40" s="13">
        <v>74</v>
      </c>
      <c r="K40" s="13">
        <v>221</v>
      </c>
      <c r="L40" s="13">
        <v>295</v>
      </c>
      <c r="M40" s="13">
        <v>86</v>
      </c>
      <c r="N40" s="13">
        <v>381</v>
      </c>
      <c r="O40" s="13">
        <v>5</v>
      </c>
      <c r="P40" s="13">
        <v>193</v>
      </c>
      <c r="Q40" s="13">
        <v>747056</v>
      </c>
      <c r="R40" s="13">
        <v>2438296</v>
      </c>
      <c r="S40" s="13">
        <v>467</v>
      </c>
      <c r="T40" s="13">
        <v>27122</v>
      </c>
      <c r="U40" s="13">
        <v>102846</v>
      </c>
      <c r="V40" s="13">
        <v>446</v>
      </c>
      <c r="W40" s="13">
        <v>774178</v>
      </c>
      <c r="X40" s="13">
        <v>2541142</v>
      </c>
      <c r="Y40" s="13">
        <v>469.44337436383262</v>
      </c>
      <c r="Z40" s="13">
        <v>353319</v>
      </c>
      <c r="AA40" s="13">
        <v>1170052</v>
      </c>
      <c r="AB40" s="13">
        <v>13821</v>
      </c>
      <c r="AC40" s="13">
        <v>46254</v>
      </c>
    </row>
    <row r="41" spans="2:29" ht="32.1" customHeight="1">
      <c r="B41" s="21">
        <v>10</v>
      </c>
      <c r="C41" s="31">
        <v>99.52</v>
      </c>
      <c r="D41" s="13">
        <v>5213808</v>
      </c>
      <c r="E41" s="13">
        <v>228134</v>
      </c>
      <c r="F41" s="13">
        <v>5441942</v>
      </c>
      <c r="G41" s="13">
        <v>3092</v>
      </c>
      <c r="H41" s="13">
        <v>5445034</v>
      </c>
      <c r="I41" s="13">
        <v>3625</v>
      </c>
      <c r="J41" s="13">
        <v>74</v>
      </c>
      <c r="K41" s="13">
        <v>211</v>
      </c>
      <c r="L41" s="13">
        <v>285</v>
      </c>
      <c r="M41" s="13">
        <v>84</v>
      </c>
      <c r="N41" s="13">
        <v>369</v>
      </c>
      <c r="O41" s="13">
        <v>5</v>
      </c>
      <c r="P41" s="13">
        <v>188</v>
      </c>
      <c r="Q41" s="13">
        <v>747747</v>
      </c>
      <c r="R41" s="13">
        <v>2459317</v>
      </c>
      <c r="S41" s="13">
        <v>468</v>
      </c>
      <c r="T41" s="13">
        <v>27667</v>
      </c>
      <c r="U41" s="13">
        <v>106380</v>
      </c>
      <c r="V41" s="13">
        <v>466</v>
      </c>
      <c r="W41" s="13">
        <v>775414</v>
      </c>
      <c r="X41" s="13">
        <v>2565697</v>
      </c>
      <c r="Y41" s="13">
        <f t="shared" ref="Y41:Y48" si="0" xml:space="preserve"> X41*1000/F41</f>
        <v>471.46717109443648</v>
      </c>
      <c r="Z41" s="13">
        <v>361494</v>
      </c>
      <c r="AA41" s="13">
        <v>1181289</v>
      </c>
      <c r="AB41" s="13">
        <v>13227</v>
      </c>
      <c r="AC41" s="13">
        <v>46189</v>
      </c>
    </row>
    <row r="42" spans="2:29" ht="32.1" customHeight="1">
      <c r="B42" s="21">
        <v>11</v>
      </c>
      <c r="C42" s="31">
        <v>99.59</v>
      </c>
      <c r="D42" s="13">
        <v>5247674</v>
      </c>
      <c r="E42" s="13">
        <v>219257</v>
      </c>
      <c r="F42" s="13">
        <v>5466931</v>
      </c>
      <c r="G42" s="13">
        <v>2628</v>
      </c>
      <c r="H42" s="13">
        <v>5469559</v>
      </c>
      <c r="I42" s="13">
        <v>2945</v>
      </c>
      <c r="J42" s="13">
        <v>74</v>
      </c>
      <c r="K42" s="13">
        <v>203</v>
      </c>
      <c r="L42" s="13">
        <v>277</v>
      </c>
      <c r="M42" s="13">
        <v>80</v>
      </c>
      <c r="N42" s="13">
        <v>357</v>
      </c>
      <c r="O42" s="13">
        <v>5</v>
      </c>
      <c r="P42" s="13">
        <v>178</v>
      </c>
      <c r="Q42" s="13">
        <v>741330</v>
      </c>
      <c r="R42" s="13">
        <v>2455467</v>
      </c>
      <c r="S42" s="13">
        <v>463</v>
      </c>
      <c r="T42" s="13">
        <v>26730</v>
      </c>
      <c r="U42" s="13">
        <v>103047</v>
      </c>
      <c r="V42" s="13">
        <v>470</v>
      </c>
      <c r="W42" s="13">
        <v>768060</v>
      </c>
      <c r="X42" s="13">
        <v>2558514</v>
      </c>
      <c r="Y42" s="13">
        <f t="shared" si="0"/>
        <v>467.99822423220633</v>
      </c>
      <c r="Z42" s="13">
        <v>366247</v>
      </c>
      <c r="AA42" s="13">
        <v>1228450</v>
      </c>
      <c r="AB42" s="13">
        <v>8008</v>
      </c>
      <c r="AC42" s="13">
        <v>45181</v>
      </c>
    </row>
    <row r="43" spans="2:29" ht="32.1" customHeight="1">
      <c r="B43" s="21">
        <v>12</v>
      </c>
      <c r="C43" s="31">
        <v>99.64</v>
      </c>
      <c r="D43" s="13">
        <v>5317942</v>
      </c>
      <c r="E43" s="13">
        <v>208331</v>
      </c>
      <c r="F43" s="13">
        <f t="shared" ref="F43:F48" si="1">SUM(D43:E43)</f>
        <v>5526273</v>
      </c>
      <c r="G43" s="13">
        <v>2462</v>
      </c>
      <c r="H43" s="13">
        <f t="shared" ref="H43:H48" si="2">F43+G43</f>
        <v>5528735</v>
      </c>
      <c r="I43" s="13">
        <v>2473</v>
      </c>
      <c r="J43" s="13">
        <v>74</v>
      </c>
      <c r="K43" s="13">
        <v>197</v>
      </c>
      <c r="L43" s="13">
        <f t="shared" ref="L43:L48" si="3">SUM(J43:K43)</f>
        <v>271</v>
      </c>
      <c r="M43" s="13">
        <v>81</v>
      </c>
      <c r="N43" s="13">
        <f t="shared" ref="N43:N48" si="4">L43+M43</f>
        <v>352</v>
      </c>
      <c r="O43" s="13">
        <v>5</v>
      </c>
      <c r="P43" s="13">
        <v>167</v>
      </c>
      <c r="Q43" s="13">
        <v>738179</v>
      </c>
      <c r="R43" s="13">
        <v>2394070</v>
      </c>
      <c r="S43" s="13">
        <v>450</v>
      </c>
      <c r="T43" s="13">
        <v>25928</v>
      </c>
      <c r="U43" s="13">
        <v>105264</v>
      </c>
      <c r="V43" s="13">
        <v>505</v>
      </c>
      <c r="W43" s="13">
        <f t="shared" ref="W43:X48" si="5">Q43+T43</f>
        <v>764107</v>
      </c>
      <c r="X43" s="13">
        <f t="shared" si="5"/>
        <v>2499334</v>
      </c>
      <c r="Y43" s="13">
        <f t="shared" si="0"/>
        <v>452.26393991031568</v>
      </c>
      <c r="Z43" s="13">
        <v>374039</v>
      </c>
      <c r="AA43" s="13">
        <v>1247588</v>
      </c>
      <c r="AB43" s="13">
        <v>5969</v>
      </c>
      <c r="AC43" s="13">
        <v>46845</v>
      </c>
    </row>
    <row r="44" spans="2:29" ht="32.1" customHeight="1">
      <c r="B44" s="21">
        <v>13</v>
      </c>
      <c r="C44" s="31">
        <v>99.69</v>
      </c>
      <c r="D44" s="13">
        <v>5335551</v>
      </c>
      <c r="E44" s="13">
        <v>208063</v>
      </c>
      <c r="F44" s="13">
        <f t="shared" si="1"/>
        <v>5543614</v>
      </c>
      <c r="G44" s="13">
        <v>2370</v>
      </c>
      <c r="H44" s="13">
        <f t="shared" si="2"/>
        <v>5545984</v>
      </c>
      <c r="I44" s="13">
        <v>2195</v>
      </c>
      <c r="J44" s="13">
        <v>73</v>
      </c>
      <c r="K44" s="13">
        <v>184</v>
      </c>
      <c r="L44" s="13">
        <f t="shared" si="3"/>
        <v>257</v>
      </c>
      <c r="M44" s="13">
        <v>79</v>
      </c>
      <c r="N44" s="13">
        <f t="shared" si="4"/>
        <v>336</v>
      </c>
      <c r="O44" s="13">
        <v>5</v>
      </c>
      <c r="P44" s="13">
        <v>163</v>
      </c>
      <c r="Q44" s="13">
        <v>729926</v>
      </c>
      <c r="R44" s="13">
        <v>2394738</v>
      </c>
      <c r="S44" s="13">
        <v>449</v>
      </c>
      <c r="T44" s="13">
        <v>26488</v>
      </c>
      <c r="U44" s="13">
        <v>103512</v>
      </c>
      <c r="V44" s="13">
        <v>498</v>
      </c>
      <c r="W44" s="13">
        <f t="shared" si="5"/>
        <v>756414</v>
      </c>
      <c r="X44" s="13">
        <f t="shared" si="5"/>
        <v>2498250</v>
      </c>
      <c r="Y44" s="13">
        <f t="shared" si="0"/>
        <v>450.65367105285469</v>
      </c>
      <c r="Z44" s="13">
        <v>375009</v>
      </c>
      <c r="AA44" s="13">
        <v>1255277</v>
      </c>
      <c r="AB44" s="13">
        <v>7520</v>
      </c>
      <c r="AC44" s="13">
        <v>46396</v>
      </c>
    </row>
    <row r="45" spans="2:29" ht="32.1" customHeight="1">
      <c r="B45" s="21">
        <v>14</v>
      </c>
      <c r="C45" s="31">
        <v>99.72</v>
      </c>
      <c r="D45" s="13">
        <v>5353404</v>
      </c>
      <c r="E45" s="13">
        <v>202794</v>
      </c>
      <c r="F45" s="13">
        <f t="shared" si="1"/>
        <v>5556198</v>
      </c>
      <c r="G45" s="13">
        <v>2840</v>
      </c>
      <c r="H45" s="13">
        <f t="shared" si="2"/>
        <v>5559038</v>
      </c>
      <c r="I45" s="13">
        <v>1689</v>
      </c>
      <c r="J45" s="13">
        <v>73</v>
      </c>
      <c r="K45" s="13">
        <v>176</v>
      </c>
      <c r="L45" s="13">
        <f t="shared" si="3"/>
        <v>249</v>
      </c>
      <c r="M45" s="13">
        <v>128</v>
      </c>
      <c r="N45" s="13">
        <f t="shared" si="4"/>
        <v>377</v>
      </c>
      <c r="O45" s="13">
        <v>5</v>
      </c>
      <c r="P45" s="13">
        <v>115</v>
      </c>
      <c r="Q45" s="13">
        <v>723852</v>
      </c>
      <c r="R45" s="13">
        <v>2357506</v>
      </c>
      <c r="S45" s="13">
        <v>440</v>
      </c>
      <c r="T45" s="13">
        <v>25517</v>
      </c>
      <c r="U45" s="13">
        <v>100207</v>
      </c>
      <c r="V45" s="13">
        <v>494</v>
      </c>
      <c r="W45" s="13">
        <f t="shared" si="5"/>
        <v>749369</v>
      </c>
      <c r="X45" s="13">
        <f t="shared" si="5"/>
        <v>2457713</v>
      </c>
      <c r="Y45" s="13">
        <f t="shared" si="0"/>
        <v>442.3371881275649</v>
      </c>
      <c r="Z45" s="13">
        <v>376726</v>
      </c>
      <c r="AA45" s="13">
        <v>1266821</v>
      </c>
      <c r="AB45" s="13">
        <v>110953</v>
      </c>
      <c r="AC45" s="13">
        <v>56662</v>
      </c>
    </row>
    <row r="46" spans="2:29" ht="32.1" customHeight="1">
      <c r="B46" s="21">
        <v>15</v>
      </c>
      <c r="C46" s="31">
        <v>99.71</v>
      </c>
      <c r="D46" s="13">
        <v>5367817</v>
      </c>
      <c r="E46" s="13">
        <v>193929</v>
      </c>
      <c r="F46" s="13">
        <f t="shared" si="1"/>
        <v>5561746</v>
      </c>
      <c r="G46" s="13">
        <v>2872</v>
      </c>
      <c r="H46" s="13">
        <f t="shared" si="2"/>
        <v>5564618</v>
      </c>
      <c r="I46" s="13">
        <v>1660</v>
      </c>
      <c r="J46" s="13">
        <v>73</v>
      </c>
      <c r="K46" s="13">
        <v>169</v>
      </c>
      <c r="L46" s="13">
        <f t="shared" si="3"/>
        <v>242</v>
      </c>
      <c r="M46" s="13">
        <v>139</v>
      </c>
      <c r="N46" s="13">
        <f t="shared" si="4"/>
        <v>381</v>
      </c>
      <c r="O46" s="13">
        <v>5</v>
      </c>
      <c r="P46" s="13">
        <v>112</v>
      </c>
      <c r="Q46" s="13">
        <v>711214</v>
      </c>
      <c r="R46" s="13">
        <v>2279132</v>
      </c>
      <c r="S46" s="13">
        <v>425</v>
      </c>
      <c r="T46" s="13">
        <v>24523</v>
      </c>
      <c r="U46" s="13">
        <v>96302</v>
      </c>
      <c r="V46" s="13">
        <v>497</v>
      </c>
      <c r="W46" s="13">
        <f t="shared" si="5"/>
        <v>735737</v>
      </c>
      <c r="X46" s="13">
        <f t="shared" si="5"/>
        <v>2375434</v>
      </c>
      <c r="Y46" s="13">
        <f t="shared" si="0"/>
        <v>427.10220855105575</v>
      </c>
      <c r="Z46" s="13">
        <v>377725</v>
      </c>
      <c r="AA46" s="13">
        <v>1215055</v>
      </c>
      <c r="AB46" s="13">
        <v>112517</v>
      </c>
      <c r="AC46" s="13">
        <v>58907</v>
      </c>
    </row>
    <row r="47" spans="2:29" ht="32.1" customHeight="1">
      <c r="B47" s="21">
        <v>16</v>
      </c>
      <c r="C47" s="31">
        <v>99.74</v>
      </c>
      <c r="D47" s="13">
        <v>5377964</v>
      </c>
      <c r="E47" s="13">
        <v>188649</v>
      </c>
      <c r="F47" s="13">
        <f t="shared" si="1"/>
        <v>5566613</v>
      </c>
      <c r="G47" s="13">
        <v>2525</v>
      </c>
      <c r="H47" s="13">
        <f t="shared" si="2"/>
        <v>5569138</v>
      </c>
      <c r="I47" s="13">
        <v>1411</v>
      </c>
      <c r="J47" s="13">
        <v>69</v>
      </c>
      <c r="K47" s="13">
        <v>162</v>
      </c>
      <c r="L47" s="13">
        <f t="shared" si="3"/>
        <v>231</v>
      </c>
      <c r="M47" s="13">
        <v>141</v>
      </c>
      <c r="N47" s="13">
        <f t="shared" si="4"/>
        <v>372</v>
      </c>
      <c r="O47" s="13">
        <v>5</v>
      </c>
      <c r="P47" s="13">
        <v>110</v>
      </c>
      <c r="Q47" s="13">
        <v>711260</v>
      </c>
      <c r="R47" s="13">
        <v>2300175</v>
      </c>
      <c r="S47" s="13">
        <v>428</v>
      </c>
      <c r="T47" s="13">
        <v>23560</v>
      </c>
      <c r="U47" s="13">
        <v>95017</v>
      </c>
      <c r="V47" s="13">
        <v>504</v>
      </c>
      <c r="W47" s="13">
        <f t="shared" si="5"/>
        <v>734820</v>
      </c>
      <c r="X47" s="13">
        <f t="shared" si="5"/>
        <v>2395192</v>
      </c>
      <c r="Y47" s="13">
        <f t="shared" si="0"/>
        <v>430.27816016669379</v>
      </c>
      <c r="Z47" s="13">
        <v>376537</v>
      </c>
      <c r="AA47" s="13">
        <v>1188458</v>
      </c>
      <c r="AB47" s="13">
        <v>122254</v>
      </c>
      <c r="AC47" s="13">
        <v>59126</v>
      </c>
    </row>
    <row r="48" spans="2:29" ht="32.1" customHeight="1">
      <c r="B48" s="21">
        <v>17</v>
      </c>
      <c r="C48" s="31">
        <v>99.74</v>
      </c>
      <c r="D48" s="13">
        <v>5393385</v>
      </c>
      <c r="E48" s="13">
        <v>172217</v>
      </c>
      <c r="F48" s="13">
        <f t="shared" si="1"/>
        <v>5565602</v>
      </c>
      <c r="G48" s="13">
        <v>2252</v>
      </c>
      <c r="H48" s="13">
        <f t="shared" si="2"/>
        <v>5567854</v>
      </c>
      <c r="I48" s="13">
        <v>1383</v>
      </c>
      <c r="J48" s="13">
        <v>53</v>
      </c>
      <c r="K48" s="13">
        <v>152</v>
      </c>
      <c r="L48" s="13">
        <f t="shared" si="3"/>
        <v>205</v>
      </c>
      <c r="M48" s="13">
        <v>140</v>
      </c>
      <c r="N48" s="13">
        <f t="shared" si="4"/>
        <v>345</v>
      </c>
      <c r="O48" s="13">
        <v>5</v>
      </c>
      <c r="P48" s="13">
        <v>106</v>
      </c>
      <c r="Q48" s="13">
        <v>707826</v>
      </c>
      <c r="R48" s="13">
        <v>2245178</v>
      </c>
      <c r="S48" s="13">
        <v>416</v>
      </c>
      <c r="T48" s="13">
        <v>22031</v>
      </c>
      <c r="U48" s="13">
        <v>92072</v>
      </c>
      <c r="V48" s="13">
        <v>535</v>
      </c>
      <c r="W48" s="13">
        <f t="shared" si="5"/>
        <v>729857</v>
      </c>
      <c r="X48" s="13">
        <f t="shared" si="5"/>
        <v>2337250</v>
      </c>
      <c r="Y48" s="13">
        <f t="shared" si="0"/>
        <v>419.94558719793474</v>
      </c>
      <c r="Z48" s="13">
        <v>378532</v>
      </c>
      <c r="AA48" s="13">
        <v>1210147</v>
      </c>
      <c r="AB48" s="13">
        <v>120903</v>
      </c>
      <c r="AC48" s="13">
        <v>57889</v>
      </c>
    </row>
    <row r="49" spans="2:29" ht="32.1" customHeight="1">
      <c r="B49" s="21">
        <v>18</v>
      </c>
      <c r="C49" s="31">
        <v>99.74</v>
      </c>
      <c r="D49" s="13">
        <v>5399225</v>
      </c>
      <c r="E49" s="13">
        <v>167962</v>
      </c>
      <c r="F49" s="13">
        <f t="shared" ref="F49:F54" si="6">SUM(D49:E49)</f>
        <v>5567187</v>
      </c>
      <c r="G49" s="13">
        <v>2273</v>
      </c>
      <c r="H49" s="13">
        <f t="shared" ref="H49:H54" si="7">F49+G49</f>
        <v>5569460</v>
      </c>
      <c r="I49" s="13">
        <v>1208</v>
      </c>
      <c r="J49" s="13">
        <v>53</v>
      </c>
      <c r="K49" s="13">
        <v>149</v>
      </c>
      <c r="L49" s="13">
        <f t="shared" ref="L49:L54" si="8">SUM(J49:K49)</f>
        <v>202</v>
      </c>
      <c r="M49" s="13">
        <v>146</v>
      </c>
      <c r="N49" s="13">
        <f t="shared" ref="N49:N54" si="9">L49+M49</f>
        <v>348</v>
      </c>
      <c r="O49" s="13">
        <v>5</v>
      </c>
      <c r="P49" s="13">
        <v>104</v>
      </c>
      <c r="Q49" s="13">
        <v>703694</v>
      </c>
      <c r="R49" s="13">
        <v>2240325</v>
      </c>
      <c r="S49" s="13">
        <v>415</v>
      </c>
      <c r="T49" s="13">
        <v>21671</v>
      </c>
      <c r="U49" s="13">
        <v>87251</v>
      </c>
      <c r="V49" s="13">
        <v>519.46868934639974</v>
      </c>
      <c r="W49" s="13">
        <f t="shared" ref="W49:X51" si="10">Q49+T49</f>
        <v>725365</v>
      </c>
      <c r="X49" s="13">
        <f t="shared" si="10"/>
        <v>2327576</v>
      </c>
      <c r="Y49" s="13">
        <f t="shared" ref="Y49:Y54" si="11" xml:space="preserve"> X49*1000/F49</f>
        <v>418.08834515528218</v>
      </c>
      <c r="Z49" s="13">
        <v>377127</v>
      </c>
      <c r="AA49" s="13">
        <v>1214179</v>
      </c>
      <c r="AB49" s="13">
        <v>121063</v>
      </c>
      <c r="AC49" s="13">
        <v>61271</v>
      </c>
    </row>
    <row r="50" spans="2:29" ht="32.1" customHeight="1">
      <c r="B50" s="21">
        <v>19</v>
      </c>
      <c r="C50" s="31">
        <v>99.78</v>
      </c>
      <c r="D50" s="13">
        <v>5420903</v>
      </c>
      <c r="E50" s="13">
        <v>150865</v>
      </c>
      <c r="F50" s="13">
        <f t="shared" si="6"/>
        <v>5571768</v>
      </c>
      <c r="G50" s="13">
        <v>2268</v>
      </c>
      <c r="H50" s="13">
        <f t="shared" si="7"/>
        <v>5574036</v>
      </c>
      <c r="I50" s="13">
        <v>1030</v>
      </c>
      <c r="J50" s="13">
        <v>49</v>
      </c>
      <c r="K50" s="13">
        <v>141</v>
      </c>
      <c r="L50" s="13">
        <f t="shared" si="8"/>
        <v>190</v>
      </c>
      <c r="M50" s="13">
        <v>152</v>
      </c>
      <c r="N50" s="13">
        <f t="shared" si="9"/>
        <v>342</v>
      </c>
      <c r="O50" s="13">
        <v>5</v>
      </c>
      <c r="P50" s="13">
        <v>100</v>
      </c>
      <c r="Q50" s="13">
        <v>703779</v>
      </c>
      <c r="R50" s="13">
        <v>2204488</v>
      </c>
      <c r="S50" s="13">
        <v>407</v>
      </c>
      <c r="T50" s="13">
        <v>19654</v>
      </c>
      <c r="U50" s="13">
        <v>76753</v>
      </c>
      <c r="V50" s="13">
        <v>509</v>
      </c>
      <c r="W50" s="13">
        <f t="shared" si="10"/>
        <v>723433</v>
      </c>
      <c r="X50" s="13">
        <f t="shared" si="10"/>
        <v>2281241</v>
      </c>
      <c r="Y50" s="13">
        <f t="shared" si="11"/>
        <v>409.42856917229864</v>
      </c>
      <c r="Z50" s="13">
        <v>380052</v>
      </c>
      <c r="AA50" s="13">
        <v>1219957</v>
      </c>
      <c r="AB50" s="13">
        <v>121549</v>
      </c>
      <c r="AC50" s="13">
        <v>60519</v>
      </c>
    </row>
    <row r="51" spans="2:29" ht="31.5" customHeight="1">
      <c r="B51" s="21">
        <v>20</v>
      </c>
      <c r="C51" s="31">
        <v>99.8</v>
      </c>
      <c r="D51" s="13">
        <v>5429557</v>
      </c>
      <c r="E51" s="13">
        <v>146525</v>
      </c>
      <c r="F51" s="13">
        <f t="shared" si="6"/>
        <v>5576082</v>
      </c>
      <c r="G51" s="13">
        <v>3485</v>
      </c>
      <c r="H51" s="13">
        <f t="shared" si="7"/>
        <v>5579567</v>
      </c>
      <c r="I51" s="13">
        <v>1018</v>
      </c>
      <c r="J51" s="13">
        <v>46</v>
      </c>
      <c r="K51" s="13">
        <v>139</v>
      </c>
      <c r="L51" s="13">
        <f t="shared" si="8"/>
        <v>185</v>
      </c>
      <c r="M51" s="13">
        <v>152</v>
      </c>
      <c r="N51" s="13">
        <f t="shared" si="9"/>
        <v>337</v>
      </c>
      <c r="O51" s="13">
        <v>5</v>
      </c>
      <c r="P51" s="13">
        <v>98</v>
      </c>
      <c r="Q51" s="13">
        <v>691350</v>
      </c>
      <c r="R51" s="13">
        <v>2200092</v>
      </c>
      <c r="S51" s="13">
        <v>405</v>
      </c>
      <c r="T51" s="13">
        <v>19077</v>
      </c>
      <c r="U51" s="13">
        <v>73385</v>
      </c>
      <c r="V51" s="13">
        <v>501</v>
      </c>
      <c r="W51" s="13">
        <f t="shared" si="10"/>
        <v>710427</v>
      </c>
      <c r="X51" s="13">
        <f t="shared" si="10"/>
        <v>2273477</v>
      </c>
      <c r="Y51" s="13">
        <f t="shared" si="11"/>
        <v>407.71943454203148</v>
      </c>
      <c r="Z51" s="13">
        <v>376949</v>
      </c>
      <c r="AA51" s="13">
        <v>1230164</v>
      </c>
      <c r="AB51" s="13">
        <v>121456</v>
      </c>
      <c r="AC51" s="13">
        <v>58906</v>
      </c>
    </row>
    <row r="52" spans="2:29" ht="31.5" customHeight="1">
      <c r="B52" s="21">
        <v>21</v>
      </c>
      <c r="C52" s="31">
        <v>99.8</v>
      </c>
      <c r="D52" s="13">
        <v>5435612</v>
      </c>
      <c r="E52" s="13">
        <v>140900</v>
      </c>
      <c r="F52" s="13">
        <f t="shared" si="6"/>
        <v>5576512</v>
      </c>
      <c r="G52" s="13">
        <v>2647</v>
      </c>
      <c r="H52" s="13">
        <f t="shared" si="7"/>
        <v>5579159</v>
      </c>
      <c r="I52" s="13">
        <v>955</v>
      </c>
      <c r="J52" s="13">
        <v>46</v>
      </c>
      <c r="K52" s="13">
        <v>131</v>
      </c>
      <c r="L52" s="13">
        <f t="shared" si="8"/>
        <v>177</v>
      </c>
      <c r="M52" s="13">
        <v>156</v>
      </c>
      <c r="N52" s="13">
        <f t="shared" si="9"/>
        <v>333</v>
      </c>
      <c r="O52" s="13">
        <v>5</v>
      </c>
      <c r="P52" s="13">
        <v>95</v>
      </c>
      <c r="Q52" s="13">
        <v>684914</v>
      </c>
      <c r="R52" s="13">
        <v>2137907</v>
      </c>
      <c r="S52" s="13">
        <v>393</v>
      </c>
      <c r="T52" s="13">
        <v>17877</v>
      </c>
      <c r="U52" s="13">
        <v>69960</v>
      </c>
      <c r="V52" s="13">
        <v>497</v>
      </c>
      <c r="W52" s="13">
        <f t="shared" ref="W52:X54" si="12">Q52+T52</f>
        <v>702791</v>
      </c>
      <c r="X52" s="13">
        <f t="shared" si="12"/>
        <v>2207867</v>
      </c>
      <c r="Y52" s="13">
        <f t="shared" si="11"/>
        <v>395.92257669310135</v>
      </c>
      <c r="Z52" s="13">
        <v>377555</v>
      </c>
      <c r="AA52" s="13">
        <v>1185185</v>
      </c>
      <c r="AB52" s="13">
        <v>117662</v>
      </c>
      <c r="AC52" s="13">
        <v>60792</v>
      </c>
    </row>
    <row r="53" spans="2:29" ht="31.5" customHeight="1">
      <c r="B53" s="21">
        <v>22</v>
      </c>
      <c r="C53" s="31">
        <v>99.81</v>
      </c>
      <c r="D53" s="13">
        <v>5437118</v>
      </c>
      <c r="E53" s="13">
        <v>128502</v>
      </c>
      <c r="F53" s="13">
        <f t="shared" si="6"/>
        <v>5565620</v>
      </c>
      <c r="G53" s="13">
        <v>2133</v>
      </c>
      <c r="H53" s="13">
        <f t="shared" si="7"/>
        <v>5567753</v>
      </c>
      <c r="I53" s="13">
        <v>699</v>
      </c>
      <c r="J53" s="13">
        <v>45</v>
      </c>
      <c r="K53" s="13">
        <v>123</v>
      </c>
      <c r="L53" s="13">
        <f t="shared" si="8"/>
        <v>168</v>
      </c>
      <c r="M53" s="13">
        <v>154</v>
      </c>
      <c r="N53" s="13">
        <f t="shared" si="9"/>
        <v>322</v>
      </c>
      <c r="O53" s="13">
        <v>4</v>
      </c>
      <c r="P53" s="13">
        <v>94</v>
      </c>
      <c r="Q53" s="13">
        <v>688473</v>
      </c>
      <c r="R53" s="13">
        <v>2100586</v>
      </c>
      <c r="S53" s="13">
        <v>386</v>
      </c>
      <c r="T53" s="13">
        <v>17129</v>
      </c>
      <c r="U53" s="13">
        <v>69077.2</v>
      </c>
      <c r="V53" s="13">
        <v>537.55739210284662</v>
      </c>
      <c r="W53" s="13">
        <f t="shared" si="12"/>
        <v>705602</v>
      </c>
      <c r="X53" s="13">
        <f t="shared" si="12"/>
        <v>2169663.2000000002</v>
      </c>
      <c r="Y53" s="13">
        <f t="shared" si="11"/>
        <v>389.83315425774668</v>
      </c>
      <c r="Z53" s="13">
        <v>380276</v>
      </c>
      <c r="AA53" s="13">
        <v>1195921</v>
      </c>
      <c r="AB53" s="13">
        <v>115172</v>
      </c>
      <c r="AC53" s="13">
        <v>63169</v>
      </c>
    </row>
    <row r="54" spans="2:29" ht="31.5" customHeight="1">
      <c r="B54" s="21">
        <v>23</v>
      </c>
      <c r="C54" s="31">
        <v>99.83</v>
      </c>
      <c r="D54" s="13">
        <v>5430248</v>
      </c>
      <c r="E54" s="13">
        <v>125533</v>
      </c>
      <c r="F54" s="13">
        <f t="shared" si="6"/>
        <v>5555781</v>
      </c>
      <c r="G54" s="13">
        <v>2984</v>
      </c>
      <c r="H54" s="13">
        <f t="shared" si="7"/>
        <v>5558765</v>
      </c>
      <c r="I54" s="13">
        <v>679</v>
      </c>
      <c r="J54" s="13">
        <v>45</v>
      </c>
      <c r="K54" s="13">
        <v>122</v>
      </c>
      <c r="L54" s="13">
        <f t="shared" si="8"/>
        <v>167</v>
      </c>
      <c r="M54" s="13">
        <v>168</v>
      </c>
      <c r="N54" s="13">
        <f t="shared" si="9"/>
        <v>335</v>
      </c>
      <c r="O54" s="13">
        <v>4</v>
      </c>
      <c r="P54" s="13">
        <v>94</v>
      </c>
      <c r="Q54" s="13">
        <v>679033</v>
      </c>
      <c r="R54" s="13">
        <v>2119737</v>
      </c>
      <c r="S54" s="13">
        <v>390</v>
      </c>
      <c r="T54" s="13">
        <v>16934</v>
      </c>
      <c r="U54" s="13">
        <v>65787</v>
      </c>
      <c r="V54" s="13">
        <v>524</v>
      </c>
      <c r="W54" s="13">
        <f t="shared" si="12"/>
        <v>695967</v>
      </c>
      <c r="X54" s="13">
        <f t="shared" si="12"/>
        <v>2185524</v>
      </c>
      <c r="Y54" s="13">
        <f t="shared" si="11"/>
        <v>393.37835670628488</v>
      </c>
      <c r="Z54" s="13">
        <v>383672</v>
      </c>
      <c r="AA54" s="13">
        <v>1162339</v>
      </c>
      <c r="AB54" s="13">
        <v>115859</v>
      </c>
      <c r="AC54" s="13">
        <v>65325.9</v>
      </c>
    </row>
    <row r="55" spans="2:29" ht="31.5" customHeight="1">
      <c r="B55" s="21">
        <v>24</v>
      </c>
      <c r="C55" s="31">
        <v>99.83</v>
      </c>
      <c r="D55" s="13">
        <v>5419982</v>
      </c>
      <c r="E55" s="13">
        <v>123297</v>
      </c>
      <c r="F55" s="13">
        <f>SUM(D55:E55)</f>
        <v>5543279</v>
      </c>
      <c r="G55" s="13">
        <v>2882</v>
      </c>
      <c r="H55" s="13">
        <f>F55+G55</f>
        <v>5546161</v>
      </c>
      <c r="I55" s="13">
        <v>715</v>
      </c>
      <c r="J55" s="13">
        <v>45</v>
      </c>
      <c r="K55" s="13">
        <v>121</v>
      </c>
      <c r="L55" s="13">
        <f>SUM(J55:K55)</f>
        <v>166</v>
      </c>
      <c r="M55" s="13">
        <v>175</v>
      </c>
      <c r="N55" s="13">
        <f>L55+M55</f>
        <v>341</v>
      </c>
      <c r="O55" s="13">
        <v>4</v>
      </c>
      <c r="P55" s="13">
        <v>88</v>
      </c>
      <c r="Q55" s="13">
        <v>673704</v>
      </c>
      <c r="R55" s="13">
        <v>2087756</v>
      </c>
      <c r="S55" s="13">
        <v>385</v>
      </c>
      <c r="T55" s="13">
        <v>16780</v>
      </c>
      <c r="U55" s="13">
        <v>61944</v>
      </c>
      <c r="V55" s="13">
        <v>502</v>
      </c>
      <c r="W55" s="13">
        <f t="shared" ref="W55:X56" si="13">Q55+T55</f>
        <v>690484</v>
      </c>
      <c r="X55" s="13">
        <f t="shared" si="13"/>
        <v>2149700</v>
      </c>
      <c r="Y55" s="13">
        <f xml:space="preserve"> X55*1000/F55</f>
        <v>387.80295922323234</v>
      </c>
      <c r="Z55" s="13">
        <v>382634</v>
      </c>
      <c r="AA55" s="13">
        <v>1159818</v>
      </c>
      <c r="AB55" s="13">
        <v>113034</v>
      </c>
      <c r="AC55" s="180">
        <v>65684</v>
      </c>
    </row>
    <row r="56" spans="2:29" ht="31.5" customHeight="1">
      <c r="B56" s="21">
        <v>25</v>
      </c>
      <c r="C56" s="31">
        <v>99.83</v>
      </c>
      <c r="D56" s="13">
        <v>5407012</v>
      </c>
      <c r="E56" s="13">
        <v>120608</v>
      </c>
      <c r="F56" s="13">
        <f>SUM(D56:E56)</f>
        <v>5527620</v>
      </c>
      <c r="G56" s="13">
        <v>2898</v>
      </c>
      <c r="H56" s="13">
        <f>F56+G56</f>
        <v>5530518</v>
      </c>
      <c r="I56" s="13">
        <v>681</v>
      </c>
      <c r="J56" s="13">
        <v>45</v>
      </c>
      <c r="K56" s="13">
        <v>120</v>
      </c>
      <c r="L56" s="13">
        <f>SUM(J56:K56)</f>
        <v>165</v>
      </c>
      <c r="M56" s="13">
        <v>171</v>
      </c>
      <c r="N56" s="13">
        <f>L56+M56</f>
        <v>336</v>
      </c>
      <c r="O56" s="13">
        <v>4</v>
      </c>
      <c r="P56" s="13">
        <v>79</v>
      </c>
      <c r="Q56" s="13">
        <v>669198</v>
      </c>
      <c r="R56" s="13">
        <v>2082024</v>
      </c>
      <c r="S56" s="13">
        <v>385</v>
      </c>
      <c r="T56" s="13">
        <v>16284</v>
      </c>
      <c r="U56" s="13">
        <v>65294</v>
      </c>
      <c r="V56" s="13">
        <v>541.37370655346251</v>
      </c>
      <c r="W56" s="13">
        <f t="shared" si="13"/>
        <v>685482</v>
      </c>
      <c r="X56" s="13">
        <f t="shared" si="13"/>
        <v>2147318</v>
      </c>
      <c r="Y56" s="13">
        <f xml:space="preserve"> X56*1000/F56</f>
        <v>388.47062569424094</v>
      </c>
      <c r="Z56" s="13">
        <v>380975</v>
      </c>
      <c r="AA56" s="13">
        <v>1177265</v>
      </c>
      <c r="AB56" s="13">
        <v>112929</v>
      </c>
      <c r="AC56" s="180">
        <v>63759</v>
      </c>
    </row>
    <row r="57" spans="2:29" ht="31.5" customHeight="1">
      <c r="B57" s="21">
        <v>26</v>
      </c>
      <c r="C57" s="31">
        <v>99.84</v>
      </c>
      <c r="D57" s="13">
        <v>5413739</v>
      </c>
      <c r="E57" s="13">
        <v>98113</v>
      </c>
      <c r="F57" s="13">
        <f>SUM(D57:E57)</f>
        <v>5511852</v>
      </c>
      <c r="G57" s="13">
        <v>2786</v>
      </c>
      <c r="H57" s="13">
        <f>F57+G57</f>
        <v>5514638</v>
      </c>
      <c r="I57" s="13">
        <v>633</v>
      </c>
      <c r="J57" s="13">
        <v>45</v>
      </c>
      <c r="K57" s="13">
        <v>103</v>
      </c>
      <c r="L57" s="13">
        <f>SUM(J57:K57)</f>
        <v>148</v>
      </c>
      <c r="M57" s="13">
        <v>171</v>
      </c>
      <c r="N57" s="13">
        <f>L57+M57</f>
        <v>319</v>
      </c>
      <c r="O57" s="13">
        <v>4</v>
      </c>
      <c r="P57" s="13">
        <v>79</v>
      </c>
      <c r="Q57" s="13">
        <v>661652</v>
      </c>
      <c r="R57" s="13">
        <v>2039062</v>
      </c>
      <c r="S57" s="13">
        <v>377</v>
      </c>
      <c r="T57" s="13">
        <v>13335</v>
      </c>
      <c r="U57" s="13">
        <v>54192</v>
      </c>
      <c r="V57" s="13">
        <v>552</v>
      </c>
      <c r="W57" s="13">
        <f>Q57+T57</f>
        <v>674987</v>
      </c>
      <c r="X57" s="13">
        <f>R57+U57</f>
        <v>2093254</v>
      </c>
      <c r="Y57" s="13">
        <f xml:space="preserve"> X57*1000/F57</f>
        <v>379.773259514225</v>
      </c>
      <c r="Z57" s="13">
        <v>378100</v>
      </c>
      <c r="AA57" s="13">
        <v>1149749</v>
      </c>
      <c r="AB57" s="13">
        <v>114239</v>
      </c>
      <c r="AC57" s="180">
        <v>63868</v>
      </c>
    </row>
    <row r="58" spans="2:29" ht="31.5" customHeight="1">
      <c r="B58" s="21">
        <v>27</v>
      </c>
      <c r="C58" s="31">
        <v>99.84</v>
      </c>
      <c r="D58" s="13">
        <v>5435927</v>
      </c>
      <c r="E58" s="13">
        <v>74605</v>
      </c>
      <c r="F58" s="13">
        <f>SUM(D58:E58)</f>
        <v>5510532</v>
      </c>
      <c r="G58" s="13">
        <v>2410</v>
      </c>
      <c r="H58" s="13">
        <f>F58+G58</f>
        <v>5512942</v>
      </c>
      <c r="I58" s="13">
        <v>553</v>
      </c>
      <c r="J58" s="13">
        <v>44</v>
      </c>
      <c r="K58" s="13">
        <v>91</v>
      </c>
      <c r="L58" s="13">
        <f>SUM(J58:K58)</f>
        <v>135</v>
      </c>
      <c r="M58" s="13">
        <v>173</v>
      </c>
      <c r="N58" s="13">
        <f>L58+M58</f>
        <v>308</v>
      </c>
      <c r="O58" s="13">
        <v>4</v>
      </c>
      <c r="P58" s="13">
        <v>86</v>
      </c>
      <c r="Q58" s="13">
        <v>654804</v>
      </c>
      <c r="R58" s="13">
        <v>2085205</v>
      </c>
      <c r="S58" s="13">
        <v>384</v>
      </c>
      <c r="T58" s="13">
        <v>11105</v>
      </c>
      <c r="U58" s="13">
        <v>50623</v>
      </c>
      <c r="V58" s="13">
        <v>679</v>
      </c>
      <c r="W58" s="13">
        <f>Q58+T58</f>
        <v>665909</v>
      </c>
      <c r="X58" s="13">
        <f>R58+U58</f>
        <v>2135828</v>
      </c>
      <c r="Y58" s="13">
        <f xml:space="preserve"> X58*1000/F58</f>
        <v>387.5901637083316</v>
      </c>
      <c r="Z58" s="13">
        <v>380248</v>
      </c>
      <c r="AA58" s="13">
        <v>1158912</v>
      </c>
      <c r="AB58" s="13">
        <v>117133</v>
      </c>
      <c r="AC58" s="180">
        <v>60363</v>
      </c>
    </row>
  </sheetData>
  <mergeCells count="33">
    <mergeCell ref="F3:F6"/>
    <mergeCell ref="G3:G6"/>
    <mergeCell ref="H3:H6"/>
    <mergeCell ref="I3:I6"/>
    <mergeCell ref="Q4:Q5"/>
    <mergeCell ref="K3:K6"/>
    <mergeCell ref="Z3:AA3"/>
    <mergeCell ref="AA4:AA5"/>
    <mergeCell ref="L3:L6"/>
    <mergeCell ref="M3:M6"/>
    <mergeCell ref="V4:V6"/>
    <mergeCell ref="P3:P6"/>
    <mergeCell ref="O3:O6"/>
    <mergeCell ref="T4:T5"/>
    <mergeCell ref="Y4:Y6"/>
    <mergeCell ref="Z4:Z5"/>
    <mergeCell ref="R4:R5"/>
    <mergeCell ref="AC3:AC5"/>
    <mergeCell ref="U4:U5"/>
    <mergeCell ref="B2:B6"/>
    <mergeCell ref="C2:C6"/>
    <mergeCell ref="D3:D6"/>
    <mergeCell ref="E3:E6"/>
    <mergeCell ref="D2:I2"/>
    <mergeCell ref="AB2:AC2"/>
    <mergeCell ref="J2:P2"/>
    <mergeCell ref="Q2:AA2"/>
    <mergeCell ref="W4:W5"/>
    <mergeCell ref="X4:X5"/>
    <mergeCell ref="AB3:AB5"/>
    <mergeCell ref="S4:S6"/>
    <mergeCell ref="J3:J6"/>
    <mergeCell ref="N3:N6"/>
  </mergeCells>
  <phoneticPr fontId="2"/>
  <printOptions horizontalCentered="1"/>
  <pageMargins left="0.59055118110236227" right="0.59055118110236227" top="0.78740157480314965" bottom="0.78740157480314965" header="0.51181102362204722" footer="0.51181102362204722"/>
  <pageSetup paperSize="9" scale="53" fitToHeight="2" orientation="landscape" r:id="rId1"/>
  <headerFooter alignWithMargins="0">
    <oddFooter>&amp;C-  &amp;P -</oddFooter>
  </headerFooter>
  <rowBreaks count="1" manualBreakCount="1">
    <brk id="28"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K13:M13"/>
  <sheetViews>
    <sheetView zoomScale="112" zoomScaleNormal="112" zoomScaleSheetLayoutView="100" workbookViewId="0"/>
  </sheetViews>
  <sheetFormatPr defaultRowHeight="13.5"/>
  <sheetData>
    <row r="13" spans="11:13">
      <c r="K13" s="2"/>
      <c r="L13" s="2"/>
      <c r="M13" s="2"/>
    </row>
  </sheetData>
  <phoneticPr fontId="2"/>
  <printOptions horizontalCentered="1"/>
  <pageMargins left="0.78740157480314965" right="0.78740157480314965" top="0.98425196850393704" bottom="0.98425196850393704" header="0.51181102362204722" footer="0.51181102362204722"/>
  <pageSetup paperSize="9" scale="96" orientation="portrait" r:id="rId1"/>
  <headerFooter alignWithMargins="0">
    <oddFooter>&amp;C- 3 -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zoomScaleNormal="100" workbookViewId="0">
      <selection activeCell="M87" sqref="M87"/>
    </sheetView>
  </sheetViews>
  <sheetFormatPr defaultColWidth="9" defaultRowHeight="13.5"/>
  <cols>
    <col min="1" max="16384" width="9" style="34"/>
  </cols>
  <sheetData/>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&amp;C- 4 -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26"/>
  <sheetViews>
    <sheetView showZeros="0" view="pageBreakPreview" zoomScale="80" zoomScaleNormal="75" zoomScaleSheetLayoutView="80" workbookViewId="0">
      <pane xSplit="2" ySplit="5" topLeftCell="C6" activePane="bottomRight" state="frozen"/>
      <selection activeCell="M87" sqref="M87"/>
      <selection pane="topRight" activeCell="M87" sqref="M87"/>
      <selection pane="bottomLeft" activeCell="M87" sqref="M87"/>
      <selection pane="bottomRight"/>
    </sheetView>
  </sheetViews>
  <sheetFormatPr defaultColWidth="9" defaultRowHeight="18" customHeight="1"/>
  <cols>
    <col min="1" max="1" width="7.25" style="20" customWidth="1"/>
    <col min="2" max="2" width="10.625" style="20" customWidth="1"/>
    <col min="3" max="4" width="9.375" style="20" bestFit="1" customWidth="1"/>
    <col min="5" max="5" width="4.625" style="73" customWidth="1"/>
    <col min="6" max="6" width="4.625" style="20" customWidth="1"/>
    <col min="7" max="8" width="9.375" style="20" bestFit="1" customWidth="1"/>
    <col min="9" max="10" width="4.625" style="20" customWidth="1"/>
    <col min="11" max="11" width="10.5" style="20" bestFit="1" customWidth="1"/>
    <col min="12" max="13" width="9.375" style="20" bestFit="1" customWidth="1"/>
    <col min="14" max="14" width="10.5" style="20" bestFit="1" customWidth="1"/>
    <col min="15" max="15" width="9.375" style="20" bestFit="1" customWidth="1"/>
    <col min="16" max="16" width="10.5" style="20" bestFit="1" customWidth="1"/>
    <col min="17" max="17" width="10.125" style="20" customWidth="1"/>
    <col min="18" max="18" width="9.25" style="20" bestFit="1" customWidth="1"/>
    <col min="19" max="16384" width="9" style="20"/>
  </cols>
  <sheetData>
    <row r="1" spans="1:18" ht="18" customHeight="1">
      <c r="A1" s="244" t="s">
        <v>1251</v>
      </c>
    </row>
    <row r="2" spans="1:18" ht="18" customHeight="1">
      <c r="A2" s="20" t="s">
        <v>788</v>
      </c>
    </row>
    <row r="3" spans="1:18" ht="21.75" customHeight="1">
      <c r="A3" s="629" t="s">
        <v>466</v>
      </c>
      <c r="B3" s="630" t="s">
        <v>1167</v>
      </c>
      <c r="C3" s="631" t="s">
        <v>789</v>
      </c>
      <c r="D3" s="614"/>
      <c r="E3" s="614"/>
      <c r="F3" s="614"/>
      <c r="G3" s="614"/>
      <c r="H3" s="614"/>
      <c r="I3" s="614"/>
      <c r="J3" s="615"/>
      <c r="K3" s="631" t="s">
        <v>790</v>
      </c>
      <c r="L3" s="610"/>
      <c r="M3" s="610"/>
      <c r="N3" s="611"/>
      <c r="O3" s="332" t="s">
        <v>791</v>
      </c>
      <c r="P3" s="629" t="s">
        <v>792</v>
      </c>
      <c r="Q3" s="496" t="s">
        <v>793</v>
      </c>
      <c r="R3" s="332" t="s">
        <v>794</v>
      </c>
    </row>
    <row r="4" spans="1:18" ht="18" customHeight="1">
      <c r="A4" s="602"/>
      <c r="B4" s="602"/>
      <c r="C4" s="629" t="s">
        <v>365</v>
      </c>
      <c r="D4" s="620" t="s">
        <v>795</v>
      </c>
      <c r="E4" s="625" t="s">
        <v>366</v>
      </c>
      <c r="F4" s="626"/>
      <c r="G4" s="620" t="s">
        <v>796</v>
      </c>
      <c r="H4" s="620" t="s">
        <v>791</v>
      </c>
      <c r="I4" s="621" t="s">
        <v>367</v>
      </c>
      <c r="J4" s="622"/>
      <c r="K4" s="629" t="s">
        <v>365</v>
      </c>
      <c r="L4" s="629" t="s">
        <v>366</v>
      </c>
      <c r="M4" s="620" t="s">
        <v>796</v>
      </c>
      <c r="N4" s="332" t="s">
        <v>367</v>
      </c>
      <c r="O4" s="105" t="s">
        <v>797</v>
      </c>
      <c r="P4" s="602"/>
      <c r="Q4" s="497" t="s">
        <v>1136</v>
      </c>
      <c r="R4" s="328" t="s">
        <v>797</v>
      </c>
    </row>
    <row r="5" spans="1:18" s="74" customFormat="1" ht="18" customHeight="1">
      <c r="A5" s="608"/>
      <c r="B5" s="608" t="s">
        <v>188</v>
      </c>
      <c r="C5" s="608" t="s">
        <v>365</v>
      </c>
      <c r="D5" s="608" t="s">
        <v>798</v>
      </c>
      <c r="E5" s="627"/>
      <c r="F5" s="628"/>
      <c r="G5" s="608" t="s">
        <v>796</v>
      </c>
      <c r="H5" s="608" t="s">
        <v>791</v>
      </c>
      <c r="I5" s="623"/>
      <c r="J5" s="624"/>
      <c r="K5" s="608" t="s">
        <v>365</v>
      </c>
      <c r="L5" s="608" t="s">
        <v>366</v>
      </c>
      <c r="M5" s="608" t="s">
        <v>796</v>
      </c>
      <c r="N5" s="331" t="s">
        <v>293</v>
      </c>
      <c r="O5" s="329" t="s">
        <v>468</v>
      </c>
      <c r="P5" s="329" t="s">
        <v>799</v>
      </c>
      <c r="Q5" s="149" t="s">
        <v>896</v>
      </c>
      <c r="R5" s="329" t="s">
        <v>800</v>
      </c>
    </row>
    <row r="6" spans="1:18" ht="21.75" customHeight="1">
      <c r="A6" s="21" t="s">
        <v>588</v>
      </c>
      <c r="B6" s="21" t="s">
        <v>801</v>
      </c>
      <c r="C6" s="458">
        <f>SUM('6'!C6)</f>
        <v>1</v>
      </c>
      <c r="D6" s="458">
        <f>SUM('6'!D6)</f>
        <v>0</v>
      </c>
      <c r="E6" s="88">
        <f>SUM('6'!E6)</f>
        <v>0</v>
      </c>
      <c r="F6" s="459">
        <f>SUM('6'!F6)</f>
        <v>0</v>
      </c>
      <c r="G6" s="458">
        <f>SUM('6'!G6)</f>
        <v>1</v>
      </c>
      <c r="H6" s="458">
        <f>SUM('6'!H6)</f>
        <v>0</v>
      </c>
      <c r="I6" s="88">
        <f>SUM('6'!I6)</f>
        <v>0</v>
      </c>
      <c r="J6" s="459">
        <f>SUM('6'!J6)</f>
        <v>2</v>
      </c>
      <c r="K6" s="458">
        <f>SUM('6'!K6)</f>
        <v>94903</v>
      </c>
      <c r="L6" s="458">
        <f>SUM('6'!L6)</f>
        <v>0</v>
      </c>
      <c r="M6" s="458">
        <f>SUM('6'!M6)</f>
        <v>0</v>
      </c>
      <c r="N6" s="458">
        <f>SUM('6'!N6)</f>
        <v>94903</v>
      </c>
      <c r="O6" s="458">
        <f>SUM('6'!O6)</f>
        <v>0</v>
      </c>
      <c r="P6" s="458">
        <f>SUM('6'!P6)</f>
        <v>94903</v>
      </c>
      <c r="Q6" s="150">
        <f>N6/P6*100</f>
        <v>100</v>
      </c>
      <c r="R6" s="464">
        <f>SUM('6'!R6)</f>
        <v>0</v>
      </c>
    </row>
    <row r="7" spans="1:18" ht="21.75" customHeight="1">
      <c r="A7" s="601" t="s">
        <v>499</v>
      </c>
      <c r="B7" s="21" t="s">
        <v>501</v>
      </c>
      <c r="C7" s="458">
        <f>SUM('6'!C10:C11)</f>
        <v>2</v>
      </c>
      <c r="D7" s="458">
        <f>SUM('6'!D10:D11)</f>
        <v>0</v>
      </c>
      <c r="E7" s="88">
        <f>SUM('6'!E10:E11)</f>
        <v>0</v>
      </c>
      <c r="F7" s="459">
        <f>SUM('6'!F10:F11)</f>
        <v>0</v>
      </c>
      <c r="G7" s="458">
        <f>SUM('6'!G10:G11)</f>
        <v>11</v>
      </c>
      <c r="H7" s="458">
        <f>SUM('6'!H10:H11)</f>
        <v>4</v>
      </c>
      <c r="I7" s="88">
        <f>SUM('6'!I10:I11)</f>
        <v>0</v>
      </c>
      <c r="J7" s="459">
        <f>SUM('6'!J10:J11)</f>
        <v>17</v>
      </c>
      <c r="K7" s="458">
        <f>SUM('6'!K10:K11)</f>
        <v>335422</v>
      </c>
      <c r="L7" s="458">
        <f>SUM('6'!L10:L11)</f>
        <v>0</v>
      </c>
      <c r="M7" s="458">
        <f>SUM('6'!M10:M11)</f>
        <v>248</v>
      </c>
      <c r="N7" s="458">
        <f>SUM('6'!N10:N11)</f>
        <v>335670</v>
      </c>
      <c r="O7" s="458">
        <f>SUM('6'!O10:O11)</f>
        <v>0</v>
      </c>
      <c r="P7" s="458">
        <f>SUM('6'!P10:P11)</f>
        <v>336876</v>
      </c>
      <c r="Q7" s="150">
        <f t="shared" ref="Q7:Q22" si="0">N7/P7*100</f>
        <v>99.64200477326969</v>
      </c>
      <c r="R7" s="464">
        <f>SUM('6'!R10:R11)</f>
        <v>-387</v>
      </c>
    </row>
    <row r="8" spans="1:18" ht="21.75" customHeight="1">
      <c r="A8" s="608"/>
      <c r="B8" s="21" t="s">
        <v>500</v>
      </c>
      <c r="C8" s="458">
        <f>SUM('6'!C7:C9)</f>
        <v>3</v>
      </c>
      <c r="D8" s="458">
        <f>SUM('6'!D7:D9)</f>
        <v>0</v>
      </c>
      <c r="E8" s="88">
        <f>SUM('6'!E7:E9)</f>
        <v>0</v>
      </c>
      <c r="F8" s="459">
        <f>SUM('6'!F7:F9)</f>
        <v>0</v>
      </c>
      <c r="G8" s="458">
        <f>SUM('6'!G7:G9)</f>
        <v>1</v>
      </c>
      <c r="H8" s="458">
        <f>SUM('6'!H7:H9)</f>
        <v>2</v>
      </c>
      <c r="I8" s="88">
        <f>SUM('6'!I7:I9)</f>
        <v>0</v>
      </c>
      <c r="J8" s="459">
        <f>SUM('6'!J7:J9)</f>
        <v>6</v>
      </c>
      <c r="K8" s="458">
        <f>SUM('6'!K7:K9)</f>
        <v>383719</v>
      </c>
      <c r="L8" s="458">
        <f>SUM('6'!L7:L9)</f>
        <v>0</v>
      </c>
      <c r="M8" s="458">
        <f>SUM('6'!M7:M9)</f>
        <v>0</v>
      </c>
      <c r="N8" s="458">
        <f>SUM('6'!N7:N9)</f>
        <v>383719</v>
      </c>
      <c r="O8" s="458">
        <f>SUM('6'!O7:O9)</f>
        <v>0</v>
      </c>
      <c r="P8" s="458">
        <f>SUM('6'!P7:P9)</f>
        <v>383771</v>
      </c>
      <c r="Q8" s="150">
        <f t="shared" si="0"/>
        <v>99.986450252885177</v>
      </c>
      <c r="R8" s="464">
        <f>SUM('6'!R7:R9)</f>
        <v>387</v>
      </c>
    </row>
    <row r="9" spans="1:18" ht="21.75" customHeight="1">
      <c r="A9" s="601" t="s">
        <v>502</v>
      </c>
      <c r="B9" s="21" t="s">
        <v>504</v>
      </c>
      <c r="C9" s="458">
        <f>SUM('6'!C13:C16)</f>
        <v>4</v>
      </c>
      <c r="D9" s="458">
        <f>SUM('6'!D13:D16)</f>
        <v>0</v>
      </c>
      <c r="E9" s="88">
        <f>SUM('6'!E13:E16)</f>
        <v>3</v>
      </c>
      <c r="F9" s="459">
        <f>SUM('6'!F13:F16)</f>
        <v>3</v>
      </c>
      <c r="G9" s="458">
        <f>SUM('6'!G13:G16)</f>
        <v>13</v>
      </c>
      <c r="H9" s="458">
        <f>SUM('6'!H13:H16)</f>
        <v>2</v>
      </c>
      <c r="I9" s="88">
        <f>SUM('6'!I13:I16)</f>
        <v>3</v>
      </c>
      <c r="J9" s="459">
        <f>SUM('6'!J13:J16)</f>
        <v>22</v>
      </c>
      <c r="K9" s="458">
        <f>SUM('6'!K13:K16)</f>
        <v>419163</v>
      </c>
      <c r="L9" s="458">
        <f>SUM('6'!L13:L16)</f>
        <v>2682</v>
      </c>
      <c r="M9" s="458">
        <f>SUM('6'!M13:M16)</f>
        <v>35</v>
      </c>
      <c r="N9" s="458">
        <f>SUM('6'!N13:N16)</f>
        <v>421880</v>
      </c>
      <c r="O9" s="458">
        <f>SUM('6'!O13:O16)</f>
        <v>0</v>
      </c>
      <c r="P9" s="458">
        <f>SUM('6'!P13:P16)</f>
        <v>421880</v>
      </c>
      <c r="Q9" s="150">
        <f t="shared" si="0"/>
        <v>100</v>
      </c>
      <c r="R9" s="464">
        <f>SUM('6'!R13:R16)</f>
        <v>0</v>
      </c>
    </row>
    <row r="10" spans="1:18" ht="21.75" customHeight="1">
      <c r="A10" s="608"/>
      <c r="B10" s="21" t="s">
        <v>503</v>
      </c>
      <c r="C10" s="458">
        <f>SUM('6'!C12)</f>
        <v>1</v>
      </c>
      <c r="D10" s="458">
        <f>SUM('6'!D12)</f>
        <v>0</v>
      </c>
      <c r="E10" s="88">
        <f>SUM('6'!E12)</f>
        <v>0</v>
      </c>
      <c r="F10" s="459">
        <f>SUM('6'!F12)</f>
        <v>0</v>
      </c>
      <c r="G10" s="458">
        <f>SUM('6'!G12)</f>
        <v>9</v>
      </c>
      <c r="H10" s="458">
        <f>SUM('6'!H12)</f>
        <v>0</v>
      </c>
      <c r="I10" s="88">
        <f>SUM('6'!I12)</f>
        <v>0</v>
      </c>
      <c r="J10" s="459">
        <f>SUM('6'!J12)</f>
        <v>10</v>
      </c>
      <c r="K10" s="458">
        <f>SUM('6'!K12)</f>
        <v>293198</v>
      </c>
      <c r="L10" s="458">
        <f>SUM('6'!L12)</f>
        <v>0</v>
      </c>
      <c r="M10" s="458">
        <f>SUM('6'!M12)</f>
        <v>0</v>
      </c>
      <c r="N10" s="458">
        <f>SUM('6'!N12)</f>
        <v>293198</v>
      </c>
      <c r="O10" s="458">
        <f>SUM('6'!O12)</f>
        <v>0</v>
      </c>
      <c r="P10" s="458">
        <f>SUM('6'!P12)</f>
        <v>293227</v>
      </c>
      <c r="Q10" s="150">
        <f t="shared" si="0"/>
        <v>99.990110051257219</v>
      </c>
      <c r="R10" s="464">
        <f>'6'!R12</f>
        <v>0</v>
      </c>
    </row>
    <row r="11" spans="1:18" ht="21.75" customHeight="1">
      <c r="A11" s="21" t="s">
        <v>505</v>
      </c>
      <c r="B11" s="21" t="s">
        <v>310</v>
      </c>
      <c r="C11" s="458">
        <f>SUM('6'!C17:C22)</f>
        <v>7</v>
      </c>
      <c r="D11" s="458">
        <f>SUM('6'!D17:D22)</f>
        <v>0</v>
      </c>
      <c r="E11" s="88">
        <f>SUM('6'!E17:E22)</f>
        <v>0</v>
      </c>
      <c r="F11" s="459">
        <f>SUM('6'!F17:F22)</f>
        <v>0</v>
      </c>
      <c r="G11" s="458">
        <f>SUM('6'!G17:G22)</f>
        <v>12</v>
      </c>
      <c r="H11" s="458">
        <f>SUM('6'!H17:H22)</f>
        <v>9</v>
      </c>
      <c r="I11" s="88">
        <f>SUM('6'!I17:I22)</f>
        <v>0</v>
      </c>
      <c r="J11" s="459">
        <f>SUM('6'!J17:J22)</f>
        <v>28</v>
      </c>
      <c r="K11" s="458">
        <f>SUM('6'!K17:K22)</f>
        <v>269620</v>
      </c>
      <c r="L11" s="458">
        <f>SUM('6'!L17:L22)</f>
        <v>0</v>
      </c>
      <c r="M11" s="458">
        <f>SUM('6'!M17:M22)</f>
        <v>50</v>
      </c>
      <c r="N11" s="458">
        <f>SUM('6'!N17:N22)</f>
        <v>269670</v>
      </c>
      <c r="O11" s="458">
        <f>SUM('6'!O17:O22)</f>
        <v>21</v>
      </c>
      <c r="P11" s="458">
        <f>SUM('6'!P17:P22)</f>
        <v>271472</v>
      </c>
      <c r="Q11" s="150">
        <f t="shared" si="0"/>
        <v>99.336211469322805</v>
      </c>
      <c r="R11" s="464">
        <f>SUM('6'!R17:R22)</f>
        <v>20</v>
      </c>
    </row>
    <row r="12" spans="1:18" ht="21.75" customHeight="1">
      <c r="A12" s="21" t="s">
        <v>506</v>
      </c>
      <c r="B12" s="21" t="s">
        <v>506</v>
      </c>
      <c r="C12" s="458">
        <f>SUM('6'!C23:C25)</f>
        <v>3</v>
      </c>
      <c r="D12" s="458">
        <f>SUM('6'!D23:D25)</f>
        <v>1</v>
      </c>
      <c r="E12" s="88">
        <f>SUM('6'!E23:E25)</f>
        <v>6</v>
      </c>
      <c r="F12" s="459">
        <f>SUM('6'!F23:F25)</f>
        <v>6</v>
      </c>
      <c r="G12" s="458">
        <f>SUM('6'!G23:G25)</f>
        <v>1</v>
      </c>
      <c r="H12" s="458">
        <f>SUM('6'!H23:H25)</f>
        <v>3</v>
      </c>
      <c r="I12" s="88">
        <f>SUM('6'!I23:I25)</f>
        <v>6</v>
      </c>
      <c r="J12" s="459">
        <f>SUM('6'!J23:J25)</f>
        <v>14</v>
      </c>
      <c r="K12" s="458">
        <f>SUM('6'!K23:K25)</f>
        <v>37040</v>
      </c>
      <c r="L12" s="458">
        <f>SUM('6'!L23:L25)</f>
        <v>6031</v>
      </c>
      <c r="M12" s="458">
        <f>SUM('6'!M23:M25)</f>
        <v>0</v>
      </c>
      <c r="N12" s="458">
        <f>SUM('6'!N23:N25)</f>
        <v>43071</v>
      </c>
      <c r="O12" s="458">
        <f>SUM('6'!O23:O25)</f>
        <v>27</v>
      </c>
      <c r="P12" s="458">
        <f>SUM('6'!P23:P25)</f>
        <v>43271</v>
      </c>
      <c r="Q12" s="150">
        <f t="shared" si="0"/>
        <v>99.537796676758106</v>
      </c>
      <c r="R12" s="464">
        <f>SUM('6'!R23:R25)</f>
        <v>0</v>
      </c>
    </row>
    <row r="13" spans="1:18" ht="21.75" customHeight="1">
      <c r="A13" s="601" t="s">
        <v>507</v>
      </c>
      <c r="B13" s="21" t="s">
        <v>509</v>
      </c>
      <c r="C13" s="458">
        <f>SUM('6'!C26:C29)</f>
        <v>4</v>
      </c>
      <c r="D13" s="458">
        <f>SUM('6'!D26:D29)</f>
        <v>0</v>
      </c>
      <c r="E13" s="88">
        <f>SUM('6'!E26:E29)</f>
        <v>1</v>
      </c>
      <c r="F13" s="459">
        <f>SUM('6'!F26:F29)</f>
        <v>7</v>
      </c>
      <c r="G13" s="458">
        <f>SUM('6'!G26:G29)</f>
        <v>8</v>
      </c>
      <c r="H13" s="458">
        <f>SUM('6'!H26:H29)</f>
        <v>2</v>
      </c>
      <c r="I13" s="88">
        <f>SUM('6'!I26:I29)</f>
        <v>1</v>
      </c>
      <c r="J13" s="459">
        <f>SUM('6'!J26:J29)</f>
        <v>21</v>
      </c>
      <c r="K13" s="458">
        <f>SUM('6'!K26:K29)</f>
        <v>150896</v>
      </c>
      <c r="L13" s="458">
        <f>SUM('6'!L26:L29)</f>
        <v>13297</v>
      </c>
      <c r="M13" s="458">
        <f>SUM('6'!M26:M29)</f>
        <v>206</v>
      </c>
      <c r="N13" s="458">
        <f>SUM('6'!N26:N29)</f>
        <v>164399</v>
      </c>
      <c r="O13" s="458">
        <f>SUM('6'!O26:O29)</f>
        <v>0</v>
      </c>
      <c r="P13" s="458">
        <f>SUM('6'!P26:P29)</f>
        <v>165304</v>
      </c>
      <c r="Q13" s="150">
        <f t="shared" si="0"/>
        <v>99.452523834873929</v>
      </c>
      <c r="R13" s="464">
        <f>SUM('6'!R26:R29)</f>
        <v>0</v>
      </c>
    </row>
    <row r="14" spans="1:18" ht="21.75" customHeight="1">
      <c r="A14" s="608"/>
      <c r="B14" s="21" t="s">
        <v>508</v>
      </c>
      <c r="C14" s="458">
        <f>SUM('6'!C30:C32)</f>
        <v>4</v>
      </c>
      <c r="D14" s="458">
        <f>SUM('6'!D30:D32)</f>
        <v>1</v>
      </c>
      <c r="E14" s="88">
        <f>SUM('6'!E30:E32)</f>
        <v>0</v>
      </c>
      <c r="F14" s="459">
        <f>SUM('6'!F30:F32)</f>
        <v>0</v>
      </c>
      <c r="G14" s="458">
        <f>SUM('6'!G30:G32)</f>
        <v>2</v>
      </c>
      <c r="H14" s="458">
        <f>SUM('6'!H30:H32)</f>
        <v>5</v>
      </c>
      <c r="I14" s="88">
        <f>SUM('6'!I30:I32)</f>
        <v>0</v>
      </c>
      <c r="J14" s="459">
        <f>SUM('6'!J30:J32)</f>
        <v>12</v>
      </c>
      <c r="K14" s="458">
        <f>SUM('6'!K30:K32)</f>
        <v>93094</v>
      </c>
      <c r="L14" s="458">
        <f>SUM('6'!L30:L32)</f>
        <v>0</v>
      </c>
      <c r="M14" s="458">
        <f>SUM('6'!M30:M32)</f>
        <v>0</v>
      </c>
      <c r="N14" s="458">
        <f>SUM('6'!N30:N32)</f>
        <v>93094</v>
      </c>
      <c r="O14" s="458">
        <f>SUM('6'!O30:O32)</f>
        <v>89</v>
      </c>
      <c r="P14" s="458">
        <f>SUM('6'!P30:P32)</f>
        <v>93347</v>
      </c>
      <c r="Q14" s="150">
        <f t="shared" si="0"/>
        <v>99.728968258219325</v>
      </c>
      <c r="R14" s="464">
        <f>SUM('6'!R30:R32)</f>
        <v>0</v>
      </c>
    </row>
    <row r="15" spans="1:18" ht="21.75" customHeight="1">
      <c r="A15" s="601" t="s">
        <v>802</v>
      </c>
      <c r="B15" s="21" t="s">
        <v>511</v>
      </c>
      <c r="C15" s="458">
        <f>SUM('6'!C33:C35)</f>
        <v>3</v>
      </c>
      <c r="D15" s="458">
        <f>SUM('6'!D33:D35)</f>
        <v>0</v>
      </c>
      <c r="E15" s="88">
        <f>SUM('6'!E33:E35)</f>
        <v>44</v>
      </c>
      <c r="F15" s="459">
        <f>SUM('6'!F33:F35)</f>
        <v>44</v>
      </c>
      <c r="G15" s="458">
        <f>SUM('6'!G33:G35)</f>
        <v>4</v>
      </c>
      <c r="H15" s="458">
        <f>SUM('6'!H33:H35)</f>
        <v>13</v>
      </c>
      <c r="I15" s="88">
        <f>SUM('6'!I33:I35)</f>
        <v>44</v>
      </c>
      <c r="J15" s="459">
        <f>SUM('6'!J33:J35)</f>
        <v>64</v>
      </c>
      <c r="K15" s="458">
        <f>SUM('6'!K33:K35)</f>
        <v>80266</v>
      </c>
      <c r="L15" s="458">
        <f>SUM('6'!L33:L35)</f>
        <v>33308</v>
      </c>
      <c r="M15" s="458">
        <f>SUM('6'!M33:M35)</f>
        <v>56</v>
      </c>
      <c r="N15" s="458">
        <f>SUM('6'!N33:N35)</f>
        <v>113630</v>
      </c>
      <c r="O15" s="458">
        <f>SUM('6'!O33:O35)</f>
        <v>260</v>
      </c>
      <c r="P15" s="458">
        <f>SUM('6'!P33:P35)</f>
        <v>114037</v>
      </c>
      <c r="Q15" s="150">
        <f t="shared" si="0"/>
        <v>99.643098292659403</v>
      </c>
      <c r="R15" s="464">
        <f>SUM('6'!R33:R35)</f>
        <v>0</v>
      </c>
    </row>
    <row r="16" spans="1:18" ht="21.75" customHeight="1">
      <c r="A16" s="608"/>
      <c r="B16" s="21" t="s">
        <v>309</v>
      </c>
      <c r="C16" s="458">
        <f>SUM('6'!C36:C37)</f>
        <v>2</v>
      </c>
      <c r="D16" s="458">
        <f>SUM('6'!D36:D37)</f>
        <v>0</v>
      </c>
      <c r="E16" s="88">
        <f>SUM('6'!E36:E37)</f>
        <v>1</v>
      </c>
      <c r="F16" s="459">
        <f>SUM('6'!F36:F37)</f>
        <v>23</v>
      </c>
      <c r="G16" s="458">
        <f>SUM('6'!G36:G37)</f>
        <v>4</v>
      </c>
      <c r="H16" s="458">
        <f>SUM('6'!H36:H37)</f>
        <v>4</v>
      </c>
      <c r="I16" s="88">
        <f>SUM('6'!I36:I37)</f>
        <v>1</v>
      </c>
      <c r="J16" s="459">
        <f>SUM('6'!J36:J37)</f>
        <v>33</v>
      </c>
      <c r="K16" s="458">
        <f>SUM('6'!K36:K37)</f>
        <v>36872</v>
      </c>
      <c r="L16" s="458">
        <f>SUM('6'!L36:L37)</f>
        <v>17420</v>
      </c>
      <c r="M16" s="458">
        <f>SUM('6'!M36:M37)</f>
        <v>29</v>
      </c>
      <c r="N16" s="458">
        <f>SUM('6'!N36:N37)</f>
        <v>54321</v>
      </c>
      <c r="O16" s="458">
        <f>SUM('6'!O36:O37)</f>
        <v>70</v>
      </c>
      <c r="P16" s="458">
        <f>SUM('6'!P36:P37)</f>
        <v>54742</v>
      </c>
      <c r="Q16" s="150">
        <f t="shared" si="0"/>
        <v>99.230937853933</v>
      </c>
      <c r="R16" s="464">
        <f>SUM('6'!R36:R37)</f>
        <v>0</v>
      </c>
    </row>
    <row r="17" spans="1:18" ht="21.75" customHeight="1">
      <c r="A17" s="21" t="s">
        <v>803</v>
      </c>
      <c r="B17" s="21" t="s">
        <v>552</v>
      </c>
      <c r="C17" s="458">
        <f>SUM('6'!C38:C39)</f>
        <v>4</v>
      </c>
      <c r="D17" s="458">
        <f>SUM('6'!D38:D39)</f>
        <v>0</v>
      </c>
      <c r="E17" s="88">
        <f>SUM('6'!E38:E39)</f>
        <v>0</v>
      </c>
      <c r="F17" s="459">
        <f>SUM('6'!F38:F39)</f>
        <v>0</v>
      </c>
      <c r="G17" s="458">
        <f>SUM('6'!G38:G39)</f>
        <v>3</v>
      </c>
      <c r="H17" s="458">
        <f>SUM('6'!H38:H39)</f>
        <v>7</v>
      </c>
      <c r="I17" s="88">
        <f>SUM('6'!I38:I39)</f>
        <v>0</v>
      </c>
      <c r="J17" s="459">
        <f>SUM('6'!J38:J39)</f>
        <v>14</v>
      </c>
      <c r="K17" s="458">
        <f>SUM('6'!K38:K39)</f>
        <v>105186</v>
      </c>
      <c r="L17" s="458">
        <f>SUM('6'!L38:L39)</f>
        <v>0</v>
      </c>
      <c r="M17" s="458">
        <f>SUM('6'!M38:M39)</f>
        <v>47</v>
      </c>
      <c r="N17" s="458">
        <f>SUM('6'!N38:N39)</f>
        <v>105233</v>
      </c>
      <c r="O17" s="458">
        <f>SUM('6'!O38:O39)</f>
        <v>0</v>
      </c>
      <c r="P17" s="458">
        <f>SUM('6'!P38:P39)</f>
        <v>105553</v>
      </c>
      <c r="Q17" s="150">
        <f t="shared" si="0"/>
        <v>99.69683476547327</v>
      </c>
      <c r="R17" s="464">
        <f>SUM('6'!R38:R39)</f>
        <v>-20</v>
      </c>
    </row>
    <row r="18" spans="1:18" ht="21.75" customHeight="1">
      <c r="A18" s="21" t="s">
        <v>804</v>
      </c>
      <c r="B18" s="327" t="s">
        <v>553</v>
      </c>
      <c r="C18" s="458">
        <f>SUM('6'!C40:C42)</f>
        <v>1</v>
      </c>
      <c r="D18" s="458">
        <f>SUM('6'!D40:D42)</f>
        <v>0</v>
      </c>
      <c r="E18" s="88">
        <f>SUM('6'!E40:E42)</f>
        <v>0</v>
      </c>
      <c r="F18" s="459">
        <f>SUM('6'!F40:F42)</f>
        <v>0</v>
      </c>
      <c r="G18" s="458">
        <f>SUM('6'!G40:G42)</f>
        <v>12</v>
      </c>
      <c r="H18" s="458">
        <f>SUM('6'!H40:H42)</f>
        <v>3</v>
      </c>
      <c r="I18" s="88">
        <f>SUM('6'!I40:I42)</f>
        <v>0</v>
      </c>
      <c r="J18" s="459">
        <f>SUM('6'!J40:J42)</f>
        <v>16</v>
      </c>
      <c r="K18" s="458">
        <f>SUM('6'!K40:K42)</f>
        <v>132977</v>
      </c>
      <c r="L18" s="458">
        <f>SUM('6'!L40:L42)</f>
        <v>0</v>
      </c>
      <c r="M18" s="458">
        <f>SUM('6'!M40:M42)</f>
        <v>0</v>
      </c>
      <c r="N18" s="458">
        <f>SUM('6'!N40:N42)</f>
        <v>132977</v>
      </c>
      <c r="O18" s="458">
        <f>SUM('6'!O40:O42)</f>
        <v>0</v>
      </c>
      <c r="P18" s="458">
        <f>SUM('6'!P40:P42)</f>
        <v>134017</v>
      </c>
      <c r="Q18" s="150">
        <f t="shared" si="0"/>
        <v>99.223979047434284</v>
      </c>
      <c r="R18" s="464">
        <f>SUM('6'!R40:R42)</f>
        <v>0</v>
      </c>
    </row>
    <row r="19" spans="1:18" ht="21.75" customHeight="1">
      <c r="A19" s="71" t="s">
        <v>202</v>
      </c>
      <c r="B19" s="21" t="s">
        <v>783</v>
      </c>
      <c r="C19" s="458">
        <f>SUM('6'!C43)</f>
        <v>2</v>
      </c>
      <c r="D19" s="458"/>
      <c r="E19" s="88">
        <f>SUM('6'!E43)</f>
        <v>8</v>
      </c>
      <c r="F19" s="459">
        <f>SUM('6'!F43)</f>
        <v>8</v>
      </c>
      <c r="G19" s="458">
        <f>SUM('6'!G43)</f>
        <v>48</v>
      </c>
      <c r="H19" s="458">
        <f>SUM('6'!H43)</f>
        <v>19</v>
      </c>
      <c r="I19" s="88">
        <f>SUM('6'!I43)</f>
        <v>8</v>
      </c>
      <c r="J19" s="459">
        <v>77</v>
      </c>
      <c r="K19" s="458">
        <f>SUM('6'!K43)</f>
        <v>1531378</v>
      </c>
      <c r="L19" s="458">
        <f>SUM('6'!L43)</f>
        <v>1867</v>
      </c>
      <c r="M19" s="458">
        <f>SUM('6'!M43)</f>
        <v>1368</v>
      </c>
      <c r="N19" s="458">
        <f>SUM('6'!N43)</f>
        <v>1534613</v>
      </c>
      <c r="O19" s="458">
        <f>SUM('6'!O43)</f>
        <v>0</v>
      </c>
      <c r="P19" s="458">
        <f>'6'!P43</f>
        <v>1535037</v>
      </c>
      <c r="Q19" s="150">
        <f t="shared" si="0"/>
        <v>99.972378515957587</v>
      </c>
      <c r="R19" s="464">
        <f>'6'!R43</f>
        <v>0</v>
      </c>
    </row>
    <row r="20" spans="1:18" ht="21.75" customHeight="1">
      <c r="A20" s="71" t="s">
        <v>190</v>
      </c>
      <c r="B20" s="21" t="s">
        <v>784</v>
      </c>
      <c r="C20" s="458">
        <f>SUM('6'!C44)</f>
        <v>1</v>
      </c>
      <c r="D20" s="458">
        <f>SUM('6'!D44)</f>
        <v>0</v>
      </c>
      <c r="E20" s="88">
        <f>SUM('6'!E44)</f>
        <v>0</v>
      </c>
      <c r="F20" s="459">
        <f>SUM('6'!F44)</f>
        <v>0</v>
      </c>
      <c r="G20" s="458">
        <f>SUM('6'!G44)</f>
        <v>19</v>
      </c>
      <c r="H20" s="458">
        <f>SUM('6'!H44)</f>
        <v>9</v>
      </c>
      <c r="I20" s="88">
        <f>SUM('6'!I44)</f>
        <v>0</v>
      </c>
      <c r="J20" s="459">
        <f>SUM('6'!J44)</f>
        <v>29</v>
      </c>
      <c r="K20" s="458">
        <f>SUM('6'!K44)</f>
        <v>532579</v>
      </c>
      <c r="L20" s="458">
        <f>SUM('6'!L44)</f>
        <v>0</v>
      </c>
      <c r="M20" s="458">
        <f>SUM('6'!M44)</f>
        <v>273</v>
      </c>
      <c r="N20" s="458">
        <f>SUM('6'!N44)</f>
        <v>532852</v>
      </c>
      <c r="O20" s="458">
        <f>SUM('6'!O44)</f>
        <v>86</v>
      </c>
      <c r="P20" s="458">
        <f>SUM('6'!P44)</f>
        <v>534605</v>
      </c>
      <c r="Q20" s="150">
        <f t="shared" si="0"/>
        <v>99.672094350034129</v>
      </c>
      <c r="R20" s="464">
        <f>'6'!R44</f>
        <v>0</v>
      </c>
    </row>
    <row r="21" spans="1:18" ht="21.75" customHeight="1">
      <c r="A21" s="71" t="s">
        <v>191</v>
      </c>
      <c r="B21" s="21" t="s">
        <v>785</v>
      </c>
      <c r="C21" s="458">
        <f>SUM('6'!C45)</f>
        <v>1</v>
      </c>
      <c r="D21" s="458">
        <f>SUM('6'!D45)</f>
        <v>0</v>
      </c>
      <c r="E21" s="88">
        <f>SUM('6'!E45)</f>
        <v>0</v>
      </c>
      <c r="F21" s="459">
        <f>SUM('6'!F45)</f>
        <v>0</v>
      </c>
      <c r="G21" s="458">
        <f>SUM('6'!G45)</f>
        <v>3</v>
      </c>
      <c r="H21" s="458">
        <f>SUM('6'!H45)</f>
        <v>1</v>
      </c>
      <c r="I21" s="88">
        <f>SUM('6'!I45)</f>
        <v>0</v>
      </c>
      <c r="J21" s="459">
        <f>SUM('6'!J45)</f>
        <v>5</v>
      </c>
      <c r="K21" s="458">
        <f>SUM('6'!K45)</f>
        <v>451914</v>
      </c>
      <c r="L21" s="458">
        <f>SUM('6'!L45)</f>
        <v>0</v>
      </c>
      <c r="M21" s="458">
        <f>SUM('6'!M45)</f>
        <v>0</v>
      </c>
      <c r="N21" s="458">
        <f>SUM('6'!N45)</f>
        <v>451914</v>
      </c>
      <c r="O21" s="458">
        <f>SUM('6'!O45)</f>
        <v>0</v>
      </c>
      <c r="P21" s="458">
        <f>SUM('6'!P45)</f>
        <v>451915</v>
      </c>
      <c r="Q21" s="150">
        <f t="shared" si="0"/>
        <v>99.999778719449452</v>
      </c>
      <c r="R21" s="464">
        <f>'6'!R45</f>
        <v>0</v>
      </c>
    </row>
    <row r="22" spans="1:18" ht="21.75" customHeight="1">
      <c r="A22" s="71" t="s">
        <v>192</v>
      </c>
      <c r="B22" s="21" t="s">
        <v>786</v>
      </c>
      <c r="C22" s="458">
        <f>SUM('6'!C46)</f>
        <v>1</v>
      </c>
      <c r="D22" s="458">
        <f>SUM('6'!D46)</f>
        <v>0</v>
      </c>
      <c r="E22" s="88">
        <f>SUM('6'!E46)</f>
        <v>0</v>
      </c>
      <c r="F22" s="459">
        <f>SUM('6'!F46)</f>
        <v>0</v>
      </c>
      <c r="G22" s="458">
        <f>SUM('6'!G46)</f>
        <v>22</v>
      </c>
      <c r="H22" s="458">
        <f>SUM('6'!H46)</f>
        <v>3</v>
      </c>
      <c r="I22" s="88">
        <f>SUM('6'!I46)</f>
        <v>0</v>
      </c>
      <c r="J22" s="459">
        <f>SUM('6'!J46)</f>
        <v>26</v>
      </c>
      <c r="K22" s="458">
        <f>SUM('6'!K46)</f>
        <v>487700</v>
      </c>
      <c r="L22" s="458">
        <f>SUM('6'!L46)</f>
        <v>0</v>
      </c>
      <c r="M22" s="458">
        <f>SUM('6'!M46)</f>
        <v>98</v>
      </c>
      <c r="N22" s="458">
        <f>SUM('6'!N46)</f>
        <v>487798</v>
      </c>
      <c r="O22" s="458">
        <f>SUM('6'!O46)</f>
        <v>0</v>
      </c>
      <c r="P22" s="458">
        <f>SUM('6'!P46)</f>
        <v>487911</v>
      </c>
      <c r="Q22" s="150">
        <f t="shared" si="0"/>
        <v>99.976840038449637</v>
      </c>
      <c r="R22" s="464">
        <f>'6'!R46</f>
        <v>0</v>
      </c>
    </row>
    <row r="23" spans="1:18" ht="21.75" customHeight="1">
      <c r="A23" s="84"/>
      <c r="B23" s="106" t="s">
        <v>805</v>
      </c>
      <c r="C23" s="458"/>
      <c r="D23" s="458">
        <v>1</v>
      </c>
      <c r="E23" s="86"/>
      <c r="F23" s="459"/>
      <c r="G23" s="458"/>
      <c r="H23" s="458"/>
      <c r="I23" s="88">
        <f t="shared" ref="I23:I24" si="1">E23</f>
        <v>0</v>
      </c>
      <c r="J23" s="459">
        <f>SUM(C23:H23)-E23</f>
        <v>1</v>
      </c>
      <c r="K23" s="458"/>
      <c r="L23" s="460"/>
      <c r="M23" s="458"/>
      <c r="N23" s="458">
        <f t="shared" ref="N23:N24" si="2">SUM(K23:M23)</f>
        <v>0</v>
      </c>
      <c r="O23" s="458"/>
      <c r="P23" s="458"/>
      <c r="Q23" s="151"/>
      <c r="R23" s="464"/>
    </row>
    <row r="24" spans="1:18" ht="21.75" customHeight="1" thickBot="1">
      <c r="A24" s="107"/>
      <c r="B24" s="108" t="s">
        <v>806</v>
      </c>
      <c r="C24" s="461"/>
      <c r="D24" s="461">
        <v>1</v>
      </c>
      <c r="E24" s="109"/>
      <c r="F24" s="462"/>
      <c r="G24" s="461"/>
      <c r="H24" s="461"/>
      <c r="I24" s="88">
        <f t="shared" si="1"/>
        <v>0</v>
      </c>
      <c r="J24" s="462">
        <f t="shared" ref="J24" si="3">SUM(C24:H24)-E24</f>
        <v>1</v>
      </c>
      <c r="K24" s="461"/>
      <c r="L24" s="461"/>
      <c r="M24" s="461"/>
      <c r="N24" s="461">
        <f t="shared" si="2"/>
        <v>0</v>
      </c>
      <c r="O24" s="461"/>
      <c r="P24" s="461"/>
      <c r="Q24" s="152"/>
      <c r="R24" s="465"/>
    </row>
    <row r="25" spans="1:18" ht="21.75" customHeight="1" thickTop="1">
      <c r="A25" s="110"/>
      <c r="B25" s="346" t="s">
        <v>787</v>
      </c>
      <c r="C25" s="460">
        <f>SUM(C6:C24)</f>
        <v>44</v>
      </c>
      <c r="D25" s="460">
        <f>SUM(D6:D24)</f>
        <v>4</v>
      </c>
      <c r="E25" s="111">
        <f t="shared" ref="E25:R25" si="4">SUM(E6:E24)</f>
        <v>63</v>
      </c>
      <c r="F25" s="463">
        <f t="shared" si="4"/>
        <v>91</v>
      </c>
      <c r="G25" s="460">
        <f t="shared" si="4"/>
        <v>173</v>
      </c>
      <c r="H25" s="460">
        <f t="shared" si="4"/>
        <v>86</v>
      </c>
      <c r="I25" s="111">
        <f>SUM(I6:I24)</f>
        <v>63</v>
      </c>
      <c r="J25" s="463">
        <f>SUM(J6:J24)</f>
        <v>398</v>
      </c>
      <c r="K25" s="460">
        <f t="shared" si="4"/>
        <v>5435927</v>
      </c>
      <c r="L25" s="460">
        <f t="shared" si="4"/>
        <v>74605</v>
      </c>
      <c r="M25" s="460">
        <f t="shared" si="4"/>
        <v>2410</v>
      </c>
      <c r="N25" s="460">
        <f>SUM(N6:N24)</f>
        <v>5512942</v>
      </c>
      <c r="O25" s="460">
        <f>SUM(O6:O24)</f>
        <v>553</v>
      </c>
      <c r="P25" s="460">
        <f t="shared" si="4"/>
        <v>5521868</v>
      </c>
      <c r="Q25" s="150">
        <f>N25/P25*100</f>
        <v>99.838351804135854</v>
      </c>
      <c r="R25" s="466">
        <f t="shared" si="4"/>
        <v>0</v>
      </c>
    </row>
    <row r="26" spans="1:18" ht="18" customHeight="1">
      <c r="A26" s="112" t="s">
        <v>807</v>
      </c>
    </row>
  </sheetData>
  <mergeCells count="18">
    <mergeCell ref="P3:P4"/>
    <mergeCell ref="K4:K5"/>
    <mergeCell ref="K3:N3"/>
    <mergeCell ref="L4:L5"/>
    <mergeCell ref="M4:M5"/>
    <mergeCell ref="A15:A16"/>
    <mergeCell ref="H4:H5"/>
    <mergeCell ref="I4:J5"/>
    <mergeCell ref="E4:F5"/>
    <mergeCell ref="A7:A8"/>
    <mergeCell ref="A9:A10"/>
    <mergeCell ref="A13:A14"/>
    <mergeCell ref="A3:A5"/>
    <mergeCell ref="B3:B5"/>
    <mergeCell ref="C4:C5"/>
    <mergeCell ref="D4:D5"/>
    <mergeCell ref="C3:J3"/>
    <mergeCell ref="G4:G5"/>
  </mergeCells>
  <phoneticPr fontId="2"/>
  <printOptions horizontalCentered="1"/>
  <pageMargins left="0.78740157480314965" right="0.78740157480314965" top="1.1811023622047245" bottom="0.98425196850393704" header="0.51181102362204722" footer="0.51181102362204722"/>
  <pageSetup paperSize="9" scale="85" orientation="landscape" r:id="rId1"/>
  <headerFooter alignWithMargins="0">
    <oddFooter>&amp;C- 5 -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48"/>
  <sheetViews>
    <sheetView showZeros="0" view="pageBreakPreview" zoomScale="70" zoomScaleNormal="100" zoomScaleSheetLayoutView="70" workbookViewId="0">
      <pane xSplit="2" ySplit="5" topLeftCell="C6" activePane="bottomRight" state="frozen"/>
      <selection activeCell="M87" sqref="M87"/>
      <selection pane="topRight" activeCell="M87" sqref="M87"/>
      <selection pane="bottomLeft" activeCell="M87" sqref="M87"/>
      <selection pane="bottomRight" activeCell="M87" sqref="M87"/>
    </sheetView>
  </sheetViews>
  <sheetFormatPr defaultColWidth="9" defaultRowHeight="27.95" customHeight="1"/>
  <cols>
    <col min="1" max="1" width="9" style="27"/>
    <col min="2" max="2" width="12.625" style="27" bestFit="1" customWidth="1"/>
    <col min="3" max="3" width="8.625" style="26" customWidth="1"/>
    <col min="4" max="4" width="6.375" style="26" customWidth="1"/>
    <col min="5" max="5" width="5.75" style="29" customWidth="1"/>
    <col min="6" max="6" width="5.5" style="29" customWidth="1"/>
    <col min="7" max="8" width="6.625" style="26" customWidth="1"/>
    <col min="9" max="9" width="5.75" style="29" bestFit="1" customWidth="1"/>
    <col min="10" max="10" width="6.125" style="29" bestFit="1" customWidth="1"/>
    <col min="11" max="11" width="11.125" style="26" bestFit="1" customWidth="1"/>
    <col min="12" max="12" width="9.75" style="4" bestFit="1" customWidth="1"/>
    <col min="13" max="13" width="8.25" style="26" customWidth="1"/>
    <col min="14" max="14" width="11.125" style="26" bestFit="1" customWidth="1"/>
    <col min="15" max="15" width="10.75" style="26" bestFit="1" customWidth="1"/>
    <col min="16" max="16" width="11" style="26" bestFit="1" customWidth="1"/>
    <col min="17" max="17" width="13" style="26" customWidth="1"/>
    <col min="18" max="18" width="10.75" style="26" bestFit="1" customWidth="1"/>
    <col min="19" max="16384" width="9" style="26"/>
  </cols>
  <sheetData>
    <row r="1" spans="1:18" s="24" customFormat="1" ht="30" customHeight="1">
      <c r="A1" s="22" t="s">
        <v>813</v>
      </c>
      <c r="B1" s="23"/>
      <c r="E1" s="25"/>
      <c r="F1" s="25"/>
      <c r="I1" s="25"/>
      <c r="J1" s="25"/>
      <c r="L1" s="22"/>
    </row>
    <row r="2" spans="1:18" s="24" customFormat="1" ht="18" customHeight="1">
      <c r="A2" s="22"/>
      <c r="B2" s="23"/>
      <c r="E2" s="25"/>
      <c r="F2" s="25"/>
      <c r="I2" s="25"/>
      <c r="J2" s="25"/>
      <c r="L2" s="22"/>
    </row>
    <row r="3" spans="1:18" ht="27.95" customHeight="1">
      <c r="A3" s="632" t="s">
        <v>466</v>
      </c>
      <c r="B3" s="632" t="s">
        <v>814</v>
      </c>
      <c r="C3" s="634" t="s">
        <v>815</v>
      </c>
      <c r="D3" s="635"/>
      <c r="E3" s="635"/>
      <c r="F3" s="635"/>
      <c r="G3" s="635"/>
      <c r="H3" s="635"/>
      <c r="I3" s="635"/>
      <c r="J3" s="636"/>
      <c r="K3" s="634" t="s">
        <v>1165</v>
      </c>
      <c r="L3" s="635"/>
      <c r="M3" s="635"/>
      <c r="N3" s="636"/>
      <c r="O3" s="450" t="s">
        <v>791</v>
      </c>
      <c r="P3" s="632" t="s">
        <v>792</v>
      </c>
      <c r="Q3" s="153" t="s">
        <v>793</v>
      </c>
      <c r="R3" s="450" t="s">
        <v>794</v>
      </c>
    </row>
    <row r="4" spans="1:18" ht="27.95" customHeight="1">
      <c r="A4" s="633"/>
      <c r="B4" s="633"/>
      <c r="C4" s="632" t="s">
        <v>365</v>
      </c>
      <c r="D4" s="638" t="s">
        <v>816</v>
      </c>
      <c r="E4" s="639" t="s">
        <v>817</v>
      </c>
      <c r="F4" s="640"/>
      <c r="G4" s="638" t="s">
        <v>818</v>
      </c>
      <c r="H4" s="638" t="s">
        <v>364</v>
      </c>
      <c r="I4" s="643" t="s">
        <v>367</v>
      </c>
      <c r="J4" s="640"/>
      <c r="K4" s="632" t="s">
        <v>365</v>
      </c>
      <c r="L4" s="638" t="s">
        <v>817</v>
      </c>
      <c r="M4" s="638" t="s">
        <v>818</v>
      </c>
      <c r="N4" s="450" t="s">
        <v>367</v>
      </c>
      <c r="O4" s="63" t="s">
        <v>797</v>
      </c>
      <c r="P4" s="633"/>
      <c r="Q4" s="154" t="s">
        <v>1136</v>
      </c>
      <c r="R4" s="451" t="s">
        <v>797</v>
      </c>
    </row>
    <row r="5" spans="1:18" s="27" customFormat="1" ht="27.95" customHeight="1">
      <c r="A5" s="637"/>
      <c r="B5" s="637" t="s">
        <v>188</v>
      </c>
      <c r="C5" s="633" t="s">
        <v>365</v>
      </c>
      <c r="D5" s="633" t="s">
        <v>798</v>
      </c>
      <c r="E5" s="641"/>
      <c r="F5" s="642"/>
      <c r="G5" s="633" t="s">
        <v>796</v>
      </c>
      <c r="H5" s="633" t="s">
        <v>791</v>
      </c>
      <c r="I5" s="641"/>
      <c r="J5" s="642"/>
      <c r="K5" s="633" t="s">
        <v>365</v>
      </c>
      <c r="L5" s="637"/>
      <c r="M5" s="633" t="s">
        <v>796</v>
      </c>
      <c r="N5" s="453" t="s">
        <v>293</v>
      </c>
      <c r="O5" s="452" t="s">
        <v>468</v>
      </c>
      <c r="P5" s="452" t="s">
        <v>799</v>
      </c>
      <c r="Q5" s="155" t="s">
        <v>896</v>
      </c>
      <c r="R5" s="452" t="s">
        <v>800</v>
      </c>
    </row>
    <row r="6" spans="1:18" ht="27.95" customHeight="1">
      <c r="A6" s="451" t="s">
        <v>472</v>
      </c>
      <c r="B6" s="570" t="s">
        <v>819</v>
      </c>
      <c r="C6" s="467">
        <v>1</v>
      </c>
      <c r="D6" s="467"/>
      <c r="E6" s="294"/>
      <c r="F6" s="295">
        <v>0</v>
      </c>
      <c r="G6" s="467">
        <v>1</v>
      </c>
      <c r="H6" s="468"/>
      <c r="I6" s="296">
        <f>E6</f>
        <v>0</v>
      </c>
      <c r="J6" s="295">
        <f>C6+D6+F6+G6+H6</f>
        <v>2</v>
      </c>
      <c r="K6" s="469">
        <v>94903</v>
      </c>
      <c r="L6" s="469"/>
      <c r="M6" s="290"/>
      <c r="N6" s="290">
        <f>SUM(K6:M6)</f>
        <v>94903</v>
      </c>
      <c r="O6" s="290"/>
      <c r="P6" s="290">
        <v>94903</v>
      </c>
      <c r="Q6" s="156">
        <f>(N6)/P6*100</f>
        <v>100</v>
      </c>
      <c r="R6" s="470"/>
    </row>
    <row r="7" spans="1:18" ht="27.95" customHeight="1">
      <c r="A7" s="450" t="s">
        <v>499</v>
      </c>
      <c r="B7" s="570" t="s">
        <v>820</v>
      </c>
      <c r="C7" s="467">
        <v>1</v>
      </c>
      <c r="D7" s="467"/>
      <c r="E7" s="294"/>
      <c r="F7" s="295">
        <v>0</v>
      </c>
      <c r="G7" s="467">
        <v>1</v>
      </c>
      <c r="H7" s="468"/>
      <c r="I7" s="296">
        <f t="shared" ref="I7:I46" si="0">E7</f>
        <v>0</v>
      </c>
      <c r="J7" s="295">
        <f>C7+D7+F7+G7+H7</f>
        <v>2</v>
      </c>
      <c r="K7" s="469">
        <v>196830</v>
      </c>
      <c r="L7" s="469"/>
      <c r="M7" s="290"/>
      <c r="N7" s="290">
        <f t="shared" ref="N7:N45" si="1">SUM(K7:M7)</f>
        <v>196830</v>
      </c>
      <c r="O7" s="290"/>
      <c r="P7" s="290">
        <v>196830</v>
      </c>
      <c r="Q7" s="156">
        <f t="shared" ref="Q7:Q47" si="2">(N7)/P7*100</f>
        <v>100</v>
      </c>
      <c r="R7" s="471"/>
    </row>
    <row r="8" spans="1:18" ht="27.95" customHeight="1">
      <c r="A8" s="451"/>
      <c r="B8" s="570" t="s">
        <v>822</v>
      </c>
      <c r="C8" s="467">
        <v>1</v>
      </c>
      <c r="D8" s="467"/>
      <c r="E8" s="294"/>
      <c r="F8" s="295">
        <v>0</v>
      </c>
      <c r="G8" s="467"/>
      <c r="H8" s="468">
        <v>2</v>
      </c>
      <c r="I8" s="296">
        <f t="shared" si="0"/>
        <v>0</v>
      </c>
      <c r="J8" s="295">
        <f>C8+D8+F8+G8+H8</f>
        <v>3</v>
      </c>
      <c r="K8" s="469">
        <v>156029</v>
      </c>
      <c r="L8" s="469"/>
      <c r="M8" s="290"/>
      <c r="N8" s="290">
        <f t="shared" si="1"/>
        <v>156029</v>
      </c>
      <c r="O8" s="290">
        <v>0</v>
      </c>
      <c r="P8" s="290">
        <v>156077</v>
      </c>
      <c r="Q8" s="156">
        <f>(N8)/P8*100</f>
        <v>99.969245949114864</v>
      </c>
      <c r="R8" s="471">
        <v>387</v>
      </c>
    </row>
    <row r="9" spans="1:18" ht="27.95" customHeight="1">
      <c r="A9" s="451"/>
      <c r="B9" s="570" t="s">
        <v>824</v>
      </c>
      <c r="C9" s="467">
        <v>1</v>
      </c>
      <c r="D9" s="467"/>
      <c r="E9" s="294"/>
      <c r="F9" s="295">
        <v>0</v>
      </c>
      <c r="G9" s="467"/>
      <c r="H9" s="468"/>
      <c r="I9" s="296">
        <f t="shared" si="0"/>
        <v>0</v>
      </c>
      <c r="J9" s="295">
        <f>C9+D9+F9+G9+H9</f>
        <v>1</v>
      </c>
      <c r="K9" s="469">
        <v>30860</v>
      </c>
      <c r="L9" s="469"/>
      <c r="M9" s="290"/>
      <c r="N9" s="290">
        <f t="shared" si="1"/>
        <v>30860</v>
      </c>
      <c r="O9" s="290"/>
      <c r="P9" s="290">
        <v>30864</v>
      </c>
      <c r="Q9" s="156">
        <f t="shared" si="2"/>
        <v>99.987039917055469</v>
      </c>
      <c r="R9" s="471"/>
    </row>
    <row r="10" spans="1:18" ht="27.95" customHeight="1">
      <c r="A10" s="451" t="s">
        <v>294</v>
      </c>
      <c r="B10" s="570" t="s">
        <v>821</v>
      </c>
      <c r="C10" s="467">
        <v>1</v>
      </c>
      <c r="D10" s="467"/>
      <c r="E10" s="294"/>
      <c r="F10" s="295">
        <v>0</v>
      </c>
      <c r="G10" s="467">
        <v>7</v>
      </c>
      <c r="H10" s="468"/>
      <c r="I10" s="296">
        <f t="shared" si="0"/>
        <v>0</v>
      </c>
      <c r="J10" s="295">
        <f t="shared" ref="J10:J45" si="3">C10+D10+F10+G10+H10</f>
        <v>8</v>
      </c>
      <c r="K10" s="469">
        <v>224617</v>
      </c>
      <c r="L10" s="469"/>
      <c r="M10" s="290"/>
      <c r="N10" s="290">
        <f t="shared" si="1"/>
        <v>224617</v>
      </c>
      <c r="O10" s="290"/>
      <c r="P10" s="290">
        <v>224653</v>
      </c>
      <c r="Q10" s="156">
        <f t="shared" si="2"/>
        <v>99.983975286330477</v>
      </c>
      <c r="R10" s="471">
        <v>-387</v>
      </c>
    </row>
    <row r="11" spans="1:18" ht="27.95" customHeight="1">
      <c r="A11" s="452"/>
      <c r="B11" s="570" t="s">
        <v>823</v>
      </c>
      <c r="C11" s="467">
        <v>1</v>
      </c>
      <c r="D11" s="467"/>
      <c r="E11" s="294"/>
      <c r="F11" s="295">
        <v>0</v>
      </c>
      <c r="G11" s="467">
        <v>4</v>
      </c>
      <c r="H11" s="468">
        <v>4</v>
      </c>
      <c r="I11" s="296">
        <f t="shared" si="0"/>
        <v>0</v>
      </c>
      <c r="J11" s="295">
        <f t="shared" si="3"/>
        <v>9</v>
      </c>
      <c r="K11" s="469">
        <v>110805</v>
      </c>
      <c r="L11" s="469"/>
      <c r="M11" s="290">
        <v>248</v>
      </c>
      <c r="N11" s="290">
        <f t="shared" si="1"/>
        <v>111053</v>
      </c>
      <c r="O11" s="290"/>
      <c r="P11" s="290">
        <v>112223</v>
      </c>
      <c r="Q11" s="156">
        <f t="shared" si="2"/>
        <v>98.957432968286369</v>
      </c>
      <c r="R11" s="471">
        <v>0</v>
      </c>
    </row>
    <row r="12" spans="1:18" ht="27.95" customHeight="1">
      <c r="A12" s="451" t="s">
        <v>502</v>
      </c>
      <c r="B12" s="570" t="s">
        <v>825</v>
      </c>
      <c r="C12" s="467">
        <v>1</v>
      </c>
      <c r="D12" s="467"/>
      <c r="E12" s="294"/>
      <c r="F12" s="295">
        <v>0</v>
      </c>
      <c r="G12" s="467">
        <v>9</v>
      </c>
      <c r="H12" s="468"/>
      <c r="I12" s="296">
        <f t="shared" si="0"/>
        <v>0</v>
      </c>
      <c r="J12" s="295">
        <f t="shared" si="3"/>
        <v>10</v>
      </c>
      <c r="K12" s="469">
        <v>293198</v>
      </c>
      <c r="L12" s="469"/>
      <c r="M12" s="290"/>
      <c r="N12" s="290">
        <f t="shared" si="1"/>
        <v>293198</v>
      </c>
      <c r="O12" s="290"/>
      <c r="P12" s="290">
        <v>293227</v>
      </c>
      <c r="Q12" s="156">
        <f t="shared" si="2"/>
        <v>99.990110051257219</v>
      </c>
      <c r="R12" s="471"/>
    </row>
    <row r="13" spans="1:18" ht="27.95" customHeight="1">
      <c r="A13" s="451" t="s">
        <v>192</v>
      </c>
      <c r="B13" s="570" t="s">
        <v>826</v>
      </c>
      <c r="C13" s="467">
        <v>1</v>
      </c>
      <c r="D13" s="467"/>
      <c r="E13" s="296">
        <v>3</v>
      </c>
      <c r="F13" s="295">
        <v>3</v>
      </c>
      <c r="G13" s="467">
        <v>8</v>
      </c>
      <c r="H13" s="468">
        <v>2</v>
      </c>
      <c r="I13" s="296">
        <f t="shared" si="0"/>
        <v>3</v>
      </c>
      <c r="J13" s="295">
        <f>C13+D13+F13+G13+H13</f>
        <v>14</v>
      </c>
      <c r="K13" s="469">
        <v>263733</v>
      </c>
      <c r="L13" s="469">
        <v>2682</v>
      </c>
      <c r="M13" s="290">
        <v>35</v>
      </c>
      <c r="N13" s="290">
        <f t="shared" si="1"/>
        <v>266450</v>
      </c>
      <c r="O13" s="290"/>
      <c r="P13" s="290">
        <v>266450</v>
      </c>
      <c r="Q13" s="156">
        <f t="shared" si="2"/>
        <v>100</v>
      </c>
      <c r="R13" s="471">
        <v>4592</v>
      </c>
    </row>
    <row r="14" spans="1:18" ht="27.95" customHeight="1">
      <c r="A14" s="451"/>
      <c r="B14" s="570" t="s">
        <v>827</v>
      </c>
      <c r="C14" s="467">
        <v>1</v>
      </c>
      <c r="D14" s="467"/>
      <c r="E14" s="294"/>
      <c r="F14" s="295">
        <v>0</v>
      </c>
      <c r="G14" s="467">
        <v>3</v>
      </c>
      <c r="H14" s="468"/>
      <c r="I14" s="296">
        <f t="shared" si="0"/>
        <v>0</v>
      </c>
      <c r="J14" s="295">
        <f t="shared" si="3"/>
        <v>4</v>
      </c>
      <c r="K14" s="469">
        <v>90770</v>
      </c>
      <c r="L14" s="469"/>
      <c r="M14" s="290"/>
      <c r="N14" s="290">
        <f t="shared" si="1"/>
        <v>90770</v>
      </c>
      <c r="O14" s="290"/>
      <c r="P14" s="290">
        <v>90770</v>
      </c>
      <c r="Q14" s="156">
        <f t="shared" si="2"/>
        <v>100</v>
      </c>
      <c r="R14" s="471">
        <v>-4592</v>
      </c>
    </row>
    <row r="15" spans="1:18" ht="27.95" customHeight="1">
      <c r="A15" s="451"/>
      <c r="B15" s="570" t="s">
        <v>828</v>
      </c>
      <c r="C15" s="467">
        <v>1</v>
      </c>
      <c r="D15" s="467"/>
      <c r="E15" s="294"/>
      <c r="F15" s="295">
        <v>0</v>
      </c>
      <c r="G15" s="467">
        <v>2</v>
      </c>
      <c r="H15" s="468"/>
      <c r="I15" s="296">
        <f t="shared" si="0"/>
        <v>0</v>
      </c>
      <c r="J15" s="295">
        <f t="shared" si="3"/>
        <v>3</v>
      </c>
      <c r="K15" s="469">
        <v>30888</v>
      </c>
      <c r="L15" s="469"/>
      <c r="M15" s="290"/>
      <c r="N15" s="290">
        <f t="shared" si="1"/>
        <v>30888</v>
      </c>
      <c r="O15" s="290"/>
      <c r="P15" s="290">
        <v>30888</v>
      </c>
      <c r="Q15" s="156">
        <f t="shared" si="2"/>
        <v>100</v>
      </c>
      <c r="R15" s="471"/>
    </row>
    <row r="16" spans="1:18" ht="27.95" customHeight="1">
      <c r="A16" s="452"/>
      <c r="B16" s="570" t="s">
        <v>829</v>
      </c>
      <c r="C16" s="467">
        <v>1</v>
      </c>
      <c r="D16" s="467"/>
      <c r="E16" s="294"/>
      <c r="F16" s="295">
        <v>0</v>
      </c>
      <c r="G16" s="467"/>
      <c r="H16" s="468"/>
      <c r="I16" s="296">
        <f t="shared" si="0"/>
        <v>0</v>
      </c>
      <c r="J16" s="295">
        <f t="shared" si="3"/>
        <v>1</v>
      </c>
      <c r="K16" s="469">
        <v>33772</v>
      </c>
      <c r="L16" s="469"/>
      <c r="M16" s="290"/>
      <c r="N16" s="290">
        <f t="shared" si="1"/>
        <v>33772</v>
      </c>
      <c r="O16" s="290"/>
      <c r="P16" s="290">
        <v>33772</v>
      </c>
      <c r="Q16" s="156">
        <f t="shared" si="2"/>
        <v>100</v>
      </c>
      <c r="R16" s="471"/>
    </row>
    <row r="17" spans="1:18" ht="27.95" customHeight="1">
      <c r="A17" s="451" t="s">
        <v>505</v>
      </c>
      <c r="B17" s="570" t="s">
        <v>830</v>
      </c>
      <c r="C17" s="467">
        <v>2</v>
      </c>
      <c r="D17" s="467"/>
      <c r="E17" s="296"/>
      <c r="F17" s="295"/>
      <c r="G17" s="467">
        <v>1</v>
      </c>
      <c r="H17" s="468"/>
      <c r="I17" s="296">
        <f t="shared" si="0"/>
        <v>0</v>
      </c>
      <c r="J17" s="295">
        <f t="shared" si="3"/>
        <v>3</v>
      </c>
      <c r="K17" s="469">
        <v>40415</v>
      </c>
      <c r="L17" s="469"/>
      <c r="M17" s="290"/>
      <c r="N17" s="290">
        <f t="shared" si="1"/>
        <v>40415</v>
      </c>
      <c r="O17" s="290"/>
      <c r="P17" s="290">
        <v>40652</v>
      </c>
      <c r="Q17" s="156">
        <f t="shared" si="2"/>
        <v>99.417002853488142</v>
      </c>
      <c r="R17" s="471"/>
    </row>
    <row r="18" spans="1:18" ht="27.95" customHeight="1">
      <c r="A18" s="451"/>
      <c r="B18" s="570" t="s">
        <v>831</v>
      </c>
      <c r="C18" s="467">
        <v>1</v>
      </c>
      <c r="D18" s="467"/>
      <c r="E18" s="294"/>
      <c r="F18" s="295">
        <v>0</v>
      </c>
      <c r="G18" s="467">
        <v>5</v>
      </c>
      <c r="H18" s="468">
        <v>5</v>
      </c>
      <c r="I18" s="296">
        <f t="shared" si="0"/>
        <v>0</v>
      </c>
      <c r="J18" s="295">
        <f>C18+D18+F18+G18+H18</f>
        <v>11</v>
      </c>
      <c r="K18" s="469">
        <v>76931</v>
      </c>
      <c r="L18" s="469"/>
      <c r="M18" s="290"/>
      <c r="N18" s="290">
        <f t="shared" si="1"/>
        <v>76931</v>
      </c>
      <c r="O18" s="290"/>
      <c r="P18" s="290">
        <v>77000</v>
      </c>
      <c r="Q18" s="156">
        <f t="shared" si="2"/>
        <v>99.910389610389601</v>
      </c>
      <c r="R18" s="471">
        <v>89</v>
      </c>
    </row>
    <row r="19" spans="1:18" ht="27.95" customHeight="1">
      <c r="A19" s="451" t="s">
        <v>295</v>
      </c>
      <c r="B19" s="570" t="s">
        <v>832</v>
      </c>
      <c r="C19" s="467">
        <v>1</v>
      </c>
      <c r="D19" s="467"/>
      <c r="E19" s="294"/>
      <c r="F19" s="295">
        <v>0</v>
      </c>
      <c r="G19" s="467"/>
      <c r="H19" s="468">
        <v>1</v>
      </c>
      <c r="I19" s="296">
        <f t="shared" si="0"/>
        <v>0</v>
      </c>
      <c r="J19" s="295">
        <f t="shared" si="3"/>
        <v>2</v>
      </c>
      <c r="K19" s="469">
        <v>48439</v>
      </c>
      <c r="L19" s="469"/>
      <c r="M19" s="290"/>
      <c r="N19" s="290">
        <f t="shared" si="1"/>
        <v>48439</v>
      </c>
      <c r="O19" s="290"/>
      <c r="P19" s="290">
        <v>48439</v>
      </c>
      <c r="Q19" s="156">
        <f t="shared" si="2"/>
        <v>100</v>
      </c>
      <c r="R19" s="471">
        <v>-89</v>
      </c>
    </row>
    <row r="20" spans="1:18" ht="27.95" customHeight="1">
      <c r="A20" s="451"/>
      <c r="B20" s="570" t="s">
        <v>833</v>
      </c>
      <c r="C20" s="467">
        <v>1</v>
      </c>
      <c r="D20" s="467"/>
      <c r="E20" s="294"/>
      <c r="F20" s="295">
        <v>0</v>
      </c>
      <c r="G20" s="467"/>
      <c r="H20" s="468">
        <v>1</v>
      </c>
      <c r="I20" s="296">
        <f t="shared" si="0"/>
        <v>0</v>
      </c>
      <c r="J20" s="295">
        <f t="shared" si="3"/>
        <v>2</v>
      </c>
      <c r="K20" s="469">
        <v>43420</v>
      </c>
      <c r="L20" s="469"/>
      <c r="M20" s="290"/>
      <c r="N20" s="290">
        <f t="shared" si="1"/>
        <v>43420</v>
      </c>
      <c r="O20" s="290"/>
      <c r="P20" s="290">
        <v>44124</v>
      </c>
      <c r="Q20" s="156">
        <f t="shared" si="2"/>
        <v>98.404496419182308</v>
      </c>
      <c r="R20" s="471"/>
    </row>
    <row r="21" spans="1:18" ht="27.95" customHeight="1">
      <c r="A21" s="451"/>
      <c r="B21" s="570" t="s">
        <v>834</v>
      </c>
      <c r="C21" s="467">
        <v>1</v>
      </c>
      <c r="D21" s="467"/>
      <c r="E21" s="294"/>
      <c r="F21" s="295">
        <v>0</v>
      </c>
      <c r="G21" s="467">
        <v>6</v>
      </c>
      <c r="H21" s="468">
        <v>2</v>
      </c>
      <c r="I21" s="296">
        <f t="shared" si="0"/>
        <v>0</v>
      </c>
      <c r="J21" s="295">
        <f t="shared" si="3"/>
        <v>9</v>
      </c>
      <c r="K21" s="469">
        <v>39649</v>
      </c>
      <c r="L21" s="469"/>
      <c r="M21" s="290">
        <v>50</v>
      </c>
      <c r="N21" s="290">
        <f t="shared" si="1"/>
        <v>39699</v>
      </c>
      <c r="O21" s="290">
        <v>21</v>
      </c>
      <c r="P21" s="290">
        <v>40217</v>
      </c>
      <c r="Q21" s="156">
        <f t="shared" si="2"/>
        <v>98.711987467986177</v>
      </c>
      <c r="R21" s="471">
        <v>20</v>
      </c>
    </row>
    <row r="22" spans="1:18" ht="27.95" customHeight="1">
      <c r="A22" s="452"/>
      <c r="B22" s="570" t="s">
        <v>835</v>
      </c>
      <c r="C22" s="467">
        <v>1</v>
      </c>
      <c r="D22" s="467"/>
      <c r="E22" s="294"/>
      <c r="F22" s="295"/>
      <c r="G22" s="467"/>
      <c r="H22" s="468"/>
      <c r="I22" s="296">
        <f t="shared" si="0"/>
        <v>0</v>
      </c>
      <c r="J22" s="295">
        <f t="shared" si="3"/>
        <v>1</v>
      </c>
      <c r="K22" s="469">
        <v>20766</v>
      </c>
      <c r="L22" s="469"/>
      <c r="M22" s="290"/>
      <c r="N22" s="290">
        <f t="shared" si="1"/>
        <v>20766</v>
      </c>
      <c r="O22" s="290"/>
      <c r="P22" s="290">
        <v>21040</v>
      </c>
      <c r="Q22" s="156">
        <f t="shared" si="2"/>
        <v>98.697718631178716</v>
      </c>
      <c r="R22" s="471"/>
    </row>
    <row r="23" spans="1:18" ht="27.95" customHeight="1">
      <c r="A23" s="451" t="s">
        <v>506</v>
      </c>
      <c r="B23" s="570" t="s">
        <v>836</v>
      </c>
      <c r="C23" s="467">
        <v>1</v>
      </c>
      <c r="D23" s="467">
        <v>1</v>
      </c>
      <c r="E23" s="294"/>
      <c r="F23" s="295">
        <v>0</v>
      </c>
      <c r="G23" s="467"/>
      <c r="H23" s="468"/>
      <c r="I23" s="296">
        <f t="shared" si="0"/>
        <v>0</v>
      </c>
      <c r="J23" s="295">
        <f t="shared" si="3"/>
        <v>2</v>
      </c>
      <c r="K23" s="469">
        <v>12154</v>
      </c>
      <c r="L23" s="469"/>
      <c r="M23" s="290"/>
      <c r="N23" s="290">
        <f t="shared" si="1"/>
        <v>12154</v>
      </c>
      <c r="O23" s="290"/>
      <c r="P23" s="290">
        <v>12178</v>
      </c>
      <c r="Q23" s="156">
        <f t="shared" si="2"/>
        <v>99.802923304319265</v>
      </c>
      <c r="R23" s="471">
        <v>0</v>
      </c>
    </row>
    <row r="24" spans="1:18" ht="27.95" customHeight="1">
      <c r="A24" s="451"/>
      <c r="B24" s="570" t="s">
        <v>837</v>
      </c>
      <c r="C24" s="467">
        <v>1</v>
      </c>
      <c r="D24" s="467"/>
      <c r="E24" s="294"/>
      <c r="F24" s="295">
        <v>0</v>
      </c>
      <c r="G24" s="467">
        <v>1</v>
      </c>
      <c r="H24" s="468"/>
      <c r="I24" s="296">
        <f t="shared" si="0"/>
        <v>0</v>
      </c>
      <c r="J24" s="295">
        <f t="shared" si="3"/>
        <v>2</v>
      </c>
      <c r="K24" s="469">
        <v>19618</v>
      </c>
      <c r="L24" s="469"/>
      <c r="M24" s="290"/>
      <c r="N24" s="290">
        <f t="shared" si="1"/>
        <v>19618</v>
      </c>
      <c r="O24" s="290"/>
      <c r="P24" s="290">
        <v>19717</v>
      </c>
      <c r="Q24" s="156">
        <f t="shared" si="2"/>
        <v>99.497895217325151</v>
      </c>
      <c r="R24" s="471"/>
    </row>
    <row r="25" spans="1:18" ht="27.95" customHeight="1">
      <c r="A25" s="451"/>
      <c r="B25" s="570" t="s">
        <v>838</v>
      </c>
      <c r="C25" s="467">
        <v>1</v>
      </c>
      <c r="D25" s="467"/>
      <c r="E25" s="296">
        <v>6</v>
      </c>
      <c r="F25" s="295">
        <v>6</v>
      </c>
      <c r="G25" s="467"/>
      <c r="H25" s="468">
        <v>3</v>
      </c>
      <c r="I25" s="296">
        <f t="shared" si="0"/>
        <v>6</v>
      </c>
      <c r="J25" s="295">
        <f t="shared" si="3"/>
        <v>10</v>
      </c>
      <c r="K25" s="469">
        <v>5268</v>
      </c>
      <c r="L25" s="469">
        <v>6031</v>
      </c>
      <c r="M25" s="290"/>
      <c r="N25" s="290">
        <f t="shared" si="1"/>
        <v>11299</v>
      </c>
      <c r="O25" s="290">
        <v>27</v>
      </c>
      <c r="P25" s="290">
        <v>11376</v>
      </c>
      <c r="Q25" s="156">
        <f t="shared" si="2"/>
        <v>99.323136427566808</v>
      </c>
      <c r="R25" s="471"/>
    </row>
    <row r="26" spans="1:18" ht="27.95" customHeight="1">
      <c r="A26" s="450" t="s">
        <v>507</v>
      </c>
      <c r="B26" s="570" t="s">
        <v>842</v>
      </c>
      <c r="C26" s="467">
        <v>1</v>
      </c>
      <c r="D26" s="467"/>
      <c r="E26" s="294"/>
      <c r="F26" s="295">
        <v>0</v>
      </c>
      <c r="G26" s="467">
        <v>2</v>
      </c>
      <c r="H26" s="468">
        <v>1</v>
      </c>
      <c r="I26" s="296">
        <f t="shared" si="0"/>
        <v>0</v>
      </c>
      <c r="J26" s="295">
        <f t="shared" si="3"/>
        <v>4</v>
      </c>
      <c r="K26" s="469">
        <v>77059</v>
      </c>
      <c r="L26" s="469"/>
      <c r="M26" s="290"/>
      <c r="N26" s="290">
        <f t="shared" si="1"/>
        <v>77059</v>
      </c>
      <c r="O26" s="290"/>
      <c r="P26" s="290">
        <v>77113</v>
      </c>
      <c r="Q26" s="156">
        <f t="shared" si="2"/>
        <v>99.929972896917505</v>
      </c>
      <c r="R26" s="471"/>
    </row>
    <row r="27" spans="1:18" ht="27.95" customHeight="1">
      <c r="A27" s="451"/>
      <c r="B27" s="570" t="s">
        <v>841</v>
      </c>
      <c r="C27" s="467">
        <v>1</v>
      </c>
      <c r="D27" s="467"/>
      <c r="E27" s="296">
        <v>1</v>
      </c>
      <c r="F27" s="295">
        <v>1</v>
      </c>
      <c r="G27" s="467">
        <v>5</v>
      </c>
      <c r="H27" s="468">
        <v>1</v>
      </c>
      <c r="I27" s="296">
        <f t="shared" si="0"/>
        <v>1</v>
      </c>
      <c r="J27" s="295">
        <f t="shared" si="3"/>
        <v>8</v>
      </c>
      <c r="K27" s="469">
        <v>36531</v>
      </c>
      <c r="L27" s="469">
        <v>260</v>
      </c>
      <c r="M27" s="290">
        <v>206</v>
      </c>
      <c r="N27" s="290">
        <f t="shared" si="1"/>
        <v>36997</v>
      </c>
      <c r="O27" s="290"/>
      <c r="P27" s="290">
        <v>37296</v>
      </c>
      <c r="Q27" s="156">
        <f t="shared" si="2"/>
        <v>99.198305448305447</v>
      </c>
      <c r="R27" s="471">
        <v>0</v>
      </c>
    </row>
    <row r="28" spans="1:18" ht="27.95" customHeight="1">
      <c r="A28" s="451"/>
      <c r="B28" s="570" t="s">
        <v>843</v>
      </c>
      <c r="C28" s="467">
        <v>1</v>
      </c>
      <c r="D28" s="467"/>
      <c r="E28" s="294"/>
      <c r="F28" s="295">
        <v>0</v>
      </c>
      <c r="G28" s="467"/>
      <c r="H28" s="468"/>
      <c r="I28" s="296">
        <f t="shared" si="0"/>
        <v>0</v>
      </c>
      <c r="J28" s="295">
        <f t="shared" si="3"/>
        <v>1</v>
      </c>
      <c r="K28" s="469">
        <v>33314</v>
      </c>
      <c r="L28" s="469"/>
      <c r="M28" s="290"/>
      <c r="N28" s="290">
        <f t="shared" si="1"/>
        <v>33314</v>
      </c>
      <c r="O28" s="290"/>
      <c r="P28" s="290">
        <v>33635</v>
      </c>
      <c r="Q28" s="156">
        <f t="shared" si="2"/>
        <v>99.045636985283195</v>
      </c>
      <c r="R28" s="471"/>
    </row>
    <row r="29" spans="1:18" ht="27.95" customHeight="1">
      <c r="A29" s="68"/>
      <c r="B29" s="570" t="s">
        <v>845</v>
      </c>
      <c r="C29" s="467">
        <v>1</v>
      </c>
      <c r="D29" s="467"/>
      <c r="E29" s="296"/>
      <c r="F29" s="295">
        <v>6</v>
      </c>
      <c r="G29" s="467">
        <v>1</v>
      </c>
      <c r="H29" s="468"/>
      <c r="I29" s="296">
        <f t="shared" si="0"/>
        <v>0</v>
      </c>
      <c r="J29" s="295">
        <f t="shared" si="3"/>
        <v>8</v>
      </c>
      <c r="K29" s="469">
        <v>3992</v>
      </c>
      <c r="L29" s="469">
        <v>13037</v>
      </c>
      <c r="M29" s="290"/>
      <c r="N29" s="290">
        <f t="shared" si="1"/>
        <v>17029</v>
      </c>
      <c r="O29" s="290"/>
      <c r="P29" s="290">
        <v>17260</v>
      </c>
      <c r="Q29" s="156">
        <f t="shared" si="2"/>
        <v>98.661645422943224</v>
      </c>
      <c r="R29" s="471"/>
    </row>
    <row r="30" spans="1:18" ht="27.95" customHeight="1">
      <c r="A30" s="68"/>
      <c r="B30" s="570" t="s">
        <v>839</v>
      </c>
      <c r="C30" s="467">
        <v>1</v>
      </c>
      <c r="D30" s="467"/>
      <c r="E30" s="294"/>
      <c r="F30" s="295">
        <v>0</v>
      </c>
      <c r="G30" s="467">
        <v>1</v>
      </c>
      <c r="H30" s="468"/>
      <c r="I30" s="296">
        <f t="shared" si="0"/>
        <v>0</v>
      </c>
      <c r="J30" s="295">
        <f t="shared" si="3"/>
        <v>2</v>
      </c>
      <c r="K30" s="469">
        <v>30031</v>
      </c>
      <c r="L30" s="469"/>
      <c r="M30" s="290"/>
      <c r="N30" s="290">
        <f t="shared" si="1"/>
        <v>30031</v>
      </c>
      <c r="O30" s="290"/>
      <c r="P30" s="290">
        <v>30031</v>
      </c>
      <c r="Q30" s="156">
        <f t="shared" si="2"/>
        <v>100</v>
      </c>
      <c r="R30" s="471">
        <v>0</v>
      </c>
    </row>
    <row r="31" spans="1:18" ht="27.95" customHeight="1">
      <c r="A31" s="451" t="s">
        <v>192</v>
      </c>
      <c r="B31" s="570" t="s">
        <v>840</v>
      </c>
      <c r="C31" s="467">
        <v>1</v>
      </c>
      <c r="D31" s="467"/>
      <c r="E31" s="294"/>
      <c r="F31" s="295">
        <v>0</v>
      </c>
      <c r="G31" s="467"/>
      <c r="H31" s="468"/>
      <c r="I31" s="296">
        <f t="shared" si="0"/>
        <v>0</v>
      </c>
      <c r="J31" s="295">
        <f t="shared" si="3"/>
        <v>1</v>
      </c>
      <c r="K31" s="469">
        <v>48299</v>
      </c>
      <c r="L31" s="469"/>
      <c r="M31" s="290"/>
      <c r="N31" s="290">
        <f t="shared" si="1"/>
        <v>48299</v>
      </c>
      <c r="O31" s="290"/>
      <c r="P31" s="290">
        <v>48299</v>
      </c>
      <c r="Q31" s="156">
        <f t="shared" si="2"/>
        <v>100</v>
      </c>
      <c r="R31" s="471"/>
    </row>
    <row r="32" spans="1:18" ht="27.95" customHeight="1">
      <c r="A32" s="452"/>
      <c r="B32" s="570" t="s">
        <v>844</v>
      </c>
      <c r="C32" s="467">
        <v>2</v>
      </c>
      <c r="D32" s="467">
        <v>1</v>
      </c>
      <c r="E32" s="296"/>
      <c r="F32" s="295"/>
      <c r="G32" s="467">
        <v>1</v>
      </c>
      <c r="H32" s="468">
        <v>5</v>
      </c>
      <c r="I32" s="296">
        <f t="shared" si="0"/>
        <v>0</v>
      </c>
      <c r="J32" s="295">
        <f t="shared" si="3"/>
        <v>9</v>
      </c>
      <c r="K32" s="469">
        <v>14764</v>
      </c>
      <c r="L32" s="469"/>
      <c r="M32" s="290"/>
      <c r="N32" s="290">
        <f t="shared" si="1"/>
        <v>14764</v>
      </c>
      <c r="O32" s="290">
        <v>89</v>
      </c>
      <c r="P32" s="290">
        <v>15017</v>
      </c>
      <c r="Q32" s="156">
        <f t="shared" si="2"/>
        <v>98.315242724911769</v>
      </c>
      <c r="R32" s="471"/>
    </row>
    <row r="33" spans="1:18" ht="27.95" customHeight="1">
      <c r="A33" s="451" t="s">
        <v>802</v>
      </c>
      <c r="B33" s="570" t="s">
        <v>846</v>
      </c>
      <c r="C33" s="467">
        <v>1</v>
      </c>
      <c r="D33" s="467"/>
      <c r="E33" s="296">
        <v>15</v>
      </c>
      <c r="F33" s="295">
        <v>15</v>
      </c>
      <c r="G33" s="467">
        <v>3</v>
      </c>
      <c r="H33" s="468">
        <v>3</v>
      </c>
      <c r="I33" s="296">
        <f t="shared" si="0"/>
        <v>15</v>
      </c>
      <c r="J33" s="295">
        <f t="shared" si="3"/>
        <v>22</v>
      </c>
      <c r="K33" s="469">
        <v>65415</v>
      </c>
      <c r="L33" s="469">
        <v>16035</v>
      </c>
      <c r="M33" s="290">
        <v>56</v>
      </c>
      <c r="N33" s="290">
        <f t="shared" si="1"/>
        <v>81506</v>
      </c>
      <c r="O33" s="290">
        <v>56</v>
      </c>
      <c r="P33" s="290">
        <v>81596</v>
      </c>
      <c r="Q33" s="156">
        <f t="shared" si="2"/>
        <v>99.889700475513507</v>
      </c>
      <c r="R33" s="471"/>
    </row>
    <row r="34" spans="1:18" ht="27.95" customHeight="1">
      <c r="A34" s="451" t="s">
        <v>296</v>
      </c>
      <c r="B34" s="570" t="s">
        <v>849</v>
      </c>
      <c r="C34" s="467">
        <v>1</v>
      </c>
      <c r="D34" s="467"/>
      <c r="E34" s="296">
        <v>17</v>
      </c>
      <c r="F34" s="295">
        <v>17</v>
      </c>
      <c r="G34" s="467">
        <v>1</v>
      </c>
      <c r="H34" s="468">
        <v>6</v>
      </c>
      <c r="I34" s="296">
        <f t="shared" si="0"/>
        <v>17</v>
      </c>
      <c r="J34" s="295">
        <f>C34+D34+F34+G34+H34</f>
        <v>25</v>
      </c>
      <c r="K34" s="469">
        <v>7741</v>
      </c>
      <c r="L34" s="469">
        <v>9891</v>
      </c>
      <c r="M34" s="290">
        <v>0</v>
      </c>
      <c r="N34" s="290">
        <f t="shared" si="1"/>
        <v>17632</v>
      </c>
      <c r="O34" s="290">
        <v>129</v>
      </c>
      <c r="P34" s="290">
        <v>17824</v>
      </c>
      <c r="Q34" s="156">
        <f t="shared" si="2"/>
        <v>98.922800718132848</v>
      </c>
      <c r="R34" s="471">
        <v>0</v>
      </c>
    </row>
    <row r="35" spans="1:18" ht="27.95" customHeight="1">
      <c r="A35" s="451" t="s">
        <v>206</v>
      </c>
      <c r="B35" s="570" t="s">
        <v>850</v>
      </c>
      <c r="C35" s="467">
        <v>1</v>
      </c>
      <c r="D35" s="467"/>
      <c r="E35" s="296">
        <v>12</v>
      </c>
      <c r="F35" s="295">
        <v>12</v>
      </c>
      <c r="G35" s="467"/>
      <c r="H35" s="468">
        <v>4</v>
      </c>
      <c r="I35" s="296">
        <f t="shared" si="0"/>
        <v>12</v>
      </c>
      <c r="J35" s="295">
        <f t="shared" si="3"/>
        <v>17</v>
      </c>
      <c r="K35" s="469">
        <v>7110</v>
      </c>
      <c r="L35" s="469">
        <v>7382</v>
      </c>
      <c r="M35" s="290"/>
      <c r="N35" s="290">
        <f t="shared" si="1"/>
        <v>14492</v>
      </c>
      <c r="O35" s="290">
        <v>75</v>
      </c>
      <c r="P35" s="290">
        <v>14617</v>
      </c>
      <c r="Q35" s="156">
        <f t="shared" si="2"/>
        <v>99.144831360744334</v>
      </c>
      <c r="R35" s="472"/>
    </row>
    <row r="36" spans="1:18" ht="27.95" customHeight="1">
      <c r="A36" s="451" t="s">
        <v>189</v>
      </c>
      <c r="B36" s="570" t="s">
        <v>847</v>
      </c>
      <c r="C36" s="467">
        <v>1</v>
      </c>
      <c r="D36" s="467"/>
      <c r="E36" s="296">
        <v>1</v>
      </c>
      <c r="F36" s="295">
        <v>20</v>
      </c>
      <c r="G36" s="467">
        <v>1</v>
      </c>
      <c r="H36" s="468">
        <v>1</v>
      </c>
      <c r="I36" s="296">
        <f t="shared" si="0"/>
        <v>1</v>
      </c>
      <c r="J36" s="295">
        <f t="shared" si="3"/>
        <v>23</v>
      </c>
      <c r="K36" s="469">
        <v>7094</v>
      </c>
      <c r="L36" s="469">
        <v>16931</v>
      </c>
      <c r="M36" s="290">
        <v>0</v>
      </c>
      <c r="N36" s="290">
        <f t="shared" si="1"/>
        <v>24025</v>
      </c>
      <c r="O36" s="290">
        <v>0</v>
      </c>
      <c r="P36" s="290">
        <v>24083</v>
      </c>
      <c r="Q36" s="156">
        <f t="shared" si="2"/>
        <v>99.759166216833449</v>
      </c>
      <c r="R36" s="471"/>
    </row>
    <row r="37" spans="1:18" ht="27.95" customHeight="1">
      <c r="A37" s="451" t="s">
        <v>297</v>
      </c>
      <c r="B37" s="570" t="s">
        <v>848</v>
      </c>
      <c r="C37" s="467">
        <v>1</v>
      </c>
      <c r="D37" s="467"/>
      <c r="E37" s="294"/>
      <c r="F37" s="295">
        <v>3</v>
      </c>
      <c r="G37" s="467">
        <v>3</v>
      </c>
      <c r="H37" s="468">
        <v>3</v>
      </c>
      <c r="I37" s="296">
        <f t="shared" si="0"/>
        <v>0</v>
      </c>
      <c r="J37" s="295">
        <f t="shared" si="3"/>
        <v>10</v>
      </c>
      <c r="K37" s="469">
        <v>29778</v>
      </c>
      <c r="L37" s="469">
        <v>489</v>
      </c>
      <c r="M37" s="290">
        <v>29</v>
      </c>
      <c r="N37" s="290">
        <f t="shared" si="1"/>
        <v>30296</v>
      </c>
      <c r="O37" s="290">
        <v>70</v>
      </c>
      <c r="P37" s="290">
        <v>30659</v>
      </c>
      <c r="Q37" s="156">
        <f t="shared" si="2"/>
        <v>98.81600834991356</v>
      </c>
      <c r="R37" s="471"/>
    </row>
    <row r="38" spans="1:18" ht="27.95" customHeight="1">
      <c r="A38" s="450" t="s">
        <v>803</v>
      </c>
      <c r="B38" s="570" t="s">
        <v>851</v>
      </c>
      <c r="C38" s="467">
        <v>1</v>
      </c>
      <c r="D38" s="467"/>
      <c r="E38" s="294"/>
      <c r="F38" s="295"/>
      <c r="G38" s="467">
        <v>2</v>
      </c>
      <c r="H38" s="468">
        <v>4</v>
      </c>
      <c r="I38" s="296">
        <f t="shared" si="0"/>
        <v>0</v>
      </c>
      <c r="J38" s="295">
        <f t="shared" si="3"/>
        <v>7</v>
      </c>
      <c r="K38" s="469">
        <v>41277</v>
      </c>
      <c r="L38" s="469"/>
      <c r="M38" s="290">
        <v>0</v>
      </c>
      <c r="N38" s="290">
        <f t="shared" si="1"/>
        <v>41277</v>
      </c>
      <c r="O38" s="290">
        <v>0</v>
      </c>
      <c r="P38" s="290">
        <v>41277</v>
      </c>
      <c r="Q38" s="156">
        <f>(N38)/P38*100</f>
        <v>100</v>
      </c>
      <c r="R38" s="471">
        <v>-20</v>
      </c>
    </row>
    <row r="39" spans="1:18" ht="27.95" customHeight="1">
      <c r="A39" s="451" t="s">
        <v>215</v>
      </c>
      <c r="B39" s="570" t="s">
        <v>852</v>
      </c>
      <c r="C39" s="467">
        <v>3</v>
      </c>
      <c r="D39" s="467"/>
      <c r="E39" s="294"/>
      <c r="F39" s="295"/>
      <c r="G39" s="467">
        <v>1</v>
      </c>
      <c r="H39" s="468">
        <v>3</v>
      </c>
      <c r="I39" s="296">
        <f t="shared" si="0"/>
        <v>0</v>
      </c>
      <c r="J39" s="295">
        <f t="shared" si="3"/>
        <v>7</v>
      </c>
      <c r="K39" s="469">
        <v>63909</v>
      </c>
      <c r="L39" s="469"/>
      <c r="M39" s="290">
        <v>47</v>
      </c>
      <c r="N39" s="290">
        <f t="shared" si="1"/>
        <v>63956</v>
      </c>
      <c r="O39" s="290">
        <v>0</v>
      </c>
      <c r="P39" s="290">
        <v>64276</v>
      </c>
      <c r="Q39" s="156">
        <f t="shared" si="2"/>
        <v>99.502146991100886</v>
      </c>
      <c r="R39" s="471">
        <v>0</v>
      </c>
    </row>
    <row r="40" spans="1:18" ht="27.95" customHeight="1">
      <c r="A40" s="450" t="s">
        <v>804</v>
      </c>
      <c r="B40" s="570" t="s">
        <v>853</v>
      </c>
      <c r="C40" s="467" t="s">
        <v>894</v>
      </c>
      <c r="D40" s="467"/>
      <c r="E40" s="296"/>
      <c r="F40" s="295"/>
      <c r="G40" s="467">
        <v>4</v>
      </c>
      <c r="H40" s="468">
        <v>1</v>
      </c>
      <c r="I40" s="296">
        <f t="shared" si="0"/>
        <v>0</v>
      </c>
      <c r="J40" s="295">
        <f>D40+F40+G40+H40</f>
        <v>5</v>
      </c>
      <c r="K40" s="469">
        <v>43791</v>
      </c>
      <c r="L40" s="469"/>
      <c r="M40" s="290">
        <v>0</v>
      </c>
      <c r="N40" s="290">
        <f>SUM(K40:M40)</f>
        <v>43791</v>
      </c>
      <c r="O40" s="290">
        <v>0</v>
      </c>
      <c r="P40" s="290">
        <v>43840</v>
      </c>
      <c r="Q40" s="156">
        <f t="shared" si="2"/>
        <v>99.888229927007302</v>
      </c>
      <c r="R40" s="471"/>
    </row>
    <row r="41" spans="1:18" ht="27.95" customHeight="1">
      <c r="A41" s="68"/>
      <c r="B41" s="570" t="s">
        <v>855</v>
      </c>
      <c r="C41" s="467" t="s">
        <v>895</v>
      </c>
      <c r="D41" s="467"/>
      <c r="E41" s="296"/>
      <c r="F41" s="295"/>
      <c r="G41" s="467">
        <v>5</v>
      </c>
      <c r="H41" s="468"/>
      <c r="I41" s="296">
        <f t="shared" si="0"/>
        <v>0</v>
      </c>
      <c r="J41" s="295">
        <f>D41+F41+G41+H41</f>
        <v>5</v>
      </c>
      <c r="K41" s="469">
        <v>42655</v>
      </c>
      <c r="L41" s="469"/>
      <c r="M41" s="290"/>
      <c r="N41" s="290">
        <f t="shared" si="1"/>
        <v>42655</v>
      </c>
      <c r="O41" s="290"/>
      <c r="P41" s="290">
        <v>43561</v>
      </c>
      <c r="Q41" s="156">
        <f t="shared" si="2"/>
        <v>97.920157939441239</v>
      </c>
      <c r="R41" s="471">
        <v>0</v>
      </c>
    </row>
    <row r="42" spans="1:18" ht="27.95" customHeight="1">
      <c r="A42" s="452" t="s">
        <v>192</v>
      </c>
      <c r="B42" s="570" t="s">
        <v>854</v>
      </c>
      <c r="C42" s="467">
        <v>1</v>
      </c>
      <c r="D42" s="467"/>
      <c r="E42" s="294"/>
      <c r="F42" s="295">
        <v>0</v>
      </c>
      <c r="G42" s="467">
        <v>3</v>
      </c>
      <c r="H42" s="468">
        <v>2</v>
      </c>
      <c r="I42" s="296">
        <f t="shared" si="0"/>
        <v>0</v>
      </c>
      <c r="J42" s="295">
        <f t="shared" si="3"/>
        <v>6</v>
      </c>
      <c r="K42" s="469">
        <v>46531</v>
      </c>
      <c r="L42" s="469"/>
      <c r="M42" s="290"/>
      <c r="N42" s="290">
        <f t="shared" si="1"/>
        <v>46531</v>
      </c>
      <c r="O42" s="290"/>
      <c r="P42" s="290">
        <v>46616</v>
      </c>
      <c r="Q42" s="156">
        <f t="shared" si="2"/>
        <v>99.817659172816192</v>
      </c>
      <c r="R42" s="471"/>
    </row>
    <row r="43" spans="1:18" ht="27.95" customHeight="1">
      <c r="A43" s="451"/>
      <c r="B43" s="570" t="s">
        <v>783</v>
      </c>
      <c r="C43" s="467">
        <v>2</v>
      </c>
      <c r="D43" s="467">
        <v>2</v>
      </c>
      <c r="E43" s="296">
        <v>8</v>
      </c>
      <c r="F43" s="295">
        <v>8</v>
      </c>
      <c r="G43" s="467">
        <v>48</v>
      </c>
      <c r="H43" s="468">
        <v>19</v>
      </c>
      <c r="I43" s="296">
        <f t="shared" si="0"/>
        <v>8</v>
      </c>
      <c r="J43" s="295">
        <f>C43+D43+F43+G43+H43</f>
        <v>79</v>
      </c>
      <c r="K43" s="469">
        <v>1531378</v>
      </c>
      <c r="L43" s="469">
        <v>1867</v>
      </c>
      <c r="M43" s="290">
        <v>1368</v>
      </c>
      <c r="N43" s="290">
        <f t="shared" si="1"/>
        <v>1534613</v>
      </c>
      <c r="O43" s="290">
        <v>0</v>
      </c>
      <c r="P43" s="290">
        <v>1535037</v>
      </c>
      <c r="Q43" s="156">
        <f t="shared" si="2"/>
        <v>99.972378515957587</v>
      </c>
      <c r="R43" s="472">
        <v>0</v>
      </c>
    </row>
    <row r="44" spans="1:18" ht="27.95" customHeight="1">
      <c r="A44" s="451" t="s">
        <v>190</v>
      </c>
      <c r="B44" s="570" t="s">
        <v>580</v>
      </c>
      <c r="C44" s="467">
        <v>1</v>
      </c>
      <c r="D44" s="467"/>
      <c r="E44" s="294"/>
      <c r="F44" s="295"/>
      <c r="G44" s="467">
        <v>19</v>
      </c>
      <c r="H44" s="468">
        <v>9</v>
      </c>
      <c r="I44" s="296">
        <f t="shared" si="0"/>
        <v>0</v>
      </c>
      <c r="J44" s="295">
        <f t="shared" si="3"/>
        <v>29</v>
      </c>
      <c r="K44" s="469">
        <v>532579</v>
      </c>
      <c r="L44" s="469"/>
      <c r="M44" s="290">
        <v>273</v>
      </c>
      <c r="N44" s="290">
        <f t="shared" si="1"/>
        <v>532852</v>
      </c>
      <c r="O44" s="290">
        <v>86</v>
      </c>
      <c r="P44" s="290">
        <v>534605</v>
      </c>
      <c r="Q44" s="156">
        <f t="shared" si="2"/>
        <v>99.672094350034129</v>
      </c>
      <c r="R44" s="471"/>
    </row>
    <row r="45" spans="1:18" ht="27.95" customHeight="1">
      <c r="A45" s="451" t="s">
        <v>191</v>
      </c>
      <c r="B45" s="570" t="s">
        <v>856</v>
      </c>
      <c r="C45" s="467">
        <v>1</v>
      </c>
      <c r="D45" s="467"/>
      <c r="E45" s="294"/>
      <c r="F45" s="295">
        <v>0</v>
      </c>
      <c r="G45" s="467">
        <v>3</v>
      </c>
      <c r="H45" s="468">
        <v>1</v>
      </c>
      <c r="I45" s="296">
        <f t="shared" si="0"/>
        <v>0</v>
      </c>
      <c r="J45" s="295">
        <f t="shared" si="3"/>
        <v>5</v>
      </c>
      <c r="K45" s="469">
        <v>451914</v>
      </c>
      <c r="L45" s="469"/>
      <c r="M45" s="290">
        <v>0</v>
      </c>
      <c r="N45" s="290">
        <f t="shared" si="1"/>
        <v>451914</v>
      </c>
      <c r="O45" s="290"/>
      <c r="P45" s="290">
        <v>451915</v>
      </c>
      <c r="Q45" s="156">
        <f t="shared" si="2"/>
        <v>99.999778719449452</v>
      </c>
      <c r="R45" s="473"/>
    </row>
    <row r="46" spans="1:18" ht="27.95" customHeight="1" thickBot="1">
      <c r="A46" s="451" t="s">
        <v>192</v>
      </c>
      <c r="B46" s="450" t="s">
        <v>581</v>
      </c>
      <c r="C46" s="474">
        <v>1</v>
      </c>
      <c r="D46" s="474"/>
      <c r="E46" s="297"/>
      <c r="F46" s="475">
        <v>0</v>
      </c>
      <c r="G46" s="467">
        <v>22</v>
      </c>
      <c r="H46" s="476">
        <v>3</v>
      </c>
      <c r="I46" s="296">
        <f t="shared" si="0"/>
        <v>0</v>
      </c>
      <c r="J46" s="295">
        <f>C46+D46+F46+G46+H46</f>
        <v>26</v>
      </c>
      <c r="K46" s="469">
        <v>487700</v>
      </c>
      <c r="L46" s="469"/>
      <c r="M46" s="290">
        <v>98</v>
      </c>
      <c r="N46" s="290">
        <f>SUM(K46:M46)</f>
        <v>487798</v>
      </c>
      <c r="O46" s="290"/>
      <c r="P46" s="290">
        <v>487911</v>
      </c>
      <c r="Q46" s="384">
        <f t="shared" si="2"/>
        <v>99.976840038449637</v>
      </c>
      <c r="R46" s="471"/>
    </row>
    <row r="47" spans="1:18" ht="27.95" customHeight="1" thickTop="1">
      <c r="A47" s="28" t="s">
        <v>582</v>
      </c>
      <c r="B47" s="28" t="s">
        <v>1252</v>
      </c>
      <c r="C47" s="298">
        <f>SUM(C6:C46)</f>
        <v>44</v>
      </c>
      <c r="D47" s="298">
        <f>SUM(D6:D46)</f>
        <v>4</v>
      </c>
      <c r="E47" s="299">
        <f>SUM(E6:E46)</f>
        <v>63</v>
      </c>
      <c r="F47" s="300">
        <f>SUM(F6:F46)</f>
        <v>91</v>
      </c>
      <c r="G47" s="298">
        <f>SUM(G6:G46)</f>
        <v>173</v>
      </c>
      <c r="H47" s="298">
        <f t="shared" ref="H47:M47" si="4">SUM(H6:H46)</f>
        <v>86</v>
      </c>
      <c r="I47" s="299">
        <f t="shared" si="4"/>
        <v>63</v>
      </c>
      <c r="J47" s="300">
        <f>C47+D47+F47+G47+H47</f>
        <v>398</v>
      </c>
      <c r="K47" s="291">
        <f>SUM(K6:K46)</f>
        <v>5435927</v>
      </c>
      <c r="L47" s="291">
        <f t="shared" si="4"/>
        <v>74605</v>
      </c>
      <c r="M47" s="291">
        <f t="shared" si="4"/>
        <v>2410</v>
      </c>
      <c r="N47" s="292">
        <f>SUM(K47:M47)</f>
        <v>5512942</v>
      </c>
      <c r="O47" s="291">
        <f>SUM(O6:O46)</f>
        <v>553</v>
      </c>
      <c r="P47" s="291">
        <f>SUM(P6:P46)</f>
        <v>5521868</v>
      </c>
      <c r="Q47" s="383">
        <f t="shared" si="2"/>
        <v>99.838351804135854</v>
      </c>
      <c r="R47" s="293">
        <f>SUM(R6:R46)</f>
        <v>0</v>
      </c>
    </row>
    <row r="48" spans="1:18" ht="27.95" customHeight="1">
      <c r="B48" s="67" t="s">
        <v>1166</v>
      </c>
    </row>
  </sheetData>
  <mergeCells count="14">
    <mergeCell ref="P3:P4"/>
    <mergeCell ref="K3:N3"/>
    <mergeCell ref="C3:J3"/>
    <mergeCell ref="A3:A5"/>
    <mergeCell ref="B3:B5"/>
    <mergeCell ref="C4:C5"/>
    <mergeCell ref="D4:D5"/>
    <mergeCell ref="E4:F5"/>
    <mergeCell ref="G4:G5"/>
    <mergeCell ref="K4:K5"/>
    <mergeCell ref="L4:L5"/>
    <mergeCell ref="M4:M5"/>
    <mergeCell ref="H4:H5"/>
    <mergeCell ref="I4:J5"/>
  </mergeCells>
  <phoneticPr fontId="2"/>
  <printOptions horizontalCentered="1"/>
  <pageMargins left="0.59055118110236227" right="0.59055118110236227" top="0.98425196850393704" bottom="0.78740157480314965" header="0.47244094488188981" footer="0.39370078740157483"/>
  <pageSetup paperSize="9" scale="54" orientation="portrait" r:id="rId1"/>
  <headerFooter alignWithMargins="0">
    <oddFooter>&amp;C&amp;14- 6 -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E50"/>
  <sheetViews>
    <sheetView showZeros="0" view="pageBreakPreview" zoomScale="75" zoomScaleNormal="75" zoomScaleSheetLayoutView="75" workbookViewId="0">
      <pane xSplit="2" ySplit="6" topLeftCell="C7" activePane="bottomRight" state="frozen"/>
      <selection activeCell="M87" sqref="M87"/>
      <selection pane="topRight" activeCell="M87" sqref="M87"/>
      <selection pane="bottomLeft" activeCell="M87" sqref="M87"/>
      <selection pane="bottomRight" activeCell="B1" sqref="B1:K1"/>
    </sheetView>
  </sheetViews>
  <sheetFormatPr defaultColWidth="9" defaultRowHeight="18" customHeight="1"/>
  <cols>
    <col min="1" max="1" width="9" style="26" hidden="1" customWidth="1"/>
    <col min="2" max="2" width="11" style="27" bestFit="1" customWidth="1"/>
    <col min="3" max="3" width="10.875" style="26" customWidth="1"/>
    <col min="4" max="4" width="7.125" style="26" customWidth="1"/>
    <col min="5" max="5" width="10.625" style="26" customWidth="1"/>
    <col min="6" max="7" width="10.375" style="26" customWidth="1"/>
    <col min="8" max="8" width="4.625" style="29" customWidth="1"/>
    <col min="9" max="9" width="5.25" style="29" customWidth="1"/>
    <col min="10" max="10" width="9.625" style="26" customWidth="1"/>
    <col min="11" max="11" width="10.625" style="26" customWidth="1"/>
    <col min="12" max="13" width="4.625" style="29" customWidth="1"/>
    <col min="14" max="14" width="9.625" style="26" customWidth="1"/>
    <col min="15" max="15" width="10.625" style="26" customWidth="1"/>
    <col min="16" max="16" width="4.625" style="26" customWidth="1"/>
    <col min="17" max="17" width="10.625" style="26" customWidth="1"/>
    <col min="18" max="18" width="9.625" style="26" customWidth="1"/>
    <col min="19" max="19" width="5.125" style="26" customWidth="1"/>
    <col min="20" max="20" width="10.625" style="26" customWidth="1"/>
    <col min="21" max="21" width="9.625" style="26" customWidth="1"/>
    <col min="22" max="22" width="5.25" style="29" customWidth="1"/>
    <col min="23" max="23" width="5.25" style="266" customWidth="1"/>
    <col min="24" max="25" width="10.625" style="26" customWidth="1"/>
    <col min="26" max="26" width="10.125" style="26" customWidth="1"/>
    <col min="27" max="27" width="9" style="267" customWidth="1"/>
    <col min="28" max="28" width="5.125" style="26" bestFit="1" customWidth="1"/>
    <col min="29" max="29" width="7.625" style="26" customWidth="1"/>
    <col min="30" max="30" width="5.125" style="26" bestFit="1" customWidth="1"/>
    <col min="31" max="31" width="5.5" style="26" bestFit="1" customWidth="1"/>
    <col min="32" max="16384" width="9" style="26"/>
  </cols>
  <sheetData>
    <row r="1" spans="1:31" s="24" customFormat="1" ht="18.75">
      <c r="B1" s="663" t="s">
        <v>857</v>
      </c>
      <c r="C1" s="664"/>
      <c r="D1" s="664"/>
      <c r="E1" s="664"/>
      <c r="F1" s="664"/>
      <c r="G1" s="664"/>
      <c r="H1" s="664"/>
      <c r="I1" s="664"/>
      <c r="J1" s="664"/>
      <c r="K1" s="664"/>
      <c r="L1" s="25"/>
      <c r="M1" s="25"/>
      <c r="V1" s="25"/>
      <c r="W1" s="264"/>
      <c r="AA1" s="265"/>
    </row>
    <row r="2" spans="1:31" ht="18.95" customHeight="1">
      <c r="B2" s="649" t="s">
        <v>858</v>
      </c>
      <c r="C2" s="646" t="s">
        <v>859</v>
      </c>
      <c r="D2" s="650" t="s">
        <v>316</v>
      </c>
      <c r="E2" s="651"/>
      <c r="F2" s="651"/>
      <c r="G2" s="659"/>
      <c r="H2" s="656" t="s">
        <v>860</v>
      </c>
      <c r="I2" s="657"/>
      <c r="J2" s="657"/>
      <c r="K2" s="657"/>
      <c r="L2" s="657"/>
      <c r="M2" s="657"/>
      <c r="N2" s="657"/>
      <c r="O2" s="658"/>
      <c r="P2" s="656" t="s">
        <v>861</v>
      </c>
      <c r="Q2" s="657"/>
      <c r="R2" s="657"/>
      <c r="S2" s="657"/>
      <c r="T2" s="657"/>
      <c r="U2" s="658"/>
      <c r="V2" s="650" t="s">
        <v>862</v>
      </c>
      <c r="W2" s="651"/>
      <c r="X2" s="651"/>
      <c r="Y2" s="652"/>
      <c r="Z2" s="649" t="s">
        <v>360</v>
      </c>
      <c r="AA2" s="646" t="s">
        <v>863</v>
      </c>
      <c r="AB2" s="656" t="s">
        <v>864</v>
      </c>
      <c r="AC2" s="657"/>
      <c r="AD2" s="657"/>
      <c r="AE2" s="658"/>
    </row>
    <row r="3" spans="1:31" ht="18.95" customHeight="1">
      <c r="B3" s="647"/>
      <c r="C3" s="647" t="s">
        <v>865</v>
      </c>
      <c r="D3" s="653"/>
      <c r="E3" s="654"/>
      <c r="F3" s="654"/>
      <c r="G3" s="662"/>
      <c r="H3" s="560"/>
      <c r="I3" s="561"/>
      <c r="J3" s="561" t="s">
        <v>866</v>
      </c>
      <c r="K3" s="562"/>
      <c r="L3" s="558"/>
      <c r="M3" s="559"/>
      <c r="N3" s="561" t="s">
        <v>867</v>
      </c>
      <c r="O3" s="562"/>
      <c r="P3" s="656" t="s">
        <v>868</v>
      </c>
      <c r="Q3" s="657"/>
      <c r="R3" s="658"/>
      <c r="S3" s="656" t="s">
        <v>869</v>
      </c>
      <c r="T3" s="657"/>
      <c r="U3" s="658"/>
      <c r="V3" s="653"/>
      <c r="W3" s="654"/>
      <c r="X3" s="654"/>
      <c r="Y3" s="655"/>
      <c r="Z3" s="647"/>
      <c r="AA3" s="647"/>
      <c r="AB3" s="656" t="s">
        <v>870</v>
      </c>
      <c r="AC3" s="658"/>
      <c r="AD3" s="656" t="s">
        <v>455</v>
      </c>
      <c r="AE3" s="658"/>
    </row>
    <row r="4" spans="1:31" ht="18.95" customHeight="1">
      <c r="B4" s="647"/>
      <c r="C4" s="647" t="s">
        <v>292</v>
      </c>
      <c r="D4" s="649" t="s">
        <v>304</v>
      </c>
      <c r="E4" s="646" t="s">
        <v>872</v>
      </c>
      <c r="F4" s="646" t="s">
        <v>1054</v>
      </c>
      <c r="G4" s="324" t="s">
        <v>893</v>
      </c>
      <c r="H4" s="650" t="s">
        <v>871</v>
      </c>
      <c r="I4" s="659"/>
      <c r="J4" s="646" t="s">
        <v>872</v>
      </c>
      <c r="K4" s="646" t="s">
        <v>873</v>
      </c>
      <c r="L4" s="650" t="s">
        <v>871</v>
      </c>
      <c r="M4" s="659"/>
      <c r="N4" s="646" t="s">
        <v>872</v>
      </c>
      <c r="O4" s="646" t="s">
        <v>899</v>
      </c>
      <c r="P4" s="649" t="s">
        <v>871</v>
      </c>
      <c r="Q4" s="646" t="s">
        <v>901</v>
      </c>
      <c r="R4" s="646" t="s">
        <v>902</v>
      </c>
      <c r="S4" s="649" t="s">
        <v>871</v>
      </c>
      <c r="T4" s="646" t="s">
        <v>901</v>
      </c>
      <c r="U4" s="646" t="s">
        <v>903</v>
      </c>
      <c r="V4" s="650" t="s">
        <v>871</v>
      </c>
      <c r="W4" s="659"/>
      <c r="X4" s="646" t="s">
        <v>872</v>
      </c>
      <c r="Y4" s="646" t="s">
        <v>904</v>
      </c>
      <c r="Z4" s="647"/>
      <c r="AA4" s="647"/>
      <c r="AB4" s="649" t="s">
        <v>871</v>
      </c>
      <c r="AC4" s="646" t="s">
        <v>905</v>
      </c>
      <c r="AD4" s="649" t="s">
        <v>871</v>
      </c>
      <c r="AE4" s="646" t="s">
        <v>905</v>
      </c>
    </row>
    <row r="5" spans="1:31" ht="18.95" customHeight="1">
      <c r="B5" s="647"/>
      <c r="C5" s="647"/>
      <c r="D5" s="647"/>
      <c r="E5" s="647"/>
      <c r="F5" s="647"/>
      <c r="G5" s="325" t="s">
        <v>2</v>
      </c>
      <c r="H5" s="660"/>
      <c r="I5" s="661"/>
      <c r="J5" s="647"/>
      <c r="K5" s="647"/>
      <c r="L5" s="660"/>
      <c r="M5" s="661"/>
      <c r="N5" s="647"/>
      <c r="O5" s="647"/>
      <c r="P5" s="647"/>
      <c r="Q5" s="647"/>
      <c r="R5" s="647"/>
      <c r="S5" s="647"/>
      <c r="T5" s="647"/>
      <c r="U5" s="647"/>
      <c r="V5" s="660"/>
      <c r="W5" s="661"/>
      <c r="X5" s="647"/>
      <c r="Y5" s="647"/>
      <c r="Z5" s="647"/>
      <c r="AA5" s="647"/>
      <c r="AB5" s="647"/>
      <c r="AC5" s="647"/>
      <c r="AD5" s="647"/>
      <c r="AE5" s="647"/>
    </row>
    <row r="6" spans="1:31" s="27" customFormat="1" ht="18.95" customHeight="1">
      <c r="B6" s="648"/>
      <c r="C6" s="648" t="s">
        <v>468</v>
      </c>
      <c r="D6" s="648"/>
      <c r="E6" s="648"/>
      <c r="F6" s="648"/>
      <c r="G6" s="326" t="s">
        <v>797</v>
      </c>
      <c r="H6" s="653"/>
      <c r="I6" s="662"/>
      <c r="J6" s="648"/>
      <c r="K6" s="648"/>
      <c r="L6" s="653"/>
      <c r="M6" s="662"/>
      <c r="N6" s="648"/>
      <c r="O6" s="648"/>
      <c r="P6" s="648"/>
      <c r="Q6" s="648"/>
      <c r="R6" s="648"/>
      <c r="S6" s="648"/>
      <c r="T6" s="648"/>
      <c r="U6" s="648"/>
      <c r="V6" s="653"/>
      <c r="W6" s="662"/>
      <c r="X6" s="648"/>
      <c r="Y6" s="648"/>
      <c r="Z6" s="648"/>
      <c r="AA6" s="648"/>
      <c r="AB6" s="648"/>
      <c r="AC6" s="648"/>
      <c r="AD6" s="648"/>
      <c r="AE6" s="648"/>
    </row>
    <row r="7" spans="1:31" ht="18.95" customHeight="1">
      <c r="A7" s="429"/>
      <c r="B7" s="125" t="s">
        <v>819</v>
      </c>
      <c r="C7" s="432">
        <v>94903</v>
      </c>
      <c r="D7" s="433">
        <v>1</v>
      </c>
      <c r="E7" s="64">
        <v>98600</v>
      </c>
      <c r="F7" s="433">
        <v>94903</v>
      </c>
      <c r="G7" s="433"/>
      <c r="H7" s="18"/>
      <c r="I7" s="434">
        <v>0</v>
      </c>
      <c r="J7" s="64"/>
      <c r="K7" s="64"/>
      <c r="L7" s="18"/>
      <c r="M7" s="434">
        <v>0</v>
      </c>
      <c r="N7" s="64"/>
      <c r="O7" s="64"/>
      <c r="P7" s="64">
        <v>0</v>
      </c>
      <c r="Q7" s="64">
        <v>0</v>
      </c>
      <c r="R7" s="64">
        <v>0</v>
      </c>
      <c r="S7" s="64">
        <v>1</v>
      </c>
      <c r="T7" s="64">
        <v>12000</v>
      </c>
      <c r="U7" s="64">
        <v>11000</v>
      </c>
      <c r="V7" s="18">
        <f>H7+L7</f>
        <v>0</v>
      </c>
      <c r="W7" s="126">
        <f>D7+I7+M7+P7+S7</f>
        <v>2</v>
      </c>
      <c r="X7" s="127">
        <f t="shared" ref="X7:Y12" si="0">E7+J7+N7+Q7</f>
        <v>98600</v>
      </c>
      <c r="Y7" s="127">
        <f t="shared" si="0"/>
        <v>94903</v>
      </c>
      <c r="Z7" s="128">
        <f t="shared" ref="Z7:Z48" si="1">Y7/C7*100</f>
        <v>100</v>
      </c>
      <c r="AA7" s="435"/>
      <c r="AB7" s="436">
        <v>0</v>
      </c>
      <c r="AC7" s="436">
        <v>0</v>
      </c>
      <c r="AD7" s="436">
        <v>0</v>
      </c>
      <c r="AE7" s="437">
        <v>0</v>
      </c>
    </row>
    <row r="8" spans="1:31" ht="18.95" customHeight="1">
      <c r="A8" s="429"/>
      <c r="B8" s="125" t="s">
        <v>820</v>
      </c>
      <c r="C8" s="432">
        <v>196830</v>
      </c>
      <c r="D8" s="433">
        <v>1</v>
      </c>
      <c r="E8" s="64">
        <v>204000</v>
      </c>
      <c r="F8" s="433">
        <v>196830</v>
      </c>
      <c r="G8" s="433"/>
      <c r="H8" s="18"/>
      <c r="I8" s="434">
        <v>0</v>
      </c>
      <c r="J8" s="64"/>
      <c r="K8" s="64"/>
      <c r="L8" s="18"/>
      <c r="M8" s="434">
        <v>0</v>
      </c>
      <c r="N8" s="64"/>
      <c r="O8" s="64"/>
      <c r="P8" s="64">
        <v>0</v>
      </c>
      <c r="Q8" s="64">
        <v>0</v>
      </c>
      <c r="R8" s="64">
        <v>0</v>
      </c>
      <c r="S8" s="64">
        <v>1</v>
      </c>
      <c r="T8" s="64">
        <v>0</v>
      </c>
      <c r="U8" s="64">
        <v>0</v>
      </c>
      <c r="V8" s="18">
        <f t="shared" ref="V8:V47" si="2">H8+L8</f>
        <v>0</v>
      </c>
      <c r="W8" s="126">
        <f t="shared" ref="W8:W46" si="3">D8+I8+M8+P8+S8</f>
        <v>2</v>
      </c>
      <c r="X8" s="127">
        <f t="shared" si="0"/>
        <v>204000</v>
      </c>
      <c r="Y8" s="127">
        <f t="shared" si="0"/>
        <v>196830</v>
      </c>
      <c r="Z8" s="128">
        <f t="shared" si="1"/>
        <v>100</v>
      </c>
      <c r="AA8" s="435"/>
      <c r="AB8" s="438">
        <v>0</v>
      </c>
      <c r="AC8" s="438">
        <v>0</v>
      </c>
      <c r="AD8" s="438">
        <v>0</v>
      </c>
      <c r="AE8" s="438">
        <v>0</v>
      </c>
    </row>
    <row r="9" spans="1:31" ht="18.95" customHeight="1">
      <c r="A9" s="429"/>
      <c r="B9" s="125" t="s">
        <v>822</v>
      </c>
      <c r="C9" s="432">
        <v>156077</v>
      </c>
      <c r="D9" s="433">
        <v>2</v>
      </c>
      <c r="E9" s="64">
        <v>185400</v>
      </c>
      <c r="F9" s="433">
        <v>156029</v>
      </c>
      <c r="G9" s="433">
        <v>387</v>
      </c>
      <c r="H9" s="18"/>
      <c r="I9" s="434">
        <v>0</v>
      </c>
      <c r="J9" s="64"/>
      <c r="K9" s="64"/>
      <c r="L9" s="18"/>
      <c r="M9" s="434">
        <v>0</v>
      </c>
      <c r="N9" s="64"/>
      <c r="O9" s="64"/>
      <c r="P9" s="64">
        <v>0</v>
      </c>
      <c r="Q9" s="64">
        <v>0</v>
      </c>
      <c r="R9" s="64">
        <v>0</v>
      </c>
      <c r="S9" s="64">
        <v>0</v>
      </c>
      <c r="T9" s="64">
        <v>0</v>
      </c>
      <c r="U9" s="64">
        <v>0</v>
      </c>
      <c r="V9" s="18">
        <f t="shared" si="2"/>
        <v>0</v>
      </c>
      <c r="W9" s="126">
        <f>D9+I9+M9+P9+S9</f>
        <v>2</v>
      </c>
      <c r="X9" s="127">
        <f t="shared" si="0"/>
        <v>185400</v>
      </c>
      <c r="Y9" s="127">
        <f>F9+K9+O9+R9</f>
        <v>156029</v>
      </c>
      <c r="Z9" s="128">
        <f>Y9/C9*100</f>
        <v>99.969245949114864</v>
      </c>
      <c r="AA9" s="435">
        <v>387</v>
      </c>
      <c r="AB9" s="438">
        <v>0</v>
      </c>
      <c r="AC9" s="438">
        <v>0</v>
      </c>
      <c r="AD9" s="438">
        <v>2</v>
      </c>
      <c r="AE9" s="438">
        <v>0</v>
      </c>
    </row>
    <row r="10" spans="1:31" ht="18.95" customHeight="1">
      <c r="A10" s="429"/>
      <c r="B10" s="125" t="s">
        <v>824</v>
      </c>
      <c r="C10" s="432">
        <v>30864</v>
      </c>
      <c r="D10" s="433">
        <v>1</v>
      </c>
      <c r="E10" s="64">
        <v>39500</v>
      </c>
      <c r="F10" s="433">
        <v>30860</v>
      </c>
      <c r="G10" s="433"/>
      <c r="H10" s="18"/>
      <c r="I10" s="434">
        <v>0</v>
      </c>
      <c r="J10" s="64"/>
      <c r="K10" s="64"/>
      <c r="L10" s="18"/>
      <c r="M10" s="434">
        <v>0</v>
      </c>
      <c r="N10" s="64"/>
      <c r="O10" s="64"/>
      <c r="P10" s="64">
        <v>0</v>
      </c>
      <c r="Q10" s="64">
        <v>0</v>
      </c>
      <c r="R10" s="64">
        <v>0</v>
      </c>
      <c r="S10" s="64">
        <v>0</v>
      </c>
      <c r="T10" s="64">
        <v>0</v>
      </c>
      <c r="U10" s="64"/>
      <c r="V10" s="18">
        <f t="shared" si="2"/>
        <v>0</v>
      </c>
      <c r="W10" s="126">
        <f>D10+I10+M10+P10+S10</f>
        <v>1</v>
      </c>
      <c r="X10" s="127">
        <f t="shared" si="0"/>
        <v>39500</v>
      </c>
      <c r="Y10" s="127">
        <f t="shared" si="0"/>
        <v>30860</v>
      </c>
      <c r="Z10" s="128">
        <f t="shared" si="1"/>
        <v>99.987039917055469</v>
      </c>
      <c r="AA10" s="435"/>
      <c r="AB10" s="438">
        <v>0</v>
      </c>
      <c r="AC10" s="438">
        <v>0</v>
      </c>
      <c r="AD10" s="438">
        <v>0</v>
      </c>
      <c r="AE10" s="438">
        <v>0</v>
      </c>
    </row>
    <row r="11" spans="1:31" ht="18.95" customHeight="1">
      <c r="A11" s="429"/>
      <c r="B11" s="125" t="s">
        <v>821</v>
      </c>
      <c r="C11" s="432">
        <v>224653</v>
      </c>
      <c r="D11" s="433">
        <v>1</v>
      </c>
      <c r="E11" s="64">
        <v>230000</v>
      </c>
      <c r="F11" s="433">
        <v>224617</v>
      </c>
      <c r="G11" s="433"/>
      <c r="H11" s="18"/>
      <c r="I11" s="434">
        <v>0</v>
      </c>
      <c r="J11" s="64"/>
      <c r="K11" s="64"/>
      <c r="L11" s="18"/>
      <c r="M11" s="434">
        <v>0</v>
      </c>
      <c r="N11" s="64"/>
      <c r="O11" s="64"/>
      <c r="P11" s="64">
        <v>5</v>
      </c>
      <c r="Q11" s="64">
        <v>0</v>
      </c>
      <c r="R11" s="64">
        <v>0</v>
      </c>
      <c r="S11" s="64">
        <v>2</v>
      </c>
      <c r="T11" s="64">
        <v>3822</v>
      </c>
      <c r="U11" s="64">
        <v>762</v>
      </c>
      <c r="V11" s="18">
        <f t="shared" si="2"/>
        <v>0</v>
      </c>
      <c r="W11" s="126">
        <f t="shared" si="3"/>
        <v>8</v>
      </c>
      <c r="X11" s="127">
        <f t="shared" si="0"/>
        <v>230000</v>
      </c>
      <c r="Y11" s="127">
        <f t="shared" si="0"/>
        <v>224617</v>
      </c>
      <c r="Z11" s="128">
        <f>Y11/C11*100</f>
        <v>99.983975286330477</v>
      </c>
      <c r="AA11" s="435">
        <v>-387</v>
      </c>
      <c r="AB11" s="438"/>
      <c r="AC11" s="438">
        <v>0</v>
      </c>
      <c r="AD11" s="438"/>
      <c r="AE11" s="438">
        <v>0</v>
      </c>
    </row>
    <row r="12" spans="1:31" ht="18.95" customHeight="1">
      <c r="A12" s="429"/>
      <c r="B12" s="125" t="s">
        <v>823</v>
      </c>
      <c r="C12" s="432">
        <v>112223</v>
      </c>
      <c r="D12" s="433">
        <v>1</v>
      </c>
      <c r="E12" s="64">
        <v>151805</v>
      </c>
      <c r="F12" s="433">
        <v>110805</v>
      </c>
      <c r="G12" s="433">
        <v>0</v>
      </c>
      <c r="H12" s="18"/>
      <c r="I12" s="434">
        <v>0</v>
      </c>
      <c r="J12" s="64"/>
      <c r="K12" s="64"/>
      <c r="L12" s="18"/>
      <c r="M12" s="434">
        <v>0</v>
      </c>
      <c r="N12" s="64"/>
      <c r="O12" s="64"/>
      <c r="P12" s="64">
        <v>4</v>
      </c>
      <c r="Q12" s="64">
        <v>1196</v>
      </c>
      <c r="R12" s="64">
        <v>248</v>
      </c>
      <c r="S12" s="64">
        <v>0</v>
      </c>
      <c r="T12" s="64">
        <v>0</v>
      </c>
      <c r="U12" s="64">
        <v>0</v>
      </c>
      <c r="V12" s="18">
        <f t="shared" si="2"/>
        <v>0</v>
      </c>
      <c r="W12" s="126">
        <f t="shared" si="3"/>
        <v>5</v>
      </c>
      <c r="X12" s="127">
        <f t="shared" si="0"/>
        <v>153001</v>
      </c>
      <c r="Y12" s="127">
        <f t="shared" si="0"/>
        <v>111053</v>
      </c>
      <c r="Z12" s="128">
        <f t="shared" si="1"/>
        <v>98.957432968286369</v>
      </c>
      <c r="AA12" s="435">
        <v>0</v>
      </c>
      <c r="AB12" s="438">
        <v>0</v>
      </c>
      <c r="AC12" s="438">
        <v>0</v>
      </c>
      <c r="AD12" s="438">
        <v>4</v>
      </c>
      <c r="AE12" s="438">
        <v>0</v>
      </c>
    </row>
    <row r="13" spans="1:31" ht="18.95" customHeight="1">
      <c r="A13" s="429"/>
      <c r="B13" s="125" t="s">
        <v>825</v>
      </c>
      <c r="C13" s="432">
        <v>293227</v>
      </c>
      <c r="D13" s="433">
        <v>1</v>
      </c>
      <c r="E13" s="64">
        <v>300000</v>
      </c>
      <c r="F13" s="433">
        <v>293198</v>
      </c>
      <c r="G13" s="433"/>
      <c r="H13" s="18"/>
      <c r="I13" s="434">
        <v>0</v>
      </c>
      <c r="J13" s="64"/>
      <c r="K13" s="64"/>
      <c r="L13" s="18"/>
      <c r="M13" s="434">
        <v>0</v>
      </c>
      <c r="N13" s="64"/>
      <c r="O13" s="64"/>
      <c r="P13" s="64">
        <v>0</v>
      </c>
      <c r="Q13" s="64">
        <v>0</v>
      </c>
      <c r="R13" s="64">
        <v>0</v>
      </c>
      <c r="S13" s="64">
        <v>9</v>
      </c>
      <c r="T13" s="64">
        <v>12704</v>
      </c>
      <c r="U13" s="64">
        <v>5145</v>
      </c>
      <c r="V13" s="18">
        <f t="shared" si="2"/>
        <v>0</v>
      </c>
      <c r="W13" s="126">
        <f t="shared" si="3"/>
        <v>10</v>
      </c>
      <c r="X13" s="127">
        <f t="shared" ref="X13:X46" si="4">E13+J13+N13+Q13</f>
        <v>300000</v>
      </c>
      <c r="Y13" s="127">
        <f t="shared" ref="Y13:Y46" si="5">F13+K13+O13+R13</f>
        <v>293198</v>
      </c>
      <c r="Z13" s="128">
        <f t="shared" si="1"/>
        <v>99.990110051257219</v>
      </c>
      <c r="AA13" s="435"/>
      <c r="AB13" s="438">
        <v>0</v>
      </c>
      <c r="AC13" s="438">
        <v>0</v>
      </c>
      <c r="AD13" s="438">
        <v>0</v>
      </c>
      <c r="AE13" s="438">
        <v>0</v>
      </c>
    </row>
    <row r="14" spans="1:31" ht="18.95" customHeight="1">
      <c r="A14" s="429"/>
      <c r="B14" s="125" t="s">
        <v>826</v>
      </c>
      <c r="C14" s="432">
        <v>266450</v>
      </c>
      <c r="D14" s="433">
        <v>2</v>
      </c>
      <c r="E14" s="64">
        <v>272000</v>
      </c>
      <c r="F14" s="433">
        <v>263733</v>
      </c>
      <c r="G14" s="433">
        <v>4592</v>
      </c>
      <c r="H14" s="18">
        <v>2</v>
      </c>
      <c r="I14" s="434">
        <v>2</v>
      </c>
      <c r="J14" s="64">
        <v>0</v>
      </c>
      <c r="K14" s="64">
        <v>1954</v>
      </c>
      <c r="L14" s="18">
        <v>1</v>
      </c>
      <c r="M14" s="434">
        <v>1</v>
      </c>
      <c r="N14" s="64">
        <v>0</v>
      </c>
      <c r="O14" s="64">
        <v>728</v>
      </c>
      <c r="P14" s="64">
        <v>2</v>
      </c>
      <c r="Q14" s="64">
        <v>3618</v>
      </c>
      <c r="R14" s="64">
        <v>35</v>
      </c>
      <c r="S14" s="64">
        <v>6</v>
      </c>
      <c r="T14" s="64">
        <v>26480</v>
      </c>
      <c r="U14" s="64">
        <v>1088</v>
      </c>
      <c r="V14" s="18">
        <f t="shared" si="2"/>
        <v>3</v>
      </c>
      <c r="W14" s="126">
        <f>D14+I14+M14+P14+S14</f>
        <v>13</v>
      </c>
      <c r="X14" s="127">
        <f t="shared" si="4"/>
        <v>275618</v>
      </c>
      <c r="Y14" s="127">
        <f>F14+K14+O14+R14</f>
        <v>266450</v>
      </c>
      <c r="Z14" s="128">
        <f>Y14/C14*100</f>
        <v>100</v>
      </c>
      <c r="AA14" s="435">
        <v>4592</v>
      </c>
      <c r="AB14" s="438">
        <v>0</v>
      </c>
      <c r="AC14" s="438">
        <v>0</v>
      </c>
      <c r="AD14" s="438">
        <v>2</v>
      </c>
      <c r="AE14" s="438">
        <v>0</v>
      </c>
    </row>
    <row r="15" spans="1:31" ht="18.95" customHeight="1">
      <c r="A15" s="429"/>
      <c r="B15" s="125" t="s">
        <v>827</v>
      </c>
      <c r="C15" s="432">
        <v>90770</v>
      </c>
      <c r="D15" s="433">
        <v>1</v>
      </c>
      <c r="E15" s="64">
        <v>113000</v>
      </c>
      <c r="F15" s="433">
        <v>90770</v>
      </c>
      <c r="G15" s="433"/>
      <c r="H15" s="18"/>
      <c r="I15" s="434">
        <v>0</v>
      </c>
      <c r="J15" s="64"/>
      <c r="K15" s="64"/>
      <c r="L15" s="18"/>
      <c r="M15" s="434">
        <v>0</v>
      </c>
      <c r="N15" s="64"/>
      <c r="O15" s="64"/>
      <c r="P15" s="64">
        <v>2</v>
      </c>
      <c r="Q15" s="64">
        <v>2000</v>
      </c>
      <c r="R15" s="64">
        <v>0</v>
      </c>
      <c r="S15" s="64">
        <v>1</v>
      </c>
      <c r="T15" s="64">
        <v>4500</v>
      </c>
      <c r="U15" s="64">
        <v>0</v>
      </c>
      <c r="V15" s="18">
        <f t="shared" si="2"/>
        <v>0</v>
      </c>
      <c r="W15" s="126">
        <f t="shared" si="3"/>
        <v>4</v>
      </c>
      <c r="X15" s="127">
        <f t="shared" si="4"/>
        <v>115000</v>
      </c>
      <c r="Y15" s="127">
        <f t="shared" si="5"/>
        <v>90770</v>
      </c>
      <c r="Z15" s="128">
        <f t="shared" si="1"/>
        <v>100</v>
      </c>
      <c r="AA15" s="435">
        <v>-4592</v>
      </c>
      <c r="AB15" s="438">
        <v>0</v>
      </c>
      <c r="AC15" s="438">
        <v>0</v>
      </c>
      <c r="AD15" s="438">
        <v>0</v>
      </c>
      <c r="AE15" s="438">
        <v>0</v>
      </c>
    </row>
    <row r="16" spans="1:31" ht="18.95" customHeight="1">
      <c r="A16" s="429"/>
      <c r="B16" s="125" t="s">
        <v>828</v>
      </c>
      <c r="C16" s="432">
        <v>30888</v>
      </c>
      <c r="D16" s="433">
        <v>1</v>
      </c>
      <c r="E16" s="64">
        <v>34100</v>
      </c>
      <c r="F16" s="433">
        <v>30888</v>
      </c>
      <c r="G16" s="433"/>
      <c r="H16" s="18"/>
      <c r="I16" s="434">
        <v>0</v>
      </c>
      <c r="J16" s="64"/>
      <c r="K16" s="64"/>
      <c r="L16" s="18"/>
      <c r="M16" s="434">
        <v>0</v>
      </c>
      <c r="N16" s="64"/>
      <c r="O16" s="64"/>
      <c r="P16" s="64">
        <v>2</v>
      </c>
      <c r="Q16" s="64">
        <v>1050</v>
      </c>
      <c r="R16" s="64">
        <v>0</v>
      </c>
      <c r="S16" s="64">
        <v>0</v>
      </c>
      <c r="T16" s="64">
        <v>0</v>
      </c>
      <c r="U16" s="64">
        <v>0</v>
      </c>
      <c r="V16" s="18">
        <f t="shared" si="2"/>
        <v>0</v>
      </c>
      <c r="W16" s="126">
        <f t="shared" si="3"/>
        <v>3</v>
      </c>
      <c r="X16" s="127">
        <f t="shared" si="4"/>
        <v>35150</v>
      </c>
      <c r="Y16" s="127">
        <f t="shared" si="5"/>
        <v>30888</v>
      </c>
      <c r="Z16" s="128">
        <f t="shared" si="1"/>
        <v>100</v>
      </c>
      <c r="AA16" s="435"/>
      <c r="AB16" s="438">
        <v>0</v>
      </c>
      <c r="AC16" s="438">
        <v>0</v>
      </c>
      <c r="AD16" s="438">
        <v>0</v>
      </c>
      <c r="AE16" s="438">
        <v>0</v>
      </c>
    </row>
    <row r="17" spans="1:31" ht="18.95" customHeight="1">
      <c r="A17" s="429"/>
      <c r="B17" s="125" t="s">
        <v>829</v>
      </c>
      <c r="C17" s="432">
        <v>33772</v>
      </c>
      <c r="D17" s="433">
        <v>1</v>
      </c>
      <c r="E17" s="64">
        <v>39300</v>
      </c>
      <c r="F17" s="433">
        <v>33772</v>
      </c>
      <c r="G17" s="433"/>
      <c r="H17" s="18"/>
      <c r="I17" s="434">
        <v>0</v>
      </c>
      <c r="J17" s="64"/>
      <c r="K17" s="64"/>
      <c r="L17" s="18"/>
      <c r="M17" s="434">
        <v>0</v>
      </c>
      <c r="N17" s="64"/>
      <c r="O17" s="64"/>
      <c r="P17" s="64">
        <v>0</v>
      </c>
      <c r="Q17" s="64">
        <v>0</v>
      </c>
      <c r="R17" s="64">
        <v>0</v>
      </c>
      <c r="S17" s="64">
        <v>0</v>
      </c>
      <c r="T17" s="64">
        <v>0</v>
      </c>
      <c r="U17" s="64">
        <v>0</v>
      </c>
      <c r="V17" s="18">
        <f t="shared" si="2"/>
        <v>0</v>
      </c>
      <c r="W17" s="126">
        <f t="shared" si="3"/>
        <v>1</v>
      </c>
      <c r="X17" s="127">
        <f t="shared" si="4"/>
        <v>39300</v>
      </c>
      <c r="Y17" s="127">
        <f t="shared" si="5"/>
        <v>33772</v>
      </c>
      <c r="Z17" s="128">
        <f t="shared" si="1"/>
        <v>100</v>
      </c>
      <c r="AA17" s="435"/>
      <c r="AB17" s="438">
        <v>0</v>
      </c>
      <c r="AC17" s="438">
        <v>0</v>
      </c>
      <c r="AD17" s="438">
        <v>0</v>
      </c>
      <c r="AE17" s="438">
        <v>0</v>
      </c>
    </row>
    <row r="18" spans="1:31" ht="18.95" customHeight="1">
      <c r="A18" s="429"/>
      <c r="B18" s="125" t="s">
        <v>830</v>
      </c>
      <c r="C18" s="432">
        <v>40652</v>
      </c>
      <c r="D18" s="433">
        <v>2</v>
      </c>
      <c r="E18" s="64">
        <v>43120</v>
      </c>
      <c r="F18" s="433">
        <v>40415</v>
      </c>
      <c r="G18" s="433"/>
      <c r="H18" s="18"/>
      <c r="I18" s="434">
        <v>0</v>
      </c>
      <c r="J18" s="64">
        <v>0</v>
      </c>
      <c r="K18" s="64"/>
      <c r="L18" s="18"/>
      <c r="M18" s="434">
        <v>0</v>
      </c>
      <c r="N18" s="64"/>
      <c r="O18" s="64"/>
      <c r="P18" s="64">
        <v>0</v>
      </c>
      <c r="Q18" s="64">
        <v>0</v>
      </c>
      <c r="R18" s="64">
        <v>0</v>
      </c>
      <c r="S18" s="64">
        <v>1</v>
      </c>
      <c r="T18" s="64">
        <v>0</v>
      </c>
      <c r="U18" s="64">
        <v>0</v>
      </c>
      <c r="V18" s="18">
        <f t="shared" si="2"/>
        <v>0</v>
      </c>
      <c r="W18" s="126">
        <f t="shared" si="3"/>
        <v>3</v>
      </c>
      <c r="X18" s="127">
        <f t="shared" si="4"/>
        <v>43120</v>
      </c>
      <c r="Y18" s="127">
        <f t="shared" si="5"/>
        <v>40415</v>
      </c>
      <c r="Z18" s="128">
        <f t="shared" si="1"/>
        <v>99.417002853488142</v>
      </c>
      <c r="AA18" s="435"/>
      <c r="AB18" s="438">
        <v>0</v>
      </c>
      <c r="AC18" s="438">
        <v>0</v>
      </c>
      <c r="AD18" s="438">
        <v>0</v>
      </c>
      <c r="AE18" s="438">
        <v>0</v>
      </c>
    </row>
    <row r="19" spans="1:31" ht="18.95" customHeight="1">
      <c r="A19" s="429"/>
      <c r="B19" s="125" t="s">
        <v>831</v>
      </c>
      <c r="C19" s="432">
        <v>77000</v>
      </c>
      <c r="D19" s="433">
        <v>2</v>
      </c>
      <c r="E19" s="64">
        <v>103789</v>
      </c>
      <c r="F19" s="433">
        <v>76931</v>
      </c>
      <c r="G19" s="433">
        <v>89</v>
      </c>
      <c r="H19" s="18"/>
      <c r="I19" s="434">
        <v>0</v>
      </c>
      <c r="J19" s="64"/>
      <c r="K19" s="64"/>
      <c r="L19" s="18"/>
      <c r="M19" s="434">
        <v>0</v>
      </c>
      <c r="N19" s="64"/>
      <c r="O19" s="64"/>
      <c r="P19" s="64">
        <v>0</v>
      </c>
      <c r="Q19" s="64">
        <v>0</v>
      </c>
      <c r="R19" s="64">
        <v>0</v>
      </c>
      <c r="S19" s="64">
        <v>5</v>
      </c>
      <c r="T19" s="64">
        <v>2060</v>
      </c>
      <c r="U19" s="64">
        <v>1254</v>
      </c>
      <c r="V19" s="18">
        <f t="shared" si="2"/>
        <v>0</v>
      </c>
      <c r="W19" s="126">
        <f t="shared" si="3"/>
        <v>7</v>
      </c>
      <c r="X19" s="127">
        <f t="shared" si="4"/>
        <v>103789</v>
      </c>
      <c r="Y19" s="127">
        <f>F19+K19+O19+R19</f>
        <v>76931</v>
      </c>
      <c r="Z19" s="128">
        <f t="shared" si="1"/>
        <v>99.910389610389601</v>
      </c>
      <c r="AA19" s="435">
        <v>89</v>
      </c>
      <c r="AB19" s="438">
        <v>0</v>
      </c>
      <c r="AC19" s="438">
        <v>0</v>
      </c>
      <c r="AD19" s="438">
        <v>5</v>
      </c>
      <c r="AE19" s="438">
        <v>0</v>
      </c>
    </row>
    <row r="20" spans="1:31" ht="18.95" customHeight="1">
      <c r="A20" s="429"/>
      <c r="B20" s="125" t="s">
        <v>832</v>
      </c>
      <c r="C20" s="432">
        <v>48439</v>
      </c>
      <c r="D20" s="433">
        <v>1</v>
      </c>
      <c r="E20" s="64">
        <v>50711</v>
      </c>
      <c r="F20" s="433">
        <v>48439</v>
      </c>
      <c r="G20" s="433"/>
      <c r="H20" s="18"/>
      <c r="I20" s="434">
        <v>0</v>
      </c>
      <c r="J20" s="64"/>
      <c r="K20" s="64"/>
      <c r="L20" s="18"/>
      <c r="M20" s="434">
        <v>0</v>
      </c>
      <c r="N20" s="64"/>
      <c r="O20" s="64"/>
      <c r="P20" s="64">
        <v>0</v>
      </c>
      <c r="Q20" s="64">
        <v>0</v>
      </c>
      <c r="R20" s="64">
        <v>0</v>
      </c>
      <c r="S20" s="64">
        <v>0</v>
      </c>
      <c r="T20" s="64">
        <v>0</v>
      </c>
      <c r="U20" s="64">
        <v>0</v>
      </c>
      <c r="V20" s="18">
        <f t="shared" si="2"/>
        <v>0</v>
      </c>
      <c r="W20" s="126">
        <f t="shared" si="3"/>
        <v>1</v>
      </c>
      <c r="X20" s="127">
        <f>E20+J20+N20+Q20</f>
        <v>50711</v>
      </c>
      <c r="Y20" s="127">
        <f t="shared" si="5"/>
        <v>48439</v>
      </c>
      <c r="Z20" s="128">
        <f>Y20/C20*100</f>
        <v>100</v>
      </c>
      <c r="AA20" s="435">
        <v>-89</v>
      </c>
      <c r="AB20" s="438">
        <v>0</v>
      </c>
      <c r="AC20" s="438">
        <v>0</v>
      </c>
      <c r="AD20" s="438">
        <v>1</v>
      </c>
      <c r="AE20" s="438">
        <v>0</v>
      </c>
    </row>
    <row r="21" spans="1:31" ht="18.95" customHeight="1">
      <c r="A21" s="429"/>
      <c r="B21" s="125" t="s">
        <v>833</v>
      </c>
      <c r="C21" s="432">
        <v>44124</v>
      </c>
      <c r="D21" s="433">
        <v>1</v>
      </c>
      <c r="E21" s="64">
        <v>47600</v>
      </c>
      <c r="F21" s="433">
        <v>43420</v>
      </c>
      <c r="G21" s="433"/>
      <c r="H21" s="18"/>
      <c r="I21" s="434">
        <v>0</v>
      </c>
      <c r="J21" s="64"/>
      <c r="K21" s="64"/>
      <c r="L21" s="18"/>
      <c r="M21" s="434">
        <v>0</v>
      </c>
      <c r="N21" s="64"/>
      <c r="O21" s="64"/>
      <c r="P21" s="64">
        <v>0</v>
      </c>
      <c r="Q21" s="64">
        <v>0</v>
      </c>
      <c r="R21" s="64">
        <v>0</v>
      </c>
      <c r="S21" s="64">
        <v>0</v>
      </c>
      <c r="T21" s="64">
        <v>0</v>
      </c>
      <c r="U21" s="64">
        <v>0</v>
      </c>
      <c r="V21" s="18">
        <f t="shared" si="2"/>
        <v>0</v>
      </c>
      <c r="W21" s="126">
        <f t="shared" si="3"/>
        <v>1</v>
      </c>
      <c r="X21" s="127">
        <f>E21+J21+N21+Q21</f>
        <v>47600</v>
      </c>
      <c r="Y21" s="127">
        <f t="shared" si="5"/>
        <v>43420</v>
      </c>
      <c r="Z21" s="128">
        <f t="shared" si="1"/>
        <v>98.404496419182308</v>
      </c>
      <c r="AA21" s="435"/>
      <c r="AB21" s="438">
        <v>0</v>
      </c>
      <c r="AC21" s="438">
        <v>0</v>
      </c>
      <c r="AD21" s="438">
        <v>1</v>
      </c>
      <c r="AE21" s="438">
        <v>0</v>
      </c>
    </row>
    <row r="22" spans="1:31" ht="18.95" customHeight="1">
      <c r="A22" s="429"/>
      <c r="B22" s="125" t="s">
        <v>834</v>
      </c>
      <c r="C22" s="432">
        <v>40217</v>
      </c>
      <c r="D22" s="433">
        <v>2</v>
      </c>
      <c r="E22" s="64">
        <v>39020</v>
      </c>
      <c r="F22" s="433">
        <v>39649</v>
      </c>
      <c r="G22" s="433">
        <v>20</v>
      </c>
      <c r="H22" s="18"/>
      <c r="I22" s="434">
        <v>0</v>
      </c>
      <c r="J22" s="64"/>
      <c r="K22" s="64"/>
      <c r="L22" s="18"/>
      <c r="M22" s="434">
        <v>0</v>
      </c>
      <c r="N22" s="64"/>
      <c r="O22" s="64"/>
      <c r="P22" s="64">
        <v>2</v>
      </c>
      <c r="Q22" s="64">
        <v>23231</v>
      </c>
      <c r="R22" s="64">
        <v>50</v>
      </c>
      <c r="S22" s="64">
        <v>4</v>
      </c>
      <c r="T22" s="64">
        <v>1570</v>
      </c>
      <c r="U22" s="64">
        <v>135</v>
      </c>
      <c r="V22" s="18">
        <f t="shared" si="2"/>
        <v>0</v>
      </c>
      <c r="W22" s="126">
        <f t="shared" si="3"/>
        <v>8</v>
      </c>
      <c r="X22" s="127">
        <f>E22+J22+N22+Q22</f>
        <v>62251</v>
      </c>
      <c r="Y22" s="127">
        <f>F22+K22+O22+R22</f>
        <v>39699</v>
      </c>
      <c r="Z22" s="128">
        <f t="shared" si="1"/>
        <v>98.711987467986177</v>
      </c>
      <c r="AA22" s="435">
        <v>20</v>
      </c>
      <c r="AB22" s="439"/>
      <c r="AC22" s="439"/>
      <c r="AD22" s="438">
        <v>2</v>
      </c>
      <c r="AE22" s="438">
        <v>21</v>
      </c>
    </row>
    <row r="23" spans="1:31" ht="18.95" customHeight="1">
      <c r="A23" s="429"/>
      <c r="B23" s="125" t="s">
        <v>835</v>
      </c>
      <c r="C23" s="432">
        <v>21040</v>
      </c>
      <c r="D23" s="433">
        <v>1</v>
      </c>
      <c r="E23" s="64">
        <v>21300</v>
      </c>
      <c r="F23" s="433">
        <v>20766</v>
      </c>
      <c r="G23" s="433"/>
      <c r="H23" s="18"/>
      <c r="I23" s="434">
        <v>0</v>
      </c>
      <c r="J23" s="64"/>
      <c r="K23" s="64"/>
      <c r="L23" s="18"/>
      <c r="M23" s="434">
        <v>0</v>
      </c>
      <c r="N23" s="64"/>
      <c r="O23" s="64"/>
      <c r="P23" s="64">
        <v>0</v>
      </c>
      <c r="Q23" s="64">
        <v>0</v>
      </c>
      <c r="R23" s="64">
        <v>0</v>
      </c>
      <c r="S23" s="64">
        <v>0</v>
      </c>
      <c r="T23" s="64">
        <v>0</v>
      </c>
      <c r="U23" s="64">
        <v>0</v>
      </c>
      <c r="V23" s="18">
        <f t="shared" si="2"/>
        <v>0</v>
      </c>
      <c r="W23" s="126">
        <f t="shared" si="3"/>
        <v>1</v>
      </c>
      <c r="X23" s="127">
        <f t="shared" si="4"/>
        <v>21300</v>
      </c>
      <c r="Y23" s="127">
        <f t="shared" si="5"/>
        <v>20766</v>
      </c>
      <c r="Z23" s="128">
        <f t="shared" si="1"/>
        <v>98.697718631178716</v>
      </c>
      <c r="AA23" s="435"/>
      <c r="AB23" s="439"/>
      <c r="AC23" s="439"/>
      <c r="AD23" s="438"/>
      <c r="AE23" s="438">
        <v>0</v>
      </c>
    </row>
    <row r="24" spans="1:31" ht="18.95" customHeight="1">
      <c r="A24" s="429"/>
      <c r="B24" s="125" t="s">
        <v>836</v>
      </c>
      <c r="C24" s="432">
        <v>12178</v>
      </c>
      <c r="D24" s="433">
        <v>1</v>
      </c>
      <c r="E24" s="64">
        <v>15000</v>
      </c>
      <c r="F24" s="433">
        <v>12154</v>
      </c>
      <c r="G24" s="433">
        <v>0</v>
      </c>
      <c r="H24" s="18"/>
      <c r="I24" s="434">
        <v>0</v>
      </c>
      <c r="J24" s="64"/>
      <c r="K24" s="64"/>
      <c r="L24" s="18"/>
      <c r="M24" s="434">
        <v>0</v>
      </c>
      <c r="N24" s="64"/>
      <c r="O24" s="64"/>
      <c r="P24" s="64">
        <v>0</v>
      </c>
      <c r="Q24" s="64">
        <v>0</v>
      </c>
      <c r="R24" s="64">
        <v>0</v>
      </c>
      <c r="S24" s="64">
        <v>0</v>
      </c>
      <c r="T24" s="64">
        <v>0</v>
      </c>
      <c r="U24" s="64">
        <v>0</v>
      </c>
      <c r="V24" s="18">
        <f t="shared" si="2"/>
        <v>0</v>
      </c>
      <c r="W24" s="126">
        <f t="shared" si="3"/>
        <v>1</v>
      </c>
      <c r="X24" s="127">
        <f t="shared" si="4"/>
        <v>15000</v>
      </c>
      <c r="Y24" s="127">
        <f t="shared" si="5"/>
        <v>12154</v>
      </c>
      <c r="Z24" s="128">
        <f t="shared" si="1"/>
        <v>99.802923304319265</v>
      </c>
      <c r="AA24" s="435">
        <v>0</v>
      </c>
      <c r="AB24" s="438">
        <v>0</v>
      </c>
      <c r="AC24" s="438">
        <v>0</v>
      </c>
      <c r="AD24" s="438">
        <v>0</v>
      </c>
      <c r="AE24" s="438">
        <v>0</v>
      </c>
    </row>
    <row r="25" spans="1:31" ht="18.95" customHeight="1">
      <c r="A25" s="429"/>
      <c r="B25" s="125" t="s">
        <v>837</v>
      </c>
      <c r="C25" s="432">
        <v>19717</v>
      </c>
      <c r="D25" s="433">
        <v>1</v>
      </c>
      <c r="E25" s="64">
        <v>19400</v>
      </c>
      <c r="F25" s="433">
        <v>19618</v>
      </c>
      <c r="G25" s="433"/>
      <c r="H25" s="18"/>
      <c r="I25" s="434">
        <v>0</v>
      </c>
      <c r="J25" s="64"/>
      <c r="K25" s="64"/>
      <c r="L25" s="18"/>
      <c r="M25" s="434">
        <v>0</v>
      </c>
      <c r="N25" s="64"/>
      <c r="O25" s="64"/>
      <c r="P25" s="64">
        <v>0</v>
      </c>
      <c r="Q25" s="64">
        <v>0</v>
      </c>
      <c r="R25" s="64">
        <v>0</v>
      </c>
      <c r="S25" s="64">
        <v>1</v>
      </c>
      <c r="T25" s="64">
        <v>1465</v>
      </c>
      <c r="U25" s="64">
        <v>500</v>
      </c>
      <c r="V25" s="18">
        <f t="shared" si="2"/>
        <v>0</v>
      </c>
      <c r="W25" s="126">
        <f t="shared" si="3"/>
        <v>2</v>
      </c>
      <c r="X25" s="127">
        <f t="shared" si="4"/>
        <v>19400</v>
      </c>
      <c r="Y25" s="127">
        <f t="shared" si="5"/>
        <v>19618</v>
      </c>
      <c r="Z25" s="128">
        <f t="shared" si="1"/>
        <v>99.497895217325151</v>
      </c>
      <c r="AA25" s="435"/>
      <c r="AB25" s="438">
        <v>0</v>
      </c>
      <c r="AC25" s="438">
        <v>0</v>
      </c>
      <c r="AD25" s="438">
        <v>0</v>
      </c>
      <c r="AE25" s="438">
        <v>0</v>
      </c>
    </row>
    <row r="26" spans="1:31" ht="18.95" customHeight="1">
      <c r="A26" s="429"/>
      <c r="B26" s="125" t="s">
        <v>838</v>
      </c>
      <c r="C26" s="432">
        <v>11376</v>
      </c>
      <c r="D26" s="433">
        <v>1</v>
      </c>
      <c r="E26" s="64">
        <v>11640</v>
      </c>
      <c r="F26" s="433">
        <v>5268</v>
      </c>
      <c r="G26" s="433"/>
      <c r="H26" s="18">
        <v>6</v>
      </c>
      <c r="I26" s="434">
        <v>6</v>
      </c>
      <c r="J26" s="64"/>
      <c r="K26" s="64">
        <v>6031</v>
      </c>
      <c r="L26" s="18"/>
      <c r="M26" s="434">
        <v>0</v>
      </c>
      <c r="N26" s="64"/>
      <c r="O26" s="64"/>
      <c r="P26" s="64">
        <v>0</v>
      </c>
      <c r="Q26" s="64">
        <v>0</v>
      </c>
      <c r="R26" s="64">
        <v>0</v>
      </c>
      <c r="S26" s="64">
        <v>0</v>
      </c>
      <c r="T26" s="64">
        <v>0</v>
      </c>
      <c r="U26" s="64">
        <v>0</v>
      </c>
      <c r="V26" s="18">
        <f t="shared" si="2"/>
        <v>6</v>
      </c>
      <c r="W26" s="126">
        <f t="shared" si="3"/>
        <v>7</v>
      </c>
      <c r="X26" s="127">
        <f t="shared" si="4"/>
        <v>11640</v>
      </c>
      <c r="Y26" s="127">
        <f t="shared" si="5"/>
        <v>11299</v>
      </c>
      <c r="Z26" s="128">
        <f t="shared" si="1"/>
        <v>99.323136427566808</v>
      </c>
      <c r="AA26" s="435"/>
      <c r="AB26" s="438">
        <v>2</v>
      </c>
      <c r="AC26" s="438">
        <v>27</v>
      </c>
      <c r="AD26" s="438">
        <v>1</v>
      </c>
      <c r="AE26" s="438">
        <v>0</v>
      </c>
    </row>
    <row r="27" spans="1:31" ht="18.95" customHeight="1">
      <c r="A27" s="429"/>
      <c r="B27" s="125" t="s">
        <v>842</v>
      </c>
      <c r="C27" s="432">
        <v>77113</v>
      </c>
      <c r="D27" s="433">
        <v>3</v>
      </c>
      <c r="E27" s="64">
        <v>78479</v>
      </c>
      <c r="F27" s="433">
        <v>77059</v>
      </c>
      <c r="G27" s="433"/>
      <c r="H27" s="18"/>
      <c r="I27" s="434">
        <v>0</v>
      </c>
      <c r="J27" s="64"/>
      <c r="K27" s="64"/>
      <c r="L27" s="18"/>
      <c r="M27" s="434">
        <v>0</v>
      </c>
      <c r="N27" s="64"/>
      <c r="O27" s="64"/>
      <c r="P27" s="64">
        <v>0</v>
      </c>
      <c r="Q27" s="64">
        <v>0</v>
      </c>
      <c r="R27" s="64">
        <v>0</v>
      </c>
      <c r="S27" s="64">
        <v>2</v>
      </c>
      <c r="T27" s="64">
        <v>2780</v>
      </c>
      <c r="U27" s="64">
        <v>6</v>
      </c>
      <c r="V27" s="18">
        <f t="shared" si="2"/>
        <v>0</v>
      </c>
      <c r="W27" s="126">
        <f t="shared" si="3"/>
        <v>5</v>
      </c>
      <c r="X27" s="127">
        <f t="shared" ref="X27:Y30" si="6">E27+J27+N27+Q27</f>
        <v>78479</v>
      </c>
      <c r="Y27" s="127">
        <f t="shared" si="6"/>
        <v>77059</v>
      </c>
      <c r="Z27" s="128">
        <f t="shared" si="1"/>
        <v>99.929972896917505</v>
      </c>
      <c r="AA27" s="435"/>
      <c r="AB27" s="438">
        <v>0</v>
      </c>
      <c r="AC27" s="438">
        <v>0</v>
      </c>
      <c r="AD27" s="438">
        <v>1</v>
      </c>
      <c r="AE27" s="438">
        <v>0</v>
      </c>
    </row>
    <row r="28" spans="1:31" ht="18.95" customHeight="1">
      <c r="A28" s="429"/>
      <c r="B28" s="125" t="s">
        <v>841</v>
      </c>
      <c r="C28" s="432">
        <v>37296</v>
      </c>
      <c r="D28" s="433">
        <v>1</v>
      </c>
      <c r="E28" s="64">
        <v>41200</v>
      </c>
      <c r="F28" s="433">
        <v>36531</v>
      </c>
      <c r="G28" s="433">
        <v>0</v>
      </c>
      <c r="H28" s="18">
        <v>1</v>
      </c>
      <c r="I28" s="434">
        <v>1</v>
      </c>
      <c r="J28" s="64">
        <v>0</v>
      </c>
      <c r="K28" s="64">
        <v>260</v>
      </c>
      <c r="L28" s="18"/>
      <c r="M28" s="434">
        <v>0</v>
      </c>
      <c r="N28" s="64"/>
      <c r="O28" s="64"/>
      <c r="P28" s="64">
        <v>5</v>
      </c>
      <c r="Q28" s="64">
        <v>610</v>
      </c>
      <c r="R28" s="64">
        <v>206</v>
      </c>
      <c r="S28" s="64">
        <v>0</v>
      </c>
      <c r="T28" s="64">
        <v>0</v>
      </c>
      <c r="U28" s="64">
        <v>0</v>
      </c>
      <c r="V28" s="18">
        <f t="shared" si="2"/>
        <v>1</v>
      </c>
      <c r="W28" s="126">
        <f>D28+I28+M28+P28+S28</f>
        <v>7</v>
      </c>
      <c r="X28" s="127">
        <f t="shared" si="6"/>
        <v>41810</v>
      </c>
      <c r="Y28" s="127">
        <f t="shared" si="6"/>
        <v>36997</v>
      </c>
      <c r="Z28" s="128">
        <f t="shared" si="1"/>
        <v>99.198305448305447</v>
      </c>
      <c r="AA28" s="435">
        <v>0</v>
      </c>
      <c r="AB28" s="438"/>
      <c r="AC28" s="438"/>
      <c r="AD28" s="438">
        <v>1</v>
      </c>
      <c r="AE28" s="438">
        <v>0</v>
      </c>
    </row>
    <row r="29" spans="1:31" ht="18.95" customHeight="1">
      <c r="A29" s="429"/>
      <c r="B29" s="125" t="s">
        <v>430</v>
      </c>
      <c r="C29" s="432">
        <v>33635</v>
      </c>
      <c r="D29" s="433">
        <v>1</v>
      </c>
      <c r="E29" s="64">
        <v>37030</v>
      </c>
      <c r="F29" s="433">
        <v>33314</v>
      </c>
      <c r="G29" s="433">
        <v>0</v>
      </c>
      <c r="H29" s="18"/>
      <c r="I29" s="434">
        <v>0</v>
      </c>
      <c r="J29" s="64"/>
      <c r="K29" s="64"/>
      <c r="L29" s="18"/>
      <c r="M29" s="434">
        <v>0</v>
      </c>
      <c r="N29" s="64"/>
      <c r="O29" s="64"/>
      <c r="P29" s="64"/>
      <c r="Q29" s="64"/>
      <c r="R29" s="64"/>
      <c r="S29" s="64"/>
      <c r="T29" s="64"/>
      <c r="U29" s="64"/>
      <c r="V29" s="18">
        <f t="shared" si="2"/>
        <v>0</v>
      </c>
      <c r="W29" s="126">
        <f>D29+I29+M29+P29+S29</f>
        <v>1</v>
      </c>
      <c r="X29" s="127">
        <f t="shared" si="6"/>
        <v>37030</v>
      </c>
      <c r="Y29" s="127">
        <f t="shared" si="6"/>
        <v>33314</v>
      </c>
      <c r="Z29" s="128">
        <f t="shared" si="1"/>
        <v>99.045636985283195</v>
      </c>
      <c r="AA29" s="435"/>
      <c r="AB29" s="438">
        <v>0</v>
      </c>
      <c r="AC29" s="438">
        <v>0</v>
      </c>
      <c r="AD29" s="438">
        <v>0</v>
      </c>
      <c r="AE29" s="438">
        <v>0</v>
      </c>
    </row>
    <row r="30" spans="1:31" ht="18.95" customHeight="1">
      <c r="A30" s="429"/>
      <c r="B30" s="125" t="s">
        <v>845</v>
      </c>
      <c r="C30" s="432">
        <v>17260</v>
      </c>
      <c r="D30" s="433">
        <v>2</v>
      </c>
      <c r="E30" s="64">
        <v>23466</v>
      </c>
      <c r="F30" s="433">
        <v>3992</v>
      </c>
      <c r="G30" s="433"/>
      <c r="H30" s="18"/>
      <c r="I30" s="434">
        <v>6</v>
      </c>
      <c r="J30" s="64">
        <v>16811</v>
      </c>
      <c r="K30" s="64">
        <v>13037</v>
      </c>
      <c r="L30" s="18"/>
      <c r="M30" s="434">
        <v>0</v>
      </c>
      <c r="N30" s="64"/>
      <c r="O30" s="64"/>
      <c r="P30" s="64">
        <v>1</v>
      </c>
      <c r="Q30" s="64">
        <v>0</v>
      </c>
      <c r="R30" s="64">
        <v>0</v>
      </c>
      <c r="S30" s="64">
        <v>0</v>
      </c>
      <c r="T30" s="64">
        <v>0</v>
      </c>
      <c r="U30" s="64">
        <v>0</v>
      </c>
      <c r="V30" s="18">
        <f t="shared" si="2"/>
        <v>0</v>
      </c>
      <c r="W30" s="126">
        <f>D30+I30+M30+P30+S30</f>
        <v>9</v>
      </c>
      <c r="X30" s="127">
        <f t="shared" si="6"/>
        <v>40277</v>
      </c>
      <c r="Y30" s="127">
        <f t="shared" si="6"/>
        <v>17029</v>
      </c>
      <c r="Z30" s="128">
        <f t="shared" si="1"/>
        <v>98.661645422943224</v>
      </c>
      <c r="AA30" s="435"/>
      <c r="AB30" s="438">
        <v>0</v>
      </c>
      <c r="AC30" s="438">
        <v>0</v>
      </c>
      <c r="AD30" s="438">
        <v>0</v>
      </c>
      <c r="AE30" s="438">
        <v>0</v>
      </c>
    </row>
    <row r="31" spans="1:31" ht="18.95" customHeight="1">
      <c r="A31" s="429"/>
      <c r="B31" s="125" t="s">
        <v>839</v>
      </c>
      <c r="C31" s="432">
        <v>30031</v>
      </c>
      <c r="D31" s="433">
        <v>1</v>
      </c>
      <c r="E31" s="64">
        <v>31400</v>
      </c>
      <c r="F31" s="433">
        <v>30031</v>
      </c>
      <c r="G31" s="433">
        <v>0</v>
      </c>
      <c r="H31" s="18"/>
      <c r="I31" s="434">
        <v>0</v>
      </c>
      <c r="J31" s="64"/>
      <c r="K31" s="64"/>
      <c r="L31" s="18"/>
      <c r="M31" s="434">
        <v>0</v>
      </c>
      <c r="N31" s="64"/>
      <c r="O31" s="64"/>
      <c r="P31" s="64">
        <v>0</v>
      </c>
      <c r="Q31" s="64">
        <v>0</v>
      </c>
      <c r="R31" s="64">
        <v>0</v>
      </c>
      <c r="S31" s="64">
        <v>1</v>
      </c>
      <c r="T31" s="64">
        <v>340</v>
      </c>
      <c r="U31" s="64">
        <v>0</v>
      </c>
      <c r="V31" s="18">
        <f t="shared" si="2"/>
        <v>0</v>
      </c>
      <c r="W31" s="126">
        <f t="shared" si="3"/>
        <v>2</v>
      </c>
      <c r="X31" s="127">
        <f t="shared" si="4"/>
        <v>31400</v>
      </c>
      <c r="Y31" s="127">
        <f t="shared" si="5"/>
        <v>30031</v>
      </c>
      <c r="Z31" s="128">
        <f t="shared" si="1"/>
        <v>100</v>
      </c>
      <c r="AA31" s="435">
        <v>0</v>
      </c>
      <c r="AB31" s="438">
        <v>0</v>
      </c>
      <c r="AC31" s="438">
        <v>0</v>
      </c>
      <c r="AD31" s="438">
        <v>0</v>
      </c>
      <c r="AE31" s="438">
        <v>0</v>
      </c>
    </row>
    <row r="32" spans="1:31" ht="18.95" customHeight="1">
      <c r="A32" s="429"/>
      <c r="B32" s="125" t="s">
        <v>840</v>
      </c>
      <c r="C32" s="432">
        <v>48299</v>
      </c>
      <c r="D32" s="433">
        <v>1</v>
      </c>
      <c r="E32" s="64">
        <v>50000</v>
      </c>
      <c r="F32" s="433">
        <v>48299</v>
      </c>
      <c r="G32" s="433"/>
      <c r="H32" s="18"/>
      <c r="I32" s="434">
        <v>0</v>
      </c>
      <c r="J32" s="64"/>
      <c r="K32" s="64"/>
      <c r="L32" s="18"/>
      <c r="M32" s="434">
        <v>0</v>
      </c>
      <c r="N32" s="64"/>
      <c r="O32" s="64"/>
      <c r="P32" s="64">
        <v>0</v>
      </c>
      <c r="Q32" s="64">
        <v>0</v>
      </c>
      <c r="R32" s="64">
        <v>0</v>
      </c>
      <c r="S32" s="64">
        <v>0</v>
      </c>
      <c r="T32" s="64">
        <v>0</v>
      </c>
      <c r="U32" s="64"/>
      <c r="V32" s="18">
        <f t="shared" si="2"/>
        <v>0</v>
      </c>
      <c r="W32" s="126">
        <f t="shared" si="3"/>
        <v>1</v>
      </c>
      <c r="X32" s="127">
        <f t="shared" si="4"/>
        <v>50000</v>
      </c>
      <c r="Y32" s="127">
        <f t="shared" si="5"/>
        <v>48299</v>
      </c>
      <c r="Z32" s="128">
        <f t="shared" si="1"/>
        <v>100</v>
      </c>
      <c r="AA32" s="435"/>
      <c r="AB32" s="438">
        <v>0</v>
      </c>
      <c r="AC32" s="438">
        <v>0</v>
      </c>
      <c r="AD32" s="438">
        <v>0</v>
      </c>
      <c r="AE32" s="438">
        <v>0</v>
      </c>
    </row>
    <row r="33" spans="1:31" ht="18.95" customHeight="1">
      <c r="A33" s="429"/>
      <c r="B33" s="125" t="s">
        <v>844</v>
      </c>
      <c r="C33" s="432">
        <v>15017</v>
      </c>
      <c r="D33" s="433">
        <v>2</v>
      </c>
      <c r="E33" s="64">
        <v>20913</v>
      </c>
      <c r="F33" s="433">
        <v>14764</v>
      </c>
      <c r="G33" s="433"/>
      <c r="H33" s="18"/>
      <c r="I33" s="434"/>
      <c r="J33" s="64"/>
      <c r="K33" s="64"/>
      <c r="L33" s="18"/>
      <c r="M33" s="434">
        <v>0</v>
      </c>
      <c r="N33" s="64"/>
      <c r="O33" s="64"/>
      <c r="P33" s="64">
        <v>0</v>
      </c>
      <c r="Q33" s="64">
        <v>0</v>
      </c>
      <c r="R33" s="64">
        <v>0</v>
      </c>
      <c r="S33" s="64">
        <v>1</v>
      </c>
      <c r="T33" s="64">
        <v>8000</v>
      </c>
      <c r="U33" s="64">
        <v>0</v>
      </c>
      <c r="V33" s="18">
        <f t="shared" si="2"/>
        <v>0</v>
      </c>
      <c r="W33" s="126">
        <f t="shared" si="3"/>
        <v>3</v>
      </c>
      <c r="X33" s="127">
        <f t="shared" si="4"/>
        <v>20913</v>
      </c>
      <c r="Y33" s="127">
        <f t="shared" si="5"/>
        <v>14764</v>
      </c>
      <c r="Z33" s="128">
        <f t="shared" si="1"/>
        <v>98.315242724911769</v>
      </c>
      <c r="AA33" s="435"/>
      <c r="AB33" s="438">
        <v>5</v>
      </c>
      <c r="AC33" s="438">
        <v>89</v>
      </c>
      <c r="AD33" s="438">
        <v>0</v>
      </c>
      <c r="AE33" s="438">
        <v>0</v>
      </c>
    </row>
    <row r="34" spans="1:31" ht="18.95" customHeight="1">
      <c r="A34" s="429"/>
      <c r="B34" s="125" t="s">
        <v>846</v>
      </c>
      <c r="C34" s="432">
        <v>81596</v>
      </c>
      <c r="D34" s="433">
        <v>1</v>
      </c>
      <c r="E34" s="64">
        <v>87700</v>
      </c>
      <c r="F34" s="433">
        <v>65415</v>
      </c>
      <c r="G34" s="433"/>
      <c r="H34" s="18">
        <v>15</v>
      </c>
      <c r="I34" s="434">
        <v>15</v>
      </c>
      <c r="J34" s="64">
        <v>0</v>
      </c>
      <c r="K34" s="64">
        <v>16035</v>
      </c>
      <c r="L34" s="18"/>
      <c r="M34" s="434">
        <v>0</v>
      </c>
      <c r="N34" s="64"/>
      <c r="O34" s="64"/>
      <c r="P34" s="64">
        <v>1</v>
      </c>
      <c r="Q34" s="64">
        <v>87</v>
      </c>
      <c r="R34" s="64">
        <v>56</v>
      </c>
      <c r="S34" s="64">
        <v>2</v>
      </c>
      <c r="T34" s="64">
        <v>1092</v>
      </c>
      <c r="U34" s="64">
        <v>12</v>
      </c>
      <c r="V34" s="18">
        <f t="shared" si="2"/>
        <v>15</v>
      </c>
      <c r="W34" s="126">
        <f t="shared" si="3"/>
        <v>19</v>
      </c>
      <c r="X34" s="127">
        <f t="shared" si="4"/>
        <v>87787</v>
      </c>
      <c r="Y34" s="127">
        <f t="shared" si="5"/>
        <v>81506</v>
      </c>
      <c r="Z34" s="128">
        <f t="shared" si="1"/>
        <v>99.889700475513507</v>
      </c>
      <c r="AA34" s="435"/>
      <c r="AB34" s="438">
        <v>3</v>
      </c>
      <c r="AC34" s="438">
        <v>56</v>
      </c>
      <c r="AD34" s="438"/>
      <c r="AE34" s="438">
        <v>0</v>
      </c>
    </row>
    <row r="35" spans="1:31" ht="18.95" customHeight="1">
      <c r="A35" s="429"/>
      <c r="B35" s="125" t="s">
        <v>849</v>
      </c>
      <c r="C35" s="432">
        <v>17824</v>
      </c>
      <c r="D35" s="433">
        <v>1</v>
      </c>
      <c r="E35" s="64">
        <v>18334</v>
      </c>
      <c r="F35" s="433">
        <v>7741</v>
      </c>
      <c r="G35" s="433"/>
      <c r="H35" s="18">
        <v>17</v>
      </c>
      <c r="I35" s="434">
        <v>17</v>
      </c>
      <c r="J35" s="64">
        <v>0</v>
      </c>
      <c r="K35" s="64">
        <v>9891</v>
      </c>
      <c r="L35" s="18"/>
      <c r="M35" s="434">
        <v>0</v>
      </c>
      <c r="N35" s="64"/>
      <c r="O35" s="64"/>
      <c r="P35" s="64">
        <v>1</v>
      </c>
      <c r="Q35" s="64">
        <v>620</v>
      </c>
      <c r="R35" s="64">
        <v>0</v>
      </c>
      <c r="S35" s="64">
        <v>0</v>
      </c>
      <c r="T35" s="64">
        <v>0</v>
      </c>
      <c r="U35" s="64">
        <v>0</v>
      </c>
      <c r="V35" s="18">
        <f t="shared" si="2"/>
        <v>17</v>
      </c>
      <c r="W35" s="126">
        <f>D35+I35+M35+P35+S35</f>
        <v>19</v>
      </c>
      <c r="X35" s="127">
        <f>E35+J35+N35+Q35</f>
        <v>18954</v>
      </c>
      <c r="Y35" s="127">
        <f>F35+K35+O35+R35</f>
        <v>17632</v>
      </c>
      <c r="Z35" s="128">
        <f t="shared" si="1"/>
        <v>98.922800718132848</v>
      </c>
      <c r="AA35" s="435">
        <v>0</v>
      </c>
      <c r="AB35" s="438">
        <v>6</v>
      </c>
      <c r="AC35" s="438">
        <v>129</v>
      </c>
      <c r="AD35" s="438">
        <v>0</v>
      </c>
      <c r="AE35" s="438">
        <v>0</v>
      </c>
    </row>
    <row r="36" spans="1:31" ht="18.95" customHeight="1">
      <c r="A36" s="430"/>
      <c r="B36" s="125" t="s">
        <v>850</v>
      </c>
      <c r="C36" s="432">
        <v>14617</v>
      </c>
      <c r="D36" s="433">
        <v>1</v>
      </c>
      <c r="E36" s="64">
        <v>14503</v>
      </c>
      <c r="F36" s="433">
        <v>7110</v>
      </c>
      <c r="G36" s="433"/>
      <c r="H36" s="18">
        <v>12</v>
      </c>
      <c r="I36" s="434">
        <v>12</v>
      </c>
      <c r="J36" s="64">
        <v>0</v>
      </c>
      <c r="K36" s="64">
        <v>7382</v>
      </c>
      <c r="L36" s="18"/>
      <c r="M36" s="434">
        <v>0</v>
      </c>
      <c r="N36" s="64"/>
      <c r="O36" s="64"/>
      <c r="P36" s="64">
        <v>0</v>
      </c>
      <c r="Q36" s="64">
        <v>0</v>
      </c>
      <c r="R36" s="64">
        <v>0</v>
      </c>
      <c r="S36" s="64">
        <v>0</v>
      </c>
      <c r="T36" s="64">
        <v>0</v>
      </c>
      <c r="U36" s="64">
        <v>0</v>
      </c>
      <c r="V36" s="18">
        <f t="shared" si="2"/>
        <v>12</v>
      </c>
      <c r="W36" s="126">
        <f>D36+I36+M36+P36+S36</f>
        <v>13</v>
      </c>
      <c r="X36" s="127">
        <f>E36+J36+N36+Q36</f>
        <v>14503</v>
      </c>
      <c r="Y36" s="127">
        <f>F36+K36+O36+R36</f>
        <v>14492</v>
      </c>
      <c r="Z36" s="128">
        <f t="shared" si="1"/>
        <v>99.144831360744334</v>
      </c>
      <c r="AA36" s="435"/>
      <c r="AB36" s="438">
        <v>4</v>
      </c>
      <c r="AC36" s="438">
        <v>75</v>
      </c>
      <c r="AD36" s="438">
        <v>0</v>
      </c>
      <c r="AE36" s="438">
        <v>0</v>
      </c>
    </row>
    <row r="37" spans="1:31" ht="18.95" customHeight="1">
      <c r="A37" s="429"/>
      <c r="B37" s="125" t="s">
        <v>847</v>
      </c>
      <c r="C37" s="432">
        <v>24083</v>
      </c>
      <c r="D37" s="433">
        <v>1</v>
      </c>
      <c r="E37" s="64">
        <v>7200</v>
      </c>
      <c r="F37" s="433">
        <v>7094</v>
      </c>
      <c r="G37" s="433">
        <v>0</v>
      </c>
      <c r="H37" s="18">
        <v>1</v>
      </c>
      <c r="I37" s="434">
        <v>20</v>
      </c>
      <c r="J37" s="64">
        <v>22625</v>
      </c>
      <c r="K37" s="64">
        <v>16931</v>
      </c>
      <c r="L37" s="18"/>
      <c r="M37" s="434">
        <v>0</v>
      </c>
      <c r="N37" s="64"/>
      <c r="O37" s="64"/>
      <c r="P37" s="64">
        <v>0</v>
      </c>
      <c r="Q37" s="64">
        <v>0</v>
      </c>
      <c r="R37" s="64">
        <v>0</v>
      </c>
      <c r="S37" s="64">
        <v>1</v>
      </c>
      <c r="T37" s="64">
        <v>1875</v>
      </c>
      <c r="U37" s="64">
        <v>0</v>
      </c>
      <c r="V37" s="18">
        <f t="shared" si="2"/>
        <v>1</v>
      </c>
      <c r="W37" s="126">
        <f>D37+I37+M37+P37+S37</f>
        <v>22</v>
      </c>
      <c r="X37" s="127">
        <f>E37+J37+N37+Q37</f>
        <v>29825</v>
      </c>
      <c r="Y37" s="127">
        <f t="shared" si="5"/>
        <v>24025</v>
      </c>
      <c r="Z37" s="128">
        <f t="shared" si="1"/>
        <v>99.759166216833449</v>
      </c>
      <c r="AA37" s="435"/>
      <c r="AB37" s="438">
        <v>0</v>
      </c>
      <c r="AC37" s="438">
        <v>0</v>
      </c>
      <c r="AD37" s="438">
        <v>1</v>
      </c>
      <c r="AE37" s="438">
        <v>0</v>
      </c>
    </row>
    <row r="38" spans="1:31" ht="18.95" customHeight="1">
      <c r="A38" s="429"/>
      <c r="B38" s="125" t="s">
        <v>848</v>
      </c>
      <c r="C38" s="432">
        <v>30659</v>
      </c>
      <c r="D38" s="433">
        <v>1</v>
      </c>
      <c r="E38" s="64">
        <v>30000</v>
      </c>
      <c r="F38" s="433">
        <v>29778</v>
      </c>
      <c r="G38" s="433"/>
      <c r="H38" s="18"/>
      <c r="I38" s="434">
        <v>3</v>
      </c>
      <c r="J38" s="64">
        <v>1071</v>
      </c>
      <c r="K38" s="64">
        <v>489</v>
      </c>
      <c r="L38" s="18"/>
      <c r="M38" s="434">
        <v>0</v>
      </c>
      <c r="N38" s="64"/>
      <c r="O38" s="64"/>
      <c r="P38" s="64">
        <v>3</v>
      </c>
      <c r="Q38" s="64">
        <v>1373</v>
      </c>
      <c r="R38" s="64">
        <v>29</v>
      </c>
      <c r="S38" s="64">
        <v>0</v>
      </c>
      <c r="T38" s="64">
        <v>0</v>
      </c>
      <c r="U38" s="64">
        <v>0</v>
      </c>
      <c r="V38" s="18">
        <f t="shared" si="2"/>
        <v>0</v>
      </c>
      <c r="W38" s="126">
        <f t="shared" si="3"/>
        <v>7</v>
      </c>
      <c r="X38" s="127">
        <f t="shared" si="4"/>
        <v>32444</v>
      </c>
      <c r="Y38" s="127">
        <f t="shared" si="5"/>
        <v>30296</v>
      </c>
      <c r="Z38" s="128">
        <f t="shared" si="1"/>
        <v>98.81600834991356</v>
      </c>
      <c r="AA38" s="435"/>
      <c r="AB38" s="438">
        <v>3</v>
      </c>
      <c r="AC38" s="438">
        <v>70</v>
      </c>
      <c r="AD38" s="438">
        <v>0</v>
      </c>
      <c r="AE38" s="438">
        <v>0</v>
      </c>
    </row>
    <row r="39" spans="1:31" ht="18.95" customHeight="1">
      <c r="A39" s="429"/>
      <c r="B39" s="125" t="s">
        <v>851</v>
      </c>
      <c r="C39" s="432">
        <v>41277</v>
      </c>
      <c r="D39" s="433">
        <v>1</v>
      </c>
      <c r="E39" s="64">
        <v>43680</v>
      </c>
      <c r="F39" s="433">
        <v>41277</v>
      </c>
      <c r="G39" s="433"/>
      <c r="H39" s="18"/>
      <c r="I39" s="434">
        <v>0</v>
      </c>
      <c r="J39" s="64"/>
      <c r="K39" s="64"/>
      <c r="L39" s="18"/>
      <c r="M39" s="434">
        <v>0</v>
      </c>
      <c r="N39" s="64"/>
      <c r="O39" s="64"/>
      <c r="P39" s="64">
        <v>1</v>
      </c>
      <c r="Q39" s="64">
        <v>250</v>
      </c>
      <c r="R39" s="64">
        <v>0</v>
      </c>
      <c r="S39" s="64">
        <v>1</v>
      </c>
      <c r="T39" s="64">
        <v>200</v>
      </c>
      <c r="U39" s="64">
        <v>0</v>
      </c>
      <c r="V39" s="18">
        <f t="shared" si="2"/>
        <v>0</v>
      </c>
      <c r="W39" s="126">
        <f t="shared" si="3"/>
        <v>3</v>
      </c>
      <c r="X39" s="127">
        <f>E39+J39+N39+Q39</f>
        <v>43930</v>
      </c>
      <c r="Y39" s="127">
        <f>F39+K39+O39+R39</f>
        <v>41277</v>
      </c>
      <c r="Z39" s="128">
        <f t="shared" si="1"/>
        <v>100</v>
      </c>
      <c r="AA39" s="435">
        <v>-20</v>
      </c>
      <c r="AB39" s="438">
        <v>0</v>
      </c>
      <c r="AC39" s="438">
        <v>0</v>
      </c>
      <c r="AD39" s="438">
        <v>4</v>
      </c>
      <c r="AE39" s="438">
        <v>0</v>
      </c>
    </row>
    <row r="40" spans="1:31" ht="18.95" customHeight="1">
      <c r="A40" s="429"/>
      <c r="B40" s="125" t="s">
        <v>852</v>
      </c>
      <c r="C40" s="432">
        <v>64276</v>
      </c>
      <c r="D40" s="433">
        <v>3</v>
      </c>
      <c r="E40" s="64">
        <v>65920</v>
      </c>
      <c r="F40" s="433">
        <v>63909</v>
      </c>
      <c r="G40" s="433">
        <v>0</v>
      </c>
      <c r="H40" s="18"/>
      <c r="I40" s="434">
        <v>0</v>
      </c>
      <c r="J40" s="64"/>
      <c r="K40" s="64"/>
      <c r="L40" s="18"/>
      <c r="M40" s="434">
        <v>0</v>
      </c>
      <c r="N40" s="64"/>
      <c r="O40" s="64"/>
      <c r="P40" s="64">
        <v>1</v>
      </c>
      <c r="Q40" s="64">
        <v>80</v>
      </c>
      <c r="R40" s="64">
        <v>47</v>
      </c>
      <c r="S40" s="64">
        <v>0</v>
      </c>
      <c r="T40" s="64">
        <v>0</v>
      </c>
      <c r="U40" s="64">
        <v>0</v>
      </c>
      <c r="V40" s="18">
        <f t="shared" si="2"/>
        <v>0</v>
      </c>
      <c r="W40" s="126">
        <f t="shared" si="3"/>
        <v>4</v>
      </c>
      <c r="X40" s="127">
        <f t="shared" si="4"/>
        <v>66000</v>
      </c>
      <c r="Y40" s="127">
        <f t="shared" si="5"/>
        <v>63956</v>
      </c>
      <c r="Z40" s="128">
        <f t="shared" si="1"/>
        <v>99.502146991100886</v>
      </c>
      <c r="AA40" s="435">
        <v>0</v>
      </c>
      <c r="AB40" s="438">
        <v>0</v>
      </c>
      <c r="AC40" s="438">
        <v>0</v>
      </c>
      <c r="AD40" s="438">
        <v>3</v>
      </c>
      <c r="AE40" s="438">
        <v>0</v>
      </c>
    </row>
    <row r="41" spans="1:31" ht="18.95" customHeight="1">
      <c r="A41" s="429"/>
      <c r="B41" s="125" t="s">
        <v>853</v>
      </c>
      <c r="C41" s="432">
        <v>43840</v>
      </c>
      <c r="D41" s="440">
        <v>1</v>
      </c>
      <c r="E41" s="64">
        <v>49300</v>
      </c>
      <c r="F41" s="433">
        <v>43791</v>
      </c>
      <c r="G41" s="433"/>
      <c r="H41" s="18"/>
      <c r="I41" s="434">
        <v>0</v>
      </c>
      <c r="J41" s="64"/>
      <c r="K41" s="64"/>
      <c r="L41" s="18"/>
      <c r="M41" s="434">
        <v>0</v>
      </c>
      <c r="N41" s="64"/>
      <c r="O41" s="64"/>
      <c r="P41" s="64">
        <v>2</v>
      </c>
      <c r="Q41" s="64">
        <v>2696</v>
      </c>
      <c r="R41" s="64">
        <v>0</v>
      </c>
      <c r="S41" s="64">
        <v>2</v>
      </c>
      <c r="T41" s="64">
        <v>11095</v>
      </c>
      <c r="U41" s="64">
        <v>0</v>
      </c>
      <c r="V41" s="18">
        <f t="shared" si="2"/>
        <v>0</v>
      </c>
      <c r="W41" s="129">
        <v>5</v>
      </c>
      <c r="X41" s="127">
        <f t="shared" si="4"/>
        <v>51996</v>
      </c>
      <c r="Y41" s="127">
        <f>F41+K41+O41+R41</f>
        <v>43791</v>
      </c>
      <c r="Z41" s="128">
        <f t="shared" si="1"/>
        <v>99.888229927007302</v>
      </c>
      <c r="AA41" s="435"/>
      <c r="AB41" s="438">
        <v>0</v>
      </c>
      <c r="AC41" s="438">
        <v>0</v>
      </c>
      <c r="AD41" s="438">
        <v>1</v>
      </c>
      <c r="AE41" s="438"/>
    </row>
    <row r="42" spans="1:31" ht="18.95" customHeight="1">
      <c r="A42" s="429"/>
      <c r="B42" s="125" t="s">
        <v>855</v>
      </c>
      <c r="C42" s="432">
        <v>43561</v>
      </c>
      <c r="D42" s="440">
        <v>1</v>
      </c>
      <c r="E42" s="64">
        <v>51000</v>
      </c>
      <c r="F42" s="433">
        <v>42655</v>
      </c>
      <c r="G42" s="433">
        <v>0</v>
      </c>
      <c r="H42" s="18"/>
      <c r="I42" s="434">
        <v>0</v>
      </c>
      <c r="J42" s="64"/>
      <c r="K42" s="64"/>
      <c r="L42" s="18"/>
      <c r="M42" s="434">
        <v>0</v>
      </c>
      <c r="N42" s="64"/>
      <c r="O42" s="64"/>
      <c r="P42" s="64">
        <v>0</v>
      </c>
      <c r="Q42" s="64">
        <v>0</v>
      </c>
      <c r="R42" s="64">
        <v>0</v>
      </c>
      <c r="S42" s="64">
        <v>5</v>
      </c>
      <c r="T42" s="64">
        <v>13588</v>
      </c>
      <c r="U42" s="64">
        <v>288</v>
      </c>
      <c r="V42" s="18">
        <f t="shared" si="2"/>
        <v>0</v>
      </c>
      <c r="W42" s="129">
        <v>6</v>
      </c>
      <c r="X42" s="127">
        <f t="shared" si="4"/>
        <v>51000</v>
      </c>
      <c r="Y42" s="127">
        <f t="shared" si="5"/>
        <v>42655</v>
      </c>
      <c r="Z42" s="128">
        <f t="shared" si="1"/>
        <v>97.920157939441239</v>
      </c>
      <c r="AA42" s="435">
        <v>0</v>
      </c>
      <c r="AB42" s="438">
        <v>0</v>
      </c>
      <c r="AC42" s="438">
        <v>0</v>
      </c>
      <c r="AD42" s="438">
        <v>0</v>
      </c>
      <c r="AE42" s="438">
        <v>0</v>
      </c>
    </row>
    <row r="43" spans="1:31" ht="18.95" customHeight="1">
      <c r="A43" s="429"/>
      <c r="B43" s="125" t="s">
        <v>854</v>
      </c>
      <c r="C43" s="432">
        <v>46616</v>
      </c>
      <c r="D43" s="441">
        <v>1</v>
      </c>
      <c r="E43" s="64">
        <v>50500</v>
      </c>
      <c r="F43" s="433">
        <v>46531</v>
      </c>
      <c r="G43" s="433"/>
      <c r="H43" s="18"/>
      <c r="I43" s="434">
        <v>0</v>
      </c>
      <c r="J43" s="64"/>
      <c r="K43" s="64"/>
      <c r="L43" s="18"/>
      <c r="M43" s="434">
        <v>0</v>
      </c>
      <c r="N43" s="64"/>
      <c r="O43" s="64"/>
      <c r="P43" s="64">
        <v>0</v>
      </c>
      <c r="Q43" s="64">
        <v>0</v>
      </c>
      <c r="R43" s="64">
        <v>0</v>
      </c>
      <c r="S43" s="64">
        <v>3</v>
      </c>
      <c r="T43" s="64">
        <v>810</v>
      </c>
      <c r="U43" s="64">
        <v>100</v>
      </c>
      <c r="V43" s="18">
        <f t="shared" si="2"/>
        <v>0</v>
      </c>
      <c r="W43" s="126">
        <f>D43+I43+M43+P43+S43</f>
        <v>4</v>
      </c>
      <c r="X43" s="127">
        <f>E43+J43+N43+Q43</f>
        <v>50500</v>
      </c>
      <c r="Y43" s="127">
        <f>F43+K43+O43+R43</f>
        <v>46531</v>
      </c>
      <c r="Z43" s="128">
        <f t="shared" si="1"/>
        <v>99.817659172816192</v>
      </c>
      <c r="AA43" s="435"/>
      <c r="AB43" s="438">
        <v>0</v>
      </c>
      <c r="AC43" s="438">
        <v>0</v>
      </c>
      <c r="AD43" s="438">
        <v>2</v>
      </c>
      <c r="AE43" s="438">
        <v>0</v>
      </c>
    </row>
    <row r="44" spans="1:31" ht="18.95" customHeight="1">
      <c r="A44" s="430"/>
      <c r="B44" s="125" t="s">
        <v>783</v>
      </c>
      <c r="C44" s="432">
        <v>1535037</v>
      </c>
      <c r="D44" s="442">
        <v>2</v>
      </c>
      <c r="E44" s="64">
        <v>1566000</v>
      </c>
      <c r="F44" s="442">
        <v>1531378</v>
      </c>
      <c r="G44" s="442">
        <v>0</v>
      </c>
      <c r="H44" s="18"/>
      <c r="I44" s="434">
        <v>0</v>
      </c>
      <c r="J44" s="64"/>
      <c r="K44" s="443"/>
      <c r="L44" s="18">
        <v>8</v>
      </c>
      <c r="M44" s="434">
        <v>8</v>
      </c>
      <c r="N44" s="64">
        <v>0</v>
      </c>
      <c r="O44" s="64">
        <v>1867</v>
      </c>
      <c r="P44" s="64">
        <v>13</v>
      </c>
      <c r="Q44" s="64">
        <v>5137</v>
      </c>
      <c r="R44" s="64">
        <v>1368</v>
      </c>
      <c r="S44" s="64">
        <v>35</v>
      </c>
      <c r="T44" s="64">
        <v>120405</v>
      </c>
      <c r="U44" s="64">
        <v>21813</v>
      </c>
      <c r="V44" s="18">
        <f t="shared" si="2"/>
        <v>8</v>
      </c>
      <c r="W44" s="126">
        <f t="shared" si="3"/>
        <v>58</v>
      </c>
      <c r="X44" s="127">
        <f t="shared" si="4"/>
        <v>1571137</v>
      </c>
      <c r="Y44" s="127">
        <f>F44+K44+O44+R44</f>
        <v>1534613</v>
      </c>
      <c r="Z44" s="128">
        <f t="shared" si="1"/>
        <v>99.972378515957587</v>
      </c>
      <c r="AA44" s="444">
        <v>0</v>
      </c>
      <c r="AB44" s="438">
        <v>0</v>
      </c>
      <c r="AC44" s="438">
        <v>0</v>
      </c>
      <c r="AD44" s="438">
        <v>19</v>
      </c>
      <c r="AE44" s="438"/>
    </row>
    <row r="45" spans="1:31" ht="18.95" customHeight="1">
      <c r="A45" s="429"/>
      <c r="B45" s="125" t="s">
        <v>580</v>
      </c>
      <c r="C45" s="432">
        <v>534605</v>
      </c>
      <c r="D45" s="433">
        <v>1</v>
      </c>
      <c r="E45" s="64">
        <v>534000</v>
      </c>
      <c r="F45" s="433">
        <v>532579</v>
      </c>
      <c r="G45" s="433"/>
      <c r="H45" s="18"/>
      <c r="I45" s="434">
        <v>0</v>
      </c>
      <c r="J45" s="64"/>
      <c r="K45" s="64"/>
      <c r="L45" s="18"/>
      <c r="M45" s="434">
        <v>0</v>
      </c>
      <c r="N45" s="64"/>
      <c r="O45" s="64"/>
      <c r="P45" s="64">
        <v>8</v>
      </c>
      <c r="Q45" s="64">
        <v>1410</v>
      </c>
      <c r="R45" s="64">
        <v>273</v>
      </c>
      <c r="S45" s="64">
        <v>11</v>
      </c>
      <c r="T45" s="64">
        <v>3620</v>
      </c>
      <c r="U45" s="64">
        <v>1832</v>
      </c>
      <c r="V45" s="18">
        <f t="shared" si="2"/>
        <v>0</v>
      </c>
      <c r="W45" s="126">
        <f t="shared" si="3"/>
        <v>20</v>
      </c>
      <c r="X45" s="127">
        <f t="shared" si="4"/>
        <v>535410</v>
      </c>
      <c r="Y45" s="127">
        <f t="shared" si="5"/>
        <v>532852</v>
      </c>
      <c r="Z45" s="128">
        <f t="shared" si="1"/>
        <v>99.672094350034129</v>
      </c>
      <c r="AA45" s="435"/>
      <c r="AB45" s="438">
        <v>1</v>
      </c>
      <c r="AC45" s="438">
        <v>0</v>
      </c>
      <c r="AD45" s="438">
        <v>8</v>
      </c>
      <c r="AE45" s="438">
        <v>86</v>
      </c>
    </row>
    <row r="46" spans="1:31" ht="18.95" customHeight="1">
      <c r="A46" s="431"/>
      <c r="B46" s="125" t="s">
        <v>856</v>
      </c>
      <c r="C46" s="432">
        <v>451915</v>
      </c>
      <c r="D46" s="445">
        <v>1</v>
      </c>
      <c r="E46" s="64">
        <v>578600</v>
      </c>
      <c r="F46" s="445">
        <v>451914</v>
      </c>
      <c r="G46" s="445"/>
      <c r="H46" s="18"/>
      <c r="I46" s="434">
        <v>0</v>
      </c>
      <c r="J46" s="64"/>
      <c r="K46" s="64"/>
      <c r="L46" s="18"/>
      <c r="M46" s="434">
        <v>0</v>
      </c>
      <c r="N46" s="64"/>
      <c r="O46" s="64"/>
      <c r="P46" s="64">
        <v>0</v>
      </c>
      <c r="Q46" s="64">
        <v>0</v>
      </c>
      <c r="R46" s="64">
        <v>0</v>
      </c>
      <c r="S46" s="64">
        <v>3</v>
      </c>
      <c r="T46" s="64">
        <v>0</v>
      </c>
      <c r="U46" s="64">
        <v>0</v>
      </c>
      <c r="V46" s="18">
        <f t="shared" si="2"/>
        <v>0</v>
      </c>
      <c r="W46" s="126">
        <f t="shared" si="3"/>
        <v>4</v>
      </c>
      <c r="X46" s="127">
        <f t="shared" si="4"/>
        <v>578600</v>
      </c>
      <c r="Y46" s="127">
        <f t="shared" si="5"/>
        <v>451914</v>
      </c>
      <c r="Z46" s="128">
        <f t="shared" si="1"/>
        <v>99.999778719449452</v>
      </c>
      <c r="AA46" s="446"/>
      <c r="AB46" s="438">
        <v>0</v>
      </c>
      <c r="AC46" s="438">
        <v>0</v>
      </c>
      <c r="AD46" s="438">
        <v>1</v>
      </c>
      <c r="AE46" s="438">
        <v>0</v>
      </c>
    </row>
    <row r="47" spans="1:31" ht="18.95" customHeight="1" thickBot="1">
      <c r="A47" s="429"/>
      <c r="B47" s="125" t="s">
        <v>581</v>
      </c>
      <c r="C47" s="432">
        <v>487911</v>
      </c>
      <c r="D47" s="433">
        <v>1</v>
      </c>
      <c r="E47" s="64">
        <v>512000</v>
      </c>
      <c r="F47" s="433">
        <v>487700</v>
      </c>
      <c r="G47" s="442"/>
      <c r="H47" s="18"/>
      <c r="I47" s="434">
        <v>0</v>
      </c>
      <c r="J47" s="64"/>
      <c r="K47" s="64"/>
      <c r="L47" s="18"/>
      <c r="M47" s="434">
        <v>0</v>
      </c>
      <c r="N47" s="64"/>
      <c r="O47" s="64"/>
      <c r="P47" s="64">
        <v>1</v>
      </c>
      <c r="Q47" s="64">
        <v>188</v>
      </c>
      <c r="R47" s="64">
        <v>98</v>
      </c>
      <c r="S47" s="64">
        <v>21</v>
      </c>
      <c r="T47" s="64">
        <v>49382</v>
      </c>
      <c r="U47" s="64">
        <v>28482</v>
      </c>
      <c r="V47" s="18">
        <f t="shared" si="2"/>
        <v>0</v>
      </c>
      <c r="W47" s="157">
        <f>D47+I47+M47+P47+S47</f>
        <v>23</v>
      </c>
      <c r="X47" s="127">
        <f>E47+J47+N47+Q47</f>
        <v>512188</v>
      </c>
      <c r="Y47" s="127">
        <f>F47+K47+O47+R47</f>
        <v>487798</v>
      </c>
      <c r="Z47" s="130">
        <f t="shared" si="1"/>
        <v>99.976840038449637</v>
      </c>
      <c r="AA47" s="435"/>
      <c r="AB47" s="438"/>
      <c r="AC47" s="438">
        <v>0</v>
      </c>
      <c r="AD47" s="438">
        <v>3</v>
      </c>
      <c r="AE47" s="438">
        <v>0</v>
      </c>
    </row>
    <row r="48" spans="1:31" ht="18.95" customHeight="1" thickTop="1">
      <c r="B48" s="131" t="s">
        <v>582</v>
      </c>
      <c r="C48" s="132">
        <f t="shared" ref="C48:I48" si="7">SUM(C7:C47)</f>
        <v>5521868</v>
      </c>
      <c r="D48" s="447">
        <f t="shared" si="7"/>
        <v>53</v>
      </c>
      <c r="E48" s="174">
        <f t="shared" si="7"/>
        <v>5910510</v>
      </c>
      <c r="F48" s="174">
        <f t="shared" si="7"/>
        <v>5435927</v>
      </c>
      <c r="G48" s="174">
        <f t="shared" si="7"/>
        <v>5088</v>
      </c>
      <c r="H48" s="133">
        <f t="shared" si="7"/>
        <v>54</v>
      </c>
      <c r="I48" s="448">
        <f t="shared" si="7"/>
        <v>82</v>
      </c>
      <c r="J48" s="174">
        <f t="shared" ref="J48:U48" si="8">SUM(J7:J47)</f>
        <v>40507</v>
      </c>
      <c r="K48" s="174">
        <f t="shared" si="8"/>
        <v>72010</v>
      </c>
      <c r="L48" s="133">
        <f t="shared" si="8"/>
        <v>9</v>
      </c>
      <c r="M48" s="448">
        <f t="shared" si="8"/>
        <v>9</v>
      </c>
      <c r="N48" s="174">
        <f t="shared" si="8"/>
        <v>0</v>
      </c>
      <c r="O48" s="174">
        <f t="shared" si="8"/>
        <v>2595</v>
      </c>
      <c r="P48" s="449">
        <f t="shared" si="8"/>
        <v>54</v>
      </c>
      <c r="Q48" s="174">
        <f t="shared" si="8"/>
        <v>43546</v>
      </c>
      <c r="R48" s="174">
        <f t="shared" si="8"/>
        <v>2410</v>
      </c>
      <c r="S48" s="174">
        <f t="shared" si="8"/>
        <v>119</v>
      </c>
      <c r="T48" s="174">
        <f t="shared" si="8"/>
        <v>277788</v>
      </c>
      <c r="U48" s="174">
        <f t="shared" si="8"/>
        <v>72417</v>
      </c>
      <c r="V48" s="133">
        <f>SUM(V7:V47)</f>
        <v>63</v>
      </c>
      <c r="W48" s="134">
        <f>D48+I48+M48+P48+S48</f>
        <v>317</v>
      </c>
      <c r="X48" s="132">
        <f>SUM(X7:X47)</f>
        <v>5994563</v>
      </c>
      <c r="Y48" s="132">
        <f>SUM(Y7:Y47)</f>
        <v>5512942</v>
      </c>
      <c r="Z48" s="135">
        <f t="shared" si="1"/>
        <v>99.838351804135854</v>
      </c>
      <c r="AA48" s="132">
        <f>SUM(AA7:AA47)</f>
        <v>0</v>
      </c>
      <c r="AB48" s="132">
        <f>SUM(AB7:AB47)</f>
        <v>24</v>
      </c>
      <c r="AC48" s="132">
        <f>SUM(AC7:AC47)</f>
        <v>446</v>
      </c>
      <c r="AD48" s="132">
        <f>SUM(AD7:AD47)</f>
        <v>62</v>
      </c>
      <c r="AE48" s="132">
        <f>SUM(AE7:AE47)</f>
        <v>107</v>
      </c>
    </row>
    <row r="49" spans="2:31" ht="3" customHeight="1">
      <c r="B49" s="559"/>
      <c r="C49" s="559"/>
      <c r="D49" s="559"/>
      <c r="E49" s="559"/>
      <c r="F49" s="559"/>
      <c r="G49" s="559"/>
      <c r="H49" s="559"/>
      <c r="I49" s="559"/>
      <c r="J49" s="559"/>
      <c r="K49" s="559"/>
      <c r="L49" s="559"/>
      <c r="M49" s="559"/>
      <c r="N49" s="559"/>
      <c r="O49" s="559"/>
      <c r="P49" s="559"/>
      <c r="Q49" s="559"/>
      <c r="R49" s="559"/>
      <c r="S49" s="559"/>
      <c r="T49" s="559"/>
      <c r="U49" s="559"/>
      <c r="V49" s="559"/>
      <c r="W49" s="559"/>
      <c r="X49" s="559"/>
      <c r="Y49" s="559"/>
      <c r="Z49" s="559"/>
      <c r="AA49" s="559"/>
      <c r="AB49" s="559"/>
      <c r="AC49" s="559"/>
      <c r="AD49" s="559"/>
      <c r="AE49" s="559"/>
    </row>
    <row r="50" spans="2:31" s="29" customFormat="1" ht="24.75" customHeight="1">
      <c r="B50" s="644" t="s">
        <v>1164</v>
      </c>
      <c r="C50" s="645"/>
      <c r="D50" s="645"/>
      <c r="E50" s="645"/>
      <c r="F50" s="645"/>
      <c r="G50" s="645"/>
      <c r="H50" s="645"/>
      <c r="I50" s="645"/>
      <c r="J50" s="645"/>
      <c r="K50" s="645"/>
      <c r="L50" s="645"/>
      <c r="M50" s="645"/>
      <c r="N50" s="645"/>
      <c r="O50" s="645"/>
      <c r="P50" s="645"/>
      <c r="Q50" s="645"/>
      <c r="R50" s="645"/>
      <c r="S50" s="645"/>
      <c r="T50" s="645"/>
      <c r="U50" s="645"/>
      <c r="V50" s="645"/>
      <c r="W50" s="645"/>
      <c r="X50" s="645"/>
      <c r="Y50" s="645"/>
      <c r="Z50" s="645"/>
      <c r="AA50" s="645"/>
      <c r="AB50" s="645"/>
      <c r="AC50" s="645"/>
      <c r="AD50" s="645"/>
      <c r="AE50" s="645"/>
    </row>
  </sheetData>
  <mergeCells count="37">
    <mergeCell ref="B1:K1"/>
    <mergeCell ref="H2:O2"/>
    <mergeCell ref="K4:K6"/>
    <mergeCell ref="O4:O6"/>
    <mergeCell ref="P4:P6"/>
    <mergeCell ref="J4:J6"/>
    <mergeCell ref="N4:N6"/>
    <mergeCell ref="P2:U2"/>
    <mergeCell ref="L4:M6"/>
    <mergeCell ref="H4:I6"/>
    <mergeCell ref="B2:B6"/>
    <mergeCell ref="C2:C6"/>
    <mergeCell ref="E4:E6"/>
    <mergeCell ref="F4:F6"/>
    <mergeCell ref="D4:D6"/>
    <mergeCell ref="D2:G3"/>
    <mergeCell ref="AE4:AE6"/>
    <mergeCell ref="Q4:Q6"/>
    <mergeCell ref="R4:R6"/>
    <mergeCell ref="T4:T6"/>
    <mergeCell ref="V4:W6"/>
    <mergeCell ref="B50:AE50"/>
    <mergeCell ref="AA2:AA6"/>
    <mergeCell ref="S4:S6"/>
    <mergeCell ref="V2:Y3"/>
    <mergeCell ref="Y4:Y6"/>
    <mergeCell ref="S3:U3"/>
    <mergeCell ref="X4:X6"/>
    <mergeCell ref="U4:U6"/>
    <mergeCell ref="Z2:Z6"/>
    <mergeCell ref="P3:R3"/>
    <mergeCell ref="AB2:AE2"/>
    <mergeCell ref="AB3:AC3"/>
    <mergeCell ref="AD3:AE3"/>
    <mergeCell ref="AB4:AB6"/>
    <mergeCell ref="AC4:AC6"/>
    <mergeCell ref="AD4:AD6"/>
  </mergeCells>
  <phoneticPr fontId="2"/>
  <printOptions horizontalCentered="1"/>
  <pageMargins left="0.59055118110236227" right="0.39370078740157483" top="0.78740157480314965" bottom="0.51181102362204722" header="0.51181102362204722" footer="0.31496062992125984"/>
  <pageSetup paperSize="9" scale="57" pageOrder="overThenDown" orientation="landscape" r:id="rId1"/>
  <headerFooter alignWithMargins="0">
    <oddFooter>&amp;C- 7 -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25"/>
  <sheetViews>
    <sheetView showZeros="0" view="pageBreakPreview" zoomScale="80" zoomScaleNormal="100" workbookViewId="0">
      <pane xSplit="3" ySplit="7" topLeftCell="D8" activePane="bottomRight" state="frozen"/>
      <selection activeCell="M87" sqref="M87"/>
      <selection pane="topRight" activeCell="M87" sqref="M87"/>
      <selection pane="bottomLeft" activeCell="M87" sqref="M87"/>
      <selection pane="bottomRight" activeCell="P9" sqref="P9"/>
    </sheetView>
  </sheetViews>
  <sheetFormatPr defaultColWidth="9" defaultRowHeight="18" customHeight="1"/>
  <cols>
    <col min="1" max="1" width="9" style="12"/>
    <col min="2" max="2" width="9.75" style="4" customWidth="1"/>
    <col min="3" max="3" width="8.125" style="4" customWidth="1"/>
    <col min="4" max="5" width="11.625" style="4" customWidth="1"/>
    <col min="6" max="17" width="4.875" style="4" customWidth="1"/>
    <col min="18" max="19" width="11.75" style="4" customWidth="1"/>
    <col min="20" max="20" width="10.625" style="4" customWidth="1"/>
    <col min="21" max="16384" width="9" style="4"/>
  </cols>
  <sheetData>
    <row r="1" spans="1:20" ht="18" customHeight="1">
      <c r="A1" s="19" t="s">
        <v>583</v>
      </c>
    </row>
    <row r="2" spans="1:20" ht="21" customHeight="1">
      <c r="A2" s="19" t="s">
        <v>1042</v>
      </c>
    </row>
    <row r="3" spans="1:20" ht="18" customHeight="1">
      <c r="A3" s="339"/>
      <c r="B3" s="5"/>
      <c r="C3" s="5"/>
      <c r="D3" s="5"/>
      <c r="E3" s="5"/>
      <c r="F3" s="666" t="s">
        <v>445</v>
      </c>
      <c r="G3" s="657"/>
      <c r="H3" s="657"/>
      <c r="I3" s="657"/>
      <c r="J3" s="658"/>
      <c r="K3" s="666" t="s">
        <v>286</v>
      </c>
      <c r="L3" s="657"/>
      <c r="M3" s="657"/>
      <c r="N3" s="657"/>
      <c r="O3" s="657"/>
      <c r="P3" s="657"/>
      <c r="Q3" s="658"/>
      <c r="R3" s="339"/>
      <c r="S3" s="339"/>
      <c r="T3" s="339"/>
    </row>
    <row r="4" spans="1:20" ht="18" customHeight="1">
      <c r="A4" s="7" t="s">
        <v>466</v>
      </c>
      <c r="B4" s="7" t="s">
        <v>584</v>
      </c>
      <c r="C4" s="7" t="s">
        <v>585</v>
      </c>
      <c r="D4" s="7" t="s">
        <v>383</v>
      </c>
      <c r="E4" s="7" t="s">
        <v>384</v>
      </c>
      <c r="F4" s="339" t="s">
        <v>385</v>
      </c>
      <c r="G4" s="339" t="s">
        <v>386</v>
      </c>
      <c r="H4" s="339" t="s">
        <v>387</v>
      </c>
      <c r="I4" s="339" t="s">
        <v>388</v>
      </c>
      <c r="J4" s="339" t="s">
        <v>389</v>
      </c>
      <c r="K4" s="7" t="s">
        <v>390</v>
      </c>
      <c r="L4" s="7" t="s">
        <v>391</v>
      </c>
      <c r="M4" s="340" t="s">
        <v>448</v>
      </c>
      <c r="N4" s="341" t="s">
        <v>217</v>
      </c>
      <c r="O4" s="341" t="s">
        <v>1037</v>
      </c>
      <c r="P4" s="426" t="s">
        <v>449</v>
      </c>
      <c r="Q4" s="427" t="s">
        <v>389</v>
      </c>
      <c r="R4" s="7" t="s">
        <v>457</v>
      </c>
      <c r="S4" s="7" t="s">
        <v>392</v>
      </c>
      <c r="T4" s="7" t="s">
        <v>393</v>
      </c>
    </row>
    <row r="5" spans="1:20" ht="18" customHeight="1">
      <c r="A5" s="334" t="s">
        <v>186</v>
      </c>
      <c r="B5" s="334" t="s">
        <v>586</v>
      </c>
      <c r="C5" s="7" t="s">
        <v>587</v>
      </c>
      <c r="D5" s="7" t="s">
        <v>394</v>
      </c>
      <c r="E5" s="7" t="s">
        <v>394</v>
      </c>
      <c r="F5" s="7" t="s">
        <v>395</v>
      </c>
      <c r="G5" s="7" t="s">
        <v>395</v>
      </c>
      <c r="H5" s="7" t="s">
        <v>396</v>
      </c>
      <c r="I5" s="7" t="s">
        <v>397</v>
      </c>
      <c r="J5" s="7" t="s">
        <v>398</v>
      </c>
      <c r="K5" s="7" t="s">
        <v>399</v>
      </c>
      <c r="L5" s="7" t="s">
        <v>399</v>
      </c>
      <c r="M5" s="341" t="s">
        <v>403</v>
      </c>
      <c r="N5" s="341" t="s">
        <v>1038</v>
      </c>
      <c r="O5" s="341" t="s">
        <v>1039</v>
      </c>
      <c r="P5" s="7" t="s">
        <v>460</v>
      </c>
      <c r="Q5" s="428" t="s">
        <v>398</v>
      </c>
      <c r="R5" s="7" t="s">
        <v>290</v>
      </c>
      <c r="S5" s="7" t="s">
        <v>290</v>
      </c>
      <c r="T5" s="7" t="s">
        <v>400</v>
      </c>
    </row>
    <row r="6" spans="1:20" ht="18" customHeight="1">
      <c r="A6" s="334"/>
      <c r="B6" s="334"/>
      <c r="C6" s="8"/>
      <c r="D6" s="8" t="s">
        <v>291</v>
      </c>
      <c r="E6" s="8" t="s">
        <v>291</v>
      </c>
      <c r="F6" s="7" t="s">
        <v>397</v>
      </c>
      <c r="G6" s="7" t="s">
        <v>397</v>
      </c>
      <c r="H6" s="7" t="s">
        <v>397</v>
      </c>
      <c r="I6" s="7" t="s">
        <v>401</v>
      </c>
      <c r="J6" s="7" t="s">
        <v>402</v>
      </c>
      <c r="K6" s="7" t="s">
        <v>403</v>
      </c>
      <c r="L6" s="7" t="s">
        <v>403</v>
      </c>
      <c r="M6" s="341" t="s">
        <v>462</v>
      </c>
      <c r="N6" s="341" t="s">
        <v>1040</v>
      </c>
      <c r="O6" s="341" t="s">
        <v>1039</v>
      </c>
      <c r="P6" s="7" t="s">
        <v>398</v>
      </c>
      <c r="Q6" s="428" t="s">
        <v>463</v>
      </c>
      <c r="R6" s="7" t="s">
        <v>464</v>
      </c>
      <c r="S6" s="7" t="s">
        <v>464</v>
      </c>
      <c r="T6" s="7" t="s">
        <v>404</v>
      </c>
    </row>
    <row r="7" spans="1:20" ht="18" customHeight="1">
      <c r="A7" s="335" t="s">
        <v>188</v>
      </c>
      <c r="B7" s="335" t="s">
        <v>188</v>
      </c>
      <c r="C7" s="10" t="s">
        <v>188</v>
      </c>
      <c r="D7" s="7" t="s">
        <v>468</v>
      </c>
      <c r="E7" s="7" t="s">
        <v>468</v>
      </c>
      <c r="F7" s="7"/>
      <c r="G7" s="7"/>
      <c r="H7" s="7"/>
      <c r="I7" s="7" t="s">
        <v>397</v>
      </c>
      <c r="J7" s="7"/>
      <c r="K7" s="7" t="s">
        <v>405</v>
      </c>
      <c r="L7" s="7" t="s">
        <v>405</v>
      </c>
      <c r="M7" s="341"/>
      <c r="N7" s="341"/>
      <c r="O7" s="278" t="s">
        <v>1041</v>
      </c>
      <c r="P7" s="7" t="s">
        <v>65</v>
      </c>
      <c r="Q7" s="428"/>
      <c r="R7" s="7" t="s">
        <v>471</v>
      </c>
      <c r="S7" s="7" t="s">
        <v>471</v>
      </c>
      <c r="T7" s="10" t="s">
        <v>289</v>
      </c>
    </row>
    <row r="8" spans="1:20" s="12" customFormat="1" ht="24.95" customHeight="1">
      <c r="A8" s="9" t="s">
        <v>588</v>
      </c>
      <c r="B8" s="9" t="s">
        <v>777</v>
      </c>
      <c r="C8" s="176">
        <v>1</v>
      </c>
      <c r="D8" s="64">
        <f>SUM('9-10'!D17)</f>
        <v>98600</v>
      </c>
      <c r="E8" s="64">
        <f>SUM('9-10'!E17)</f>
        <v>94903</v>
      </c>
      <c r="F8" s="176">
        <f>SUM('9-10'!F17)</f>
        <v>2</v>
      </c>
      <c r="G8" s="176">
        <f>SUM('9-10'!G17)</f>
        <v>0</v>
      </c>
      <c r="H8" s="176">
        <f>SUM('9-10'!H17)</f>
        <v>0</v>
      </c>
      <c r="I8" s="176">
        <f>SUM('9-10'!I17)</f>
        <v>1</v>
      </c>
      <c r="J8" s="176">
        <f>SUM('9-10'!J17)</f>
        <v>0</v>
      </c>
      <c r="K8" s="176">
        <f>SUM('9-10'!K17)</f>
        <v>1</v>
      </c>
      <c r="L8" s="176">
        <f>SUM('9-10'!L17)</f>
        <v>1</v>
      </c>
      <c r="M8" s="176">
        <f>SUM('9-10'!M17)</f>
        <v>0</v>
      </c>
      <c r="N8" s="176">
        <f>SUM('9-10'!N17)</f>
        <v>0</v>
      </c>
      <c r="O8" s="176">
        <f>SUM('9-10'!O17)</f>
        <v>0</v>
      </c>
      <c r="P8" s="176">
        <f>SUM('9-10'!P17)</f>
        <v>0</v>
      </c>
      <c r="Q8" s="288">
        <f>SUM('9-10'!Q17)</f>
        <v>0</v>
      </c>
      <c r="R8" s="64">
        <f>SUM('9-10'!AD17)</f>
        <v>41800</v>
      </c>
      <c r="S8" s="64">
        <f>SUM('9-10'!AE17)</f>
        <v>31456</v>
      </c>
      <c r="T8" s="64">
        <f t="shared" ref="T8:T25" si="0">S8*1000/E8</f>
        <v>331.45422167897749</v>
      </c>
    </row>
    <row r="9" spans="1:20" ht="24.95" customHeight="1">
      <c r="A9" s="665" t="s">
        <v>499</v>
      </c>
      <c r="B9" s="9" t="s">
        <v>778</v>
      </c>
      <c r="C9" s="176">
        <v>2</v>
      </c>
      <c r="D9" s="64">
        <f>SUM('9-10'!D18,'9-10'!D21)</f>
        <v>382205</v>
      </c>
      <c r="E9" s="64">
        <f>SUM('9-10'!E18,'9-10'!E21)</f>
        <v>335809</v>
      </c>
      <c r="F9" s="176">
        <f>SUM('9-10'!F18,'9-10'!F21)</f>
        <v>3</v>
      </c>
      <c r="G9" s="176">
        <f>SUM('9-10'!G18,'9-10'!G21)</f>
        <v>0</v>
      </c>
      <c r="H9" s="176">
        <f>SUM('9-10'!H18,'9-10'!H21)</f>
        <v>26</v>
      </c>
      <c r="I9" s="176">
        <f>SUM('9-10'!I18,'9-10'!I21)</f>
        <v>4</v>
      </c>
      <c r="J9" s="176">
        <f>SUM('9-10'!J18,'9-10'!J21)</f>
        <v>3</v>
      </c>
      <c r="K9" s="176">
        <f>SUM('9-10'!K18,'9-10'!K21)</f>
        <v>0</v>
      </c>
      <c r="L9" s="176">
        <f>SUM('9-10'!L18,'9-10'!L21)</f>
        <v>10</v>
      </c>
      <c r="M9" s="176">
        <f>SUM('9-10'!M18,'9-10'!M21)</f>
        <v>0</v>
      </c>
      <c r="N9" s="176">
        <f>SUM('9-10'!N18,'9-10'!N21)</f>
        <v>0</v>
      </c>
      <c r="O9" s="176">
        <f>SUM('9-10'!O18,'9-10'!O21)</f>
        <v>0</v>
      </c>
      <c r="P9" s="176">
        <f>SUM('9-10'!P18,'9-10'!P21)</f>
        <v>0</v>
      </c>
      <c r="Q9" s="288">
        <f>SUM('9-10'!Q18,'9-10'!Q21)</f>
        <v>0</v>
      </c>
      <c r="R9" s="279">
        <f>SUM('9-10'!AD18,'9-10'!AD21)</f>
        <v>151680</v>
      </c>
      <c r="S9" s="279">
        <f>SUM('9-10'!AE18,'9-10'!AE21)</f>
        <v>112319</v>
      </c>
      <c r="T9" s="64">
        <f t="shared" si="0"/>
        <v>334.47286999455048</v>
      </c>
    </row>
    <row r="10" spans="1:20" ht="24.95" customHeight="1">
      <c r="A10" s="648"/>
      <c r="B10" s="9" t="s">
        <v>589</v>
      </c>
      <c r="C10" s="176">
        <v>3</v>
      </c>
      <c r="D10" s="64">
        <f>SUM('9-10'!D16,'9-10'!D26,'9-10'!D41)</f>
        <v>428500</v>
      </c>
      <c r="E10" s="64">
        <f>SUM('9-10'!E16,'9-10'!E26,'9-10'!E41)</f>
        <v>383332</v>
      </c>
      <c r="F10" s="176">
        <f>SUM('9-10'!F16,'9-10'!F26,'9-10'!F41)</f>
        <v>4</v>
      </c>
      <c r="G10" s="176">
        <f>SUM('9-10'!G16,'9-10'!G26,'9-10'!G41)</f>
        <v>1</v>
      </c>
      <c r="H10" s="176">
        <f>SUM('9-10'!H16,'9-10'!H26,'9-10'!H41)</f>
        <v>9</v>
      </c>
      <c r="I10" s="176">
        <f>SUM('9-10'!I16,'9-10'!I26,'9-10'!I41)</f>
        <v>4</v>
      </c>
      <c r="J10" s="176">
        <f>SUM('9-10'!J16,'9-10'!J26,'9-10'!J41)</f>
        <v>0</v>
      </c>
      <c r="K10" s="176">
        <f>SUM('9-10'!K16,'9-10'!K26,'9-10'!K41)</f>
        <v>0</v>
      </c>
      <c r="L10" s="176">
        <f>SUM('9-10'!L16,'9-10'!L26,'9-10'!L41)</f>
        <v>3</v>
      </c>
      <c r="M10" s="176">
        <f>SUM('9-10'!M16,'9-10'!M26,'9-10'!M41)</f>
        <v>1</v>
      </c>
      <c r="N10" s="176">
        <f>SUM('9-10'!N16,'9-10'!N26,'9-10'!N41)</f>
        <v>0</v>
      </c>
      <c r="O10" s="176">
        <f>SUM('9-10'!O16,'9-10'!O26,'9-10'!O41)</f>
        <v>0</v>
      </c>
      <c r="P10" s="176">
        <f>SUM('9-10'!P16,'9-10'!P26,'9-10'!P41)</f>
        <v>0</v>
      </c>
      <c r="Q10" s="288">
        <f>SUM('9-10'!Q16,'9-10'!Q26,'9-10'!Q41)</f>
        <v>2</v>
      </c>
      <c r="R10" s="64">
        <f>SUM('9-10'!AD16,'9-10'!AD26,'9-10'!AD41)</f>
        <v>232250</v>
      </c>
      <c r="S10" s="64">
        <f>SUM('9-10'!AE16,'9-10'!AE26,'9-10'!AE41)</f>
        <v>126665</v>
      </c>
      <c r="T10" s="64">
        <f t="shared" si="0"/>
        <v>330.43158410985779</v>
      </c>
    </row>
    <row r="11" spans="1:20" ht="24.95" customHeight="1">
      <c r="A11" s="665" t="s">
        <v>502</v>
      </c>
      <c r="B11" s="9" t="s">
        <v>504</v>
      </c>
      <c r="C11" s="176">
        <v>4</v>
      </c>
      <c r="D11" s="64">
        <f>SUM('9-10'!D9,'9-10'!D22,'9-10'!D39,'9-10'!D44)</f>
        <v>458400</v>
      </c>
      <c r="E11" s="64">
        <f>SUM('9-10'!E9,'9-10'!E22,'9-10'!E39,'9-10'!E44)</f>
        <v>419163</v>
      </c>
      <c r="F11" s="176">
        <f>SUM('9-10'!F9,'9-10'!F22,'9-10'!F39,'9-10'!F44)</f>
        <v>2</v>
      </c>
      <c r="G11" s="176">
        <f>SUM('9-10'!G9,'9-10'!G22,'9-10'!G39,'9-10'!G44)</f>
        <v>1</v>
      </c>
      <c r="H11" s="176">
        <f>SUM('9-10'!H9,'9-10'!H22,'9-10'!H39,'9-10'!H44)</f>
        <v>49</v>
      </c>
      <c r="I11" s="176">
        <f>SUM('9-10'!I9,'9-10'!I22,'9-10'!I39,'9-10'!I44)</f>
        <v>4</v>
      </c>
      <c r="J11" s="176">
        <f>SUM('9-10'!J9,'9-10'!J22,'9-10'!J39,'9-10'!J44)</f>
        <v>0</v>
      </c>
      <c r="K11" s="176">
        <f>SUM('9-10'!K9,'9-10'!K22,'9-10'!K39,'9-10'!K44)</f>
        <v>0</v>
      </c>
      <c r="L11" s="176">
        <f>SUM('9-10'!L9,'9-10'!L22,'9-10'!L39,'9-10'!L44)</f>
        <v>3</v>
      </c>
      <c r="M11" s="176">
        <f>SUM('9-10'!M9,'9-10'!M22,'9-10'!M39,'9-10'!M44)</f>
        <v>0</v>
      </c>
      <c r="N11" s="176">
        <f>SUM('9-10'!N9,'9-10'!N22,'9-10'!N39,'9-10'!N44)</f>
        <v>0</v>
      </c>
      <c r="O11" s="176">
        <f>SUM('9-10'!O9,'9-10'!O22,'9-10'!O39,'9-10'!O44)</f>
        <v>0</v>
      </c>
      <c r="P11" s="176">
        <f>SUM('9-10'!P9,'9-10'!P22,'9-10'!P39,'9-10'!P44)</f>
        <v>5</v>
      </c>
      <c r="Q11" s="288">
        <f>SUM('9-10'!Q9,'9-10'!Q22,'9-10'!Q39,'9-10'!Q44)</f>
        <v>5</v>
      </c>
      <c r="R11" s="64">
        <f>SUM('9-10'!AD9,'9-10'!AD22,'9-10'!AD39,'9-10'!AD44)</f>
        <v>255660</v>
      </c>
      <c r="S11" s="64">
        <f>SUM('9-10'!AE9,'9-10'!AE22,'9-10'!AE39,'9-10'!AE44)</f>
        <v>149428</v>
      </c>
      <c r="T11" s="64">
        <f t="shared" si="0"/>
        <v>356.4913887914725</v>
      </c>
    </row>
    <row r="12" spans="1:20" ht="24.95" customHeight="1">
      <c r="A12" s="648"/>
      <c r="B12" s="9" t="s">
        <v>590</v>
      </c>
      <c r="C12" s="176">
        <v>1</v>
      </c>
      <c r="D12" s="64">
        <f>SUM('9-10'!D14)</f>
        <v>300000</v>
      </c>
      <c r="E12" s="64">
        <f>SUM('9-10'!E14)</f>
        <v>293198</v>
      </c>
      <c r="F12" s="176">
        <f>SUM('9-10'!F14)</f>
        <v>1</v>
      </c>
      <c r="G12" s="176">
        <f>SUM('9-10'!G14)</f>
        <v>0</v>
      </c>
      <c r="H12" s="176">
        <f>SUM('9-10'!H14)</f>
        <v>62</v>
      </c>
      <c r="I12" s="176">
        <f>SUM('9-10'!I14)</f>
        <v>2</v>
      </c>
      <c r="J12" s="176">
        <f>SUM('9-10'!J14)</f>
        <v>0</v>
      </c>
      <c r="K12" s="176">
        <f>SUM('9-10'!K14)</f>
        <v>0</v>
      </c>
      <c r="L12" s="176">
        <f>SUM('9-10'!L14)</f>
        <v>3</v>
      </c>
      <c r="M12" s="176">
        <f>SUM('9-10'!M14)</f>
        <v>0</v>
      </c>
      <c r="N12" s="176">
        <f>SUM('9-10'!N14)</f>
        <v>0</v>
      </c>
      <c r="O12" s="176">
        <f>SUM('9-10'!O14)</f>
        <v>0</v>
      </c>
      <c r="P12" s="176">
        <f>SUM('9-10'!P14)</f>
        <v>0</v>
      </c>
      <c r="Q12" s="288">
        <f>SUM('9-10'!Q14)</f>
        <v>2</v>
      </c>
      <c r="R12" s="434">
        <f>SUM('9-10'!AD14)</f>
        <v>132000</v>
      </c>
      <c r="S12" s="434">
        <f>SUM('9-10'!AE14)</f>
        <v>101440</v>
      </c>
      <c r="T12" s="64">
        <f t="shared" si="0"/>
        <v>345.97780339565753</v>
      </c>
    </row>
    <row r="13" spans="1:20" ht="24.95" customHeight="1">
      <c r="A13" s="9" t="s">
        <v>505</v>
      </c>
      <c r="B13" s="9" t="s">
        <v>300</v>
      </c>
      <c r="C13" s="176">
        <v>7</v>
      </c>
      <c r="D13" s="64">
        <f>SUM('9-10'!D27,'9-10'!D28,'9-10'!D29,'9-10'!D30,'9-10'!D31,'9-10'!D38,'9-10'!D42)</f>
        <v>305520</v>
      </c>
      <c r="E13" s="64">
        <f>SUM('9-10'!E27,'9-10'!E28,'9-10'!E29,'9-10'!E30,'9-10'!E31,'9-10'!E38,'9-10'!E42)</f>
        <v>269600</v>
      </c>
      <c r="F13" s="176">
        <f>SUM('9-10'!F27,'9-10'!F28,'9-10'!F29,'9-10'!F30,'9-10'!F31,'9-10'!F38,'9-10'!F42)</f>
        <v>12</v>
      </c>
      <c r="G13" s="176">
        <f>SUM('9-10'!G27,'9-10'!G28,'9-10'!G29,'9-10'!G30,'9-10'!G31,'9-10'!G38,'9-10'!G42)</f>
        <v>0</v>
      </c>
      <c r="H13" s="176">
        <f>SUM('9-10'!H27,'9-10'!H28,'9-10'!H29,'9-10'!H30,'9-10'!H31,'9-10'!H38,'9-10'!H42)</f>
        <v>115</v>
      </c>
      <c r="I13" s="176">
        <f>SUM('9-10'!I27,'9-10'!I28,'9-10'!I29,'9-10'!I30,'9-10'!I31,'9-10'!I38,'9-10'!I42)</f>
        <v>12</v>
      </c>
      <c r="J13" s="176">
        <f>SUM('9-10'!J27,'9-10'!J28,'9-10'!J29,'9-10'!J30,'9-10'!J31,'9-10'!J38,'9-10'!J42)</f>
        <v>2</v>
      </c>
      <c r="K13" s="176">
        <f>SUM('9-10'!K27,'9-10'!K28,'9-10'!K29,'9-10'!K30,'9-10'!K31,'9-10'!K38,'9-10'!K42)</f>
        <v>3</v>
      </c>
      <c r="L13" s="176">
        <f>SUM('9-10'!L27,'9-10'!L28,'9-10'!L29,'9-10'!L30,'9-10'!L31,'9-10'!L38,'9-10'!L42)</f>
        <v>9</v>
      </c>
      <c r="M13" s="176">
        <f>SUM('9-10'!M27,'9-10'!M28,'9-10'!M29,'9-10'!M30,'9-10'!M31,'9-10'!M38,'9-10'!M42)</f>
        <v>8</v>
      </c>
      <c r="N13" s="176">
        <f>SUM('9-10'!N27,'9-10'!N28,'9-10'!N29,'9-10'!N30,'9-10'!N31,'9-10'!N38,'9-10'!N42)</f>
        <v>2</v>
      </c>
      <c r="O13" s="176">
        <f>SUM('9-10'!O27,'9-10'!O28,'9-10'!O29,'9-10'!O30,'9-10'!O31,'9-10'!O38,'9-10'!O42)</f>
        <v>0</v>
      </c>
      <c r="P13" s="176">
        <v>10</v>
      </c>
      <c r="Q13" s="288">
        <v>6</v>
      </c>
      <c r="R13" s="64">
        <f>SUM('9-10'!AD27,'9-10'!AD28,'9-10'!AD29,'9-10'!AD30,'9-10'!AD31,'9-10'!AD38,'9-10'!AD42)</f>
        <v>150530</v>
      </c>
      <c r="S13" s="64">
        <f>SUM('9-10'!AE27,'9-10'!AE28,'9-10'!AE29,'9-10'!AE30,'9-10'!AE31,'9-10'!AE38,'9-10'!AE42)</f>
        <v>113673</v>
      </c>
      <c r="T13" s="64">
        <f t="shared" si="0"/>
        <v>421.63575667655789</v>
      </c>
    </row>
    <row r="14" spans="1:20" ht="24.95" customHeight="1">
      <c r="A14" s="9" t="s">
        <v>506</v>
      </c>
      <c r="B14" s="9" t="s">
        <v>506</v>
      </c>
      <c r="C14" s="176">
        <v>3</v>
      </c>
      <c r="D14" s="64">
        <f>SUM('9-10'!D35,'9-10'!D36,'9-10'!D48)</f>
        <v>46040</v>
      </c>
      <c r="E14" s="64">
        <f>SUM('9-10'!E35,'9-10'!E36,'9-10'!E48)</f>
        <v>37040</v>
      </c>
      <c r="F14" s="176">
        <f>SUM('9-10'!F35,'9-10'!F36,'9-10'!F48)</f>
        <v>11</v>
      </c>
      <c r="G14" s="176">
        <f>SUM('9-10'!G35,'9-10'!G36,'9-10'!G48)</f>
        <v>0</v>
      </c>
      <c r="H14" s="176">
        <v>18</v>
      </c>
      <c r="I14" s="176">
        <f>SUM('9-10'!I35,'9-10'!I36,'9-10'!I48)</f>
        <v>2</v>
      </c>
      <c r="J14" s="176">
        <f>SUM('9-10'!J35,'9-10'!J36,'9-10'!J48)</f>
        <v>0</v>
      </c>
      <c r="K14" s="176">
        <f>SUM('9-10'!K35,'9-10'!K36,'9-10'!K48)</f>
        <v>0</v>
      </c>
      <c r="L14" s="176">
        <f>SUM('9-10'!L35,'9-10'!L36,'9-10'!L48)</f>
        <v>2</v>
      </c>
      <c r="M14" s="176">
        <f>SUM('9-10'!M35,'9-10'!M36,'9-10'!M48)</f>
        <v>3</v>
      </c>
      <c r="N14" s="176">
        <f>SUM('9-10'!N35,'9-10'!N36,'9-10'!N48)</f>
        <v>0</v>
      </c>
      <c r="O14" s="176">
        <f>SUM('9-10'!O35,'9-10'!O36,'9-10'!O48)</f>
        <v>0</v>
      </c>
      <c r="P14" s="176">
        <v>4</v>
      </c>
      <c r="Q14" s="288">
        <f>SUM('9-10'!Q35,'9-10'!Q36,'9-10'!Q48)</f>
        <v>0</v>
      </c>
      <c r="R14" s="64">
        <f>SUM('9-10'!AD35,'9-10'!AD36,'9-10'!AD48)</f>
        <v>22820</v>
      </c>
      <c r="S14" s="64">
        <f>SUM('9-10'!AE35,'9-10'!AE36,'9-10'!AE48)</f>
        <v>16823</v>
      </c>
      <c r="T14" s="64">
        <f t="shared" si="0"/>
        <v>454.18466522678187</v>
      </c>
    </row>
    <row r="15" spans="1:20" ht="24.95" customHeight="1">
      <c r="A15" s="665" t="s">
        <v>507</v>
      </c>
      <c r="B15" s="9" t="s">
        <v>779</v>
      </c>
      <c r="C15" s="176">
        <v>4</v>
      </c>
      <c r="D15" s="64">
        <f>SUM('9-10'!D15,'9-10'!D23,'9-10'!D32,'9-10'!D46)</f>
        <v>135688</v>
      </c>
      <c r="E15" s="64">
        <f>SUM('9-10'!E15,'9-10'!E23,'9-10'!E32,'9-10'!E46)</f>
        <v>127679</v>
      </c>
      <c r="F15" s="176">
        <f>SUM('9-10'!F15,'9-10'!F23,'9-10'!F32,'9-10'!F46)</f>
        <v>7</v>
      </c>
      <c r="G15" s="176">
        <f>SUM('9-10'!G15,'9-10'!G23,'9-10'!G32,'9-10'!G46)</f>
        <v>1</v>
      </c>
      <c r="H15" s="176">
        <f>SUM('9-10'!H15,'9-10'!H23,'9-10'!H32,'9-10'!H46)</f>
        <v>36</v>
      </c>
      <c r="I15" s="176">
        <f>SUM('9-10'!I15,'9-10'!I23,'9-10'!I32,'9-10'!I46)</f>
        <v>0</v>
      </c>
      <c r="J15" s="176">
        <f>SUM('9-10'!J15,'9-10'!J23,'9-10'!J32,'9-10'!J46)</f>
        <v>0</v>
      </c>
      <c r="K15" s="176">
        <f>SUM('9-10'!K15,'9-10'!K23,'9-10'!K32,'9-10'!K46)</f>
        <v>6</v>
      </c>
      <c r="L15" s="176">
        <f>SUM('9-10'!L15,'9-10'!L23,'9-10'!L32,'9-10'!L46)</f>
        <v>10</v>
      </c>
      <c r="M15" s="176">
        <f>SUM('9-10'!M15,'9-10'!M23,'9-10'!M32,'9-10'!M46)</f>
        <v>8</v>
      </c>
      <c r="N15" s="176">
        <f>SUM('9-10'!N15,'9-10'!N23,'9-10'!N32,'9-10'!N46)</f>
        <v>2</v>
      </c>
      <c r="O15" s="176">
        <f>SUM('9-10'!O15,'9-10'!O23,'9-10'!O32,'9-10'!O46)</f>
        <v>1</v>
      </c>
      <c r="P15" s="176">
        <f>SUM('9-10'!P15,'9-10'!P23,'9-10'!P32,'9-10'!P46)</f>
        <v>5</v>
      </c>
      <c r="Q15" s="288">
        <f>SUM('9-10'!Q15,'9-10'!Q23,'9-10'!Q32,'9-10'!Q46)</f>
        <v>3</v>
      </c>
      <c r="R15" s="64">
        <f>SUM('9-10'!AD15,'9-10'!AD23,'9-10'!AD32,'9-10'!AD46)</f>
        <v>70200</v>
      </c>
      <c r="S15" s="64">
        <f>SUM('9-10'!AE15,'9-10'!AE23,'9-10'!AE32,'9-10'!AE46)</f>
        <v>57839</v>
      </c>
      <c r="T15" s="64">
        <f t="shared" si="0"/>
        <v>453.00323467445702</v>
      </c>
    </row>
    <row r="16" spans="1:20" ht="24.95" customHeight="1">
      <c r="A16" s="648"/>
      <c r="B16" s="9" t="s">
        <v>591</v>
      </c>
      <c r="C16" s="176">
        <v>4</v>
      </c>
      <c r="D16" s="64">
        <f>SUM('9-10'!D19,'9-10'!D20,'9-10'!D34,'9-10'!D47)</f>
        <v>146800</v>
      </c>
      <c r="E16" s="64">
        <f>SUM('9-10'!E19,'9-10'!E20,'9-10'!E34,'9-10'!E47)</f>
        <v>116311</v>
      </c>
      <c r="F16" s="176">
        <f>SUM('9-10'!F19,'9-10'!F20,'9-10'!F34,'9-10'!F47)</f>
        <v>2</v>
      </c>
      <c r="G16" s="176">
        <f>SUM('9-10'!G19,'9-10'!G20,'9-10'!G34,'9-10'!G47)</f>
        <v>1</v>
      </c>
      <c r="H16" s="176">
        <f>SUM('9-10'!H19,'9-10'!H20,'9-10'!H34,'9-10'!H47)</f>
        <v>22</v>
      </c>
      <c r="I16" s="176">
        <f>SUM('9-10'!I19,'9-10'!I20,'9-10'!I34,'9-10'!I47)</f>
        <v>0</v>
      </c>
      <c r="J16" s="176">
        <f>SUM('9-10'!J19,'9-10'!J20,'9-10'!J34,'9-10'!J47)</f>
        <v>0</v>
      </c>
      <c r="K16" s="176">
        <f>SUM('9-10'!K19,'9-10'!K20,'9-10'!K34,'9-10'!K47)</f>
        <v>0</v>
      </c>
      <c r="L16" s="176">
        <f>SUM('9-10'!L19,'9-10'!L20,'9-10'!L34,'9-10'!L47)</f>
        <v>5</v>
      </c>
      <c r="M16" s="176">
        <f>SUM('9-10'!M19,'9-10'!M20,'9-10'!M34,'9-10'!M47)</f>
        <v>3</v>
      </c>
      <c r="N16" s="176">
        <f>SUM('9-10'!N19,'9-10'!N20,'9-10'!N34,'9-10'!N47)</f>
        <v>1</v>
      </c>
      <c r="O16" s="176">
        <f>SUM('9-10'!O19,'9-10'!O20,'9-10'!O34,'9-10'!O47)</f>
        <v>2</v>
      </c>
      <c r="P16" s="176">
        <f>SUM('9-10'!P19,'9-10'!P20,'9-10'!P34,'9-10'!P47)</f>
        <v>10</v>
      </c>
      <c r="Q16" s="176">
        <f>SUM('9-10'!Q19,'9-10'!Q20,'9-10'!Q34,'9-10'!Q47)</f>
        <v>3</v>
      </c>
      <c r="R16" s="64">
        <f>SUM('9-10'!AD19,'9-10'!AD20,'9-10'!AD34,'9-10'!AD47)</f>
        <v>130700</v>
      </c>
      <c r="S16" s="64">
        <f>SUM('9-10'!AE19,'9-10'!AE20,'9-10'!AE34,'9-10'!AE47)</f>
        <v>79649</v>
      </c>
      <c r="T16" s="64">
        <f t="shared" si="0"/>
        <v>684.79335574451261</v>
      </c>
    </row>
    <row r="17" spans="1:20" ht="24.95" customHeight="1">
      <c r="A17" s="665" t="s">
        <v>802</v>
      </c>
      <c r="B17" s="9" t="s">
        <v>780</v>
      </c>
      <c r="C17" s="176">
        <v>3</v>
      </c>
      <c r="D17" s="64">
        <f>SUM('9-10'!D10,'9-10'!D24,'9-10'!D43)</f>
        <v>120537</v>
      </c>
      <c r="E17" s="64">
        <f>SUM('9-10'!E10,'9-10'!E24,'9-10'!E43)</f>
        <v>80266</v>
      </c>
      <c r="F17" s="176">
        <f>SUM('9-10'!F10,'9-10'!F24,'9-10'!F43)</f>
        <v>23</v>
      </c>
      <c r="G17" s="176">
        <f>SUM('9-10'!G10,'9-10'!G24,'9-10'!G43)</f>
        <v>14</v>
      </c>
      <c r="H17" s="176">
        <f>SUM('9-10'!H10,'9-10'!H24,'9-10'!H43)</f>
        <v>47</v>
      </c>
      <c r="I17" s="176">
        <f>SUM('9-10'!I10,'9-10'!I24,'9-10'!I43)</f>
        <v>0</v>
      </c>
      <c r="J17" s="176">
        <f>SUM('9-10'!J10,'9-10'!J24,'9-10'!J43)</f>
        <v>18</v>
      </c>
      <c r="K17" s="176">
        <f>SUM('9-10'!K10,'9-10'!K24,'9-10'!K43)</f>
        <v>6</v>
      </c>
      <c r="L17" s="176">
        <f>SUM('9-10'!L10,'9-10'!L24,'9-10'!L43)</f>
        <v>21</v>
      </c>
      <c r="M17" s="176">
        <f>SUM('9-10'!M10,'9-10'!M24,'9-10'!M43)</f>
        <v>9</v>
      </c>
      <c r="N17" s="176">
        <f>SUM('9-10'!N10,'9-10'!N24,'9-10'!N43)</f>
        <v>2</v>
      </c>
      <c r="O17" s="176">
        <f>SUM('9-10'!O10,'9-10'!O24,'9-10'!O43)</f>
        <v>0</v>
      </c>
      <c r="P17" s="176">
        <f>SUM('9-10'!P10,'9-10'!P24,'9-10'!P43)</f>
        <v>41</v>
      </c>
      <c r="Q17" s="288">
        <f>SUM('9-10'!Q10,'9-10'!Q24,'9-10'!Q43)</f>
        <v>1</v>
      </c>
      <c r="R17" s="64">
        <f>SUM('9-10'!AD10,'9-10'!AD24,'9-10'!AD43)</f>
        <v>75923</v>
      </c>
      <c r="S17" s="64">
        <f>SUM('9-10'!AE10,'9-10'!AE24,'9-10'!AE43)</f>
        <v>51925</v>
      </c>
      <c r="T17" s="64">
        <f t="shared" si="0"/>
        <v>646.91151919866445</v>
      </c>
    </row>
    <row r="18" spans="1:20" ht="24.95" customHeight="1">
      <c r="A18" s="648"/>
      <c r="B18" s="9" t="s">
        <v>299</v>
      </c>
      <c r="C18" s="176">
        <v>2</v>
      </c>
      <c r="D18" s="64">
        <f>SUM('9-10'!D25,'9-10'!D37)</f>
        <v>37200</v>
      </c>
      <c r="E18" s="64">
        <f>SUM('9-10'!E25,'9-10'!E37)</f>
        <v>36872</v>
      </c>
      <c r="F18" s="176">
        <f>SUM('9-10'!F25,'9-10'!F37)</f>
        <v>9</v>
      </c>
      <c r="G18" s="176">
        <f>SUM('9-10'!G25,'9-10'!G37)</f>
        <v>0</v>
      </c>
      <c r="H18" s="176">
        <f>SUM('9-10'!H25,'9-10'!H37)</f>
        <v>12</v>
      </c>
      <c r="I18" s="176">
        <f>SUM('9-10'!I25,'9-10'!I37)</f>
        <v>0</v>
      </c>
      <c r="J18" s="176">
        <f>SUM('9-10'!J25,'9-10'!J37)</f>
        <v>0</v>
      </c>
      <c r="K18" s="176">
        <f>SUM('9-10'!K25,'9-10'!K37)</f>
        <v>2</v>
      </c>
      <c r="L18" s="176">
        <f>SUM('9-10'!L25,'9-10'!L37)</f>
        <v>9</v>
      </c>
      <c r="M18" s="176">
        <f>SUM('9-10'!M25,'9-10'!M37)</f>
        <v>1</v>
      </c>
      <c r="N18" s="176">
        <f>SUM('9-10'!N25,'9-10'!N37)</f>
        <v>1</v>
      </c>
      <c r="O18" s="176">
        <f>SUM('9-10'!O25,'9-10'!O37)</f>
        <v>0</v>
      </c>
      <c r="P18" s="176">
        <f>SUM('9-10'!P25,'9-10'!P37)</f>
        <v>4</v>
      </c>
      <c r="Q18" s="288">
        <f>SUM('9-10'!Q25,'9-10'!Q37)</f>
        <v>0</v>
      </c>
      <c r="R18" s="64">
        <f>SUM('9-10'!AD25,'9-10'!AD37)</f>
        <v>25000</v>
      </c>
      <c r="S18" s="64">
        <f>SUM('9-10'!AE25,'9-10'!AE37)</f>
        <v>21608</v>
      </c>
      <c r="T18" s="64">
        <f t="shared" si="0"/>
        <v>586.02733781731399</v>
      </c>
    </row>
    <row r="19" spans="1:20" ht="24.95" customHeight="1">
      <c r="A19" s="9" t="s">
        <v>803</v>
      </c>
      <c r="B19" s="9" t="s">
        <v>301</v>
      </c>
      <c r="C19" s="176">
        <v>4</v>
      </c>
      <c r="D19" s="64">
        <f>SUM('9-10'!D12,'9-10'!D33,'9-10'!D45,'9-10'!D50)</f>
        <v>109620</v>
      </c>
      <c r="E19" s="64">
        <f>SUM('9-10'!E12,'9-10'!E33,'9-10'!E45,'9-10'!E50)</f>
        <v>105206</v>
      </c>
      <c r="F19" s="176">
        <f>SUM('9-10'!F12,'9-10'!F33,'9-10'!F45,'9-10'!F50)</f>
        <v>6</v>
      </c>
      <c r="G19" s="176">
        <f>SUM('9-10'!G12,'9-10'!G33,'9-10'!G45,'9-10'!G50)</f>
        <v>1</v>
      </c>
      <c r="H19" s="176">
        <f>SUM('9-10'!H12,'9-10'!H33,'9-10'!H45,'9-10'!H50)</f>
        <v>38</v>
      </c>
      <c r="I19" s="176">
        <f>SUM('9-10'!I12,'9-10'!I33,'9-10'!I45,'9-10'!I50)</f>
        <v>1</v>
      </c>
      <c r="J19" s="176">
        <f>SUM('9-10'!J12,'9-10'!J33,'9-10'!J45,'9-10'!J50)</f>
        <v>0</v>
      </c>
      <c r="K19" s="176">
        <f>SUM('9-10'!K12,'9-10'!K33,'9-10'!K45,'9-10'!K50)</f>
        <v>8</v>
      </c>
      <c r="L19" s="176">
        <f>SUM('9-10'!L12,'9-10'!L33,'9-10'!L45,'9-10'!L50)</f>
        <v>10</v>
      </c>
      <c r="M19" s="176">
        <f>SUM('9-10'!M12,'9-10'!M33,'9-10'!M45,'9-10'!M50)</f>
        <v>7</v>
      </c>
      <c r="N19" s="176">
        <f>SUM('9-10'!N12,'9-10'!N33,'9-10'!N45,'9-10'!N50)</f>
        <v>5</v>
      </c>
      <c r="O19" s="176">
        <f>SUM('9-10'!O12,'9-10'!O33,'9-10'!O45,'9-10'!O50)</f>
        <v>5</v>
      </c>
      <c r="P19" s="176">
        <f>SUM('9-10'!P12,'9-10'!P33,'9-10'!P45,'9-10'!P50)</f>
        <v>6</v>
      </c>
      <c r="Q19" s="288">
        <f>SUM('9-10'!Q12,'9-10'!Q33,'9-10'!Q45,'9-10'!Q50)</f>
        <v>2</v>
      </c>
      <c r="R19" s="64">
        <f>SUM('9-10'!AD12,'9-10'!AD33,'9-10'!AD45,'9-10'!AD50)</f>
        <v>51000</v>
      </c>
      <c r="S19" s="64">
        <f>SUM('9-10'!AE12,'9-10'!AE33,'9-10'!AE45,'9-10'!AE50)</f>
        <v>47750</v>
      </c>
      <c r="T19" s="64">
        <f t="shared" si="0"/>
        <v>453.87145219854381</v>
      </c>
    </row>
    <row r="20" spans="1:20" ht="24.95" customHeight="1">
      <c r="A20" s="9" t="s">
        <v>804</v>
      </c>
      <c r="B20" s="9" t="s">
        <v>776</v>
      </c>
      <c r="C20" s="176">
        <v>1</v>
      </c>
      <c r="D20" s="64">
        <f>SUM('9-10'!D49)</f>
        <v>150800</v>
      </c>
      <c r="E20" s="64">
        <f>SUM('9-10'!E49)</f>
        <v>132977</v>
      </c>
      <c r="F20" s="176">
        <f>SUM('9-10'!F49)</f>
        <v>35</v>
      </c>
      <c r="G20" s="176">
        <f>SUM('9-10'!G49)</f>
        <v>0</v>
      </c>
      <c r="H20" s="176">
        <f>SUM('9-10'!H49)</f>
        <v>119</v>
      </c>
      <c r="I20" s="176">
        <f>SUM('9-10'!I49)</f>
        <v>1</v>
      </c>
      <c r="J20" s="176">
        <f>SUM('9-10'!J49)</f>
        <v>4</v>
      </c>
      <c r="K20" s="176">
        <f>SUM('9-10'!K49)</f>
        <v>1</v>
      </c>
      <c r="L20" s="176">
        <f>SUM('9-10'!L49)</f>
        <v>45</v>
      </c>
      <c r="M20" s="176">
        <f>SUM('9-10'!M49)</f>
        <v>1</v>
      </c>
      <c r="N20" s="176">
        <f>SUM('9-10'!N49)</f>
        <v>0</v>
      </c>
      <c r="O20" s="176">
        <f>SUM('9-10'!O49)</f>
        <v>0</v>
      </c>
      <c r="P20" s="176">
        <f>SUM('9-10'!P49)</f>
        <v>2</v>
      </c>
      <c r="Q20" s="288">
        <f>SUM('9-10'!Q49)</f>
        <v>14</v>
      </c>
      <c r="R20" s="434">
        <f>SUM('9-10'!AD49)</f>
        <v>96800</v>
      </c>
      <c r="S20" s="434">
        <f>SUM('9-10'!AE49)</f>
        <v>60545</v>
      </c>
      <c r="T20" s="64">
        <f t="shared" si="0"/>
        <v>455.30430074373766</v>
      </c>
    </row>
    <row r="21" spans="1:20" ht="24.95" customHeight="1">
      <c r="A21" s="7" t="s">
        <v>291</v>
      </c>
      <c r="B21" s="9" t="s">
        <v>783</v>
      </c>
      <c r="C21" s="176">
        <v>2</v>
      </c>
      <c r="D21" s="64">
        <f>SUM('9-10'!D7,'9-10'!D40)</f>
        <v>1566000</v>
      </c>
      <c r="E21" s="64">
        <f>SUM('9-10'!E7,'9-10'!E40)</f>
        <v>1531378</v>
      </c>
      <c r="F21" s="176">
        <f>SUM('9-10'!F7,'9-10'!F40)</f>
        <v>7</v>
      </c>
      <c r="G21" s="176">
        <f>SUM('9-10'!G7,'9-10'!G40)</f>
        <v>0</v>
      </c>
      <c r="H21" s="176">
        <f>SUM('9-10'!H7,'9-10'!H40)</f>
        <v>0</v>
      </c>
      <c r="I21" s="176">
        <f>SUM('9-10'!I7,'9-10'!I40)</f>
        <v>3</v>
      </c>
      <c r="J21" s="176">
        <f>SUM('9-10'!J7,'9-10'!J40)</f>
        <v>2</v>
      </c>
      <c r="K21" s="176">
        <f>SUM('9-10'!K7,'9-10'!K40)</f>
        <v>0</v>
      </c>
      <c r="L21" s="176">
        <f>SUM('9-10'!L7,'9-10'!L40)</f>
        <v>4</v>
      </c>
      <c r="M21" s="176">
        <f>SUM('9-10'!M7,'9-10'!M40)</f>
        <v>1</v>
      </c>
      <c r="N21" s="176">
        <f>SUM('9-10'!N7,'9-10'!N40)</f>
        <v>0</v>
      </c>
      <c r="O21" s="176">
        <f>SUM('9-10'!O7,'9-10'!O40)</f>
        <v>1</v>
      </c>
      <c r="P21" s="176">
        <f>SUM('9-10'!P7,'9-10'!P40)</f>
        <v>0</v>
      </c>
      <c r="Q21" s="288">
        <f>SUM('9-10'!Q7,'9-10'!Q40)</f>
        <v>0</v>
      </c>
      <c r="R21" s="289">
        <f>SUM('9-10'!AD7,'9-10'!AD40)</f>
        <v>680520</v>
      </c>
      <c r="S21" s="289">
        <f>SUM('9-10'!AE7,'9-10'!AE40)</f>
        <v>585720</v>
      </c>
      <c r="T21" s="64">
        <f t="shared" si="0"/>
        <v>382.47904828200484</v>
      </c>
    </row>
    <row r="22" spans="1:20" ht="24.95" customHeight="1">
      <c r="A22" s="7" t="s">
        <v>190</v>
      </c>
      <c r="B22" s="9" t="s">
        <v>784</v>
      </c>
      <c r="C22" s="176">
        <v>1</v>
      </c>
      <c r="D22" s="64">
        <f>SUM('9-10'!D13)</f>
        <v>534000</v>
      </c>
      <c r="E22" s="64">
        <f>SUM('9-10'!E13)</f>
        <v>532579</v>
      </c>
      <c r="F22" s="176">
        <f>SUM('9-10'!F13)</f>
        <v>11</v>
      </c>
      <c r="G22" s="176">
        <f>SUM('9-10'!G13)</f>
        <v>3</v>
      </c>
      <c r="H22" s="176">
        <f>SUM('9-10'!H13)</f>
        <v>17</v>
      </c>
      <c r="I22" s="176">
        <f>SUM('9-10'!I13)</f>
        <v>5</v>
      </c>
      <c r="J22" s="176">
        <f>SUM('9-10'!J13)</f>
        <v>0</v>
      </c>
      <c r="K22" s="176">
        <f>SUM('9-10'!K13)</f>
        <v>6</v>
      </c>
      <c r="L22" s="176">
        <f>SUM('9-10'!L13)</f>
        <v>7</v>
      </c>
      <c r="M22" s="176">
        <f>SUM('9-10'!M13)</f>
        <v>9</v>
      </c>
      <c r="N22" s="176">
        <f>SUM('9-10'!N13)</f>
        <v>1</v>
      </c>
      <c r="O22" s="176">
        <f>SUM('9-10'!O13)</f>
        <v>0</v>
      </c>
      <c r="P22" s="176">
        <f>SUM('9-10'!P13)</f>
        <v>0</v>
      </c>
      <c r="Q22" s="288">
        <f>SUM('9-10'!Q13)</f>
        <v>0</v>
      </c>
      <c r="R22" s="434">
        <f>SUM('9-10'!AD13)</f>
        <v>203000</v>
      </c>
      <c r="S22" s="434">
        <f>SUM('9-10'!AE13)</f>
        <v>193333</v>
      </c>
      <c r="T22" s="64">
        <f t="shared" si="0"/>
        <v>363.01281124490453</v>
      </c>
    </row>
    <row r="23" spans="1:20" ht="24.95" customHeight="1">
      <c r="A23" s="7" t="s">
        <v>913</v>
      </c>
      <c r="B23" s="9" t="s">
        <v>785</v>
      </c>
      <c r="C23" s="176">
        <v>1</v>
      </c>
      <c r="D23" s="64">
        <f>SUM('9-10'!D8)</f>
        <v>578600</v>
      </c>
      <c r="E23" s="64">
        <f>SUM('9-10'!E8)</f>
        <v>451914</v>
      </c>
      <c r="F23" s="176">
        <f>SUM('9-10'!F8)</f>
        <v>2</v>
      </c>
      <c r="G23" s="176">
        <f>SUM('9-10'!G8)</f>
        <v>0</v>
      </c>
      <c r="H23" s="176">
        <f>SUM('9-10'!H8)</f>
        <v>0</v>
      </c>
      <c r="I23" s="176">
        <f>SUM('9-10'!I8)</f>
        <v>2</v>
      </c>
      <c r="J23" s="176">
        <f>SUM('9-10'!J8)</f>
        <v>0</v>
      </c>
      <c r="K23" s="176">
        <f>SUM('9-10'!K8)</f>
        <v>0</v>
      </c>
      <c r="L23" s="176">
        <f>SUM('9-10'!L8)</f>
        <v>1</v>
      </c>
      <c r="M23" s="176">
        <f>SUM('9-10'!M8)</f>
        <v>0</v>
      </c>
      <c r="N23" s="176">
        <f>SUM('9-10'!N8)</f>
        <v>0</v>
      </c>
      <c r="O23" s="176">
        <f>SUM('9-10'!O8)</f>
        <v>0</v>
      </c>
      <c r="P23" s="176">
        <f>SUM('9-10'!P8)</f>
        <v>0</v>
      </c>
      <c r="Q23" s="288">
        <f>SUM('9-10'!Q8)</f>
        <v>1</v>
      </c>
      <c r="R23" s="434">
        <f>SUM('9-10'!AD8)</f>
        <v>383500</v>
      </c>
      <c r="S23" s="434">
        <f>SUM('9-10'!AE8)</f>
        <v>170132</v>
      </c>
      <c r="T23" s="64">
        <f t="shared" si="0"/>
        <v>376.46985930951462</v>
      </c>
    </row>
    <row r="24" spans="1:20" ht="24.95" customHeight="1" thickBot="1">
      <c r="A24" s="7" t="s">
        <v>913</v>
      </c>
      <c r="B24" s="339" t="s">
        <v>786</v>
      </c>
      <c r="C24" s="177">
        <v>1</v>
      </c>
      <c r="D24" s="64">
        <f>SUM('9-10'!D11)</f>
        <v>512000</v>
      </c>
      <c r="E24" s="64">
        <f>SUM('9-10'!E11)</f>
        <v>487700</v>
      </c>
      <c r="F24" s="176">
        <f>SUM('9-10'!F11)</f>
        <v>4</v>
      </c>
      <c r="G24" s="176">
        <f>SUM('9-10'!G11)</f>
        <v>0</v>
      </c>
      <c r="H24" s="176">
        <f>SUM('9-10'!H11)</f>
        <v>5</v>
      </c>
      <c r="I24" s="176">
        <f>SUM('9-10'!I11)</f>
        <v>2</v>
      </c>
      <c r="J24" s="176">
        <f>SUM('9-10'!J11)</f>
        <v>0</v>
      </c>
      <c r="K24" s="176">
        <f>SUM('9-10'!K11)</f>
        <v>0</v>
      </c>
      <c r="L24" s="176">
        <f>SUM('9-10'!L11)</f>
        <v>3</v>
      </c>
      <c r="M24" s="176">
        <f>SUM('9-10'!M11)</f>
        <v>0</v>
      </c>
      <c r="N24" s="176">
        <f>SUM('9-10'!N11)</f>
        <v>1</v>
      </c>
      <c r="O24" s="176">
        <f>SUM('9-10'!O11)</f>
        <v>1</v>
      </c>
      <c r="P24" s="176">
        <f>SUM('9-10'!P11)</f>
        <v>0</v>
      </c>
      <c r="Q24" s="176">
        <f>SUM('9-10'!Q11)</f>
        <v>0</v>
      </c>
      <c r="R24" s="64">
        <f>SUM('9-10'!AD11)</f>
        <v>205700</v>
      </c>
      <c r="S24" s="64">
        <f>SUM('9-10'!AE11)</f>
        <v>164900</v>
      </c>
      <c r="T24" s="272">
        <f t="shared" si="0"/>
        <v>338.11769530449044</v>
      </c>
    </row>
    <row r="25" spans="1:20" ht="32.25" customHeight="1" thickTop="1">
      <c r="A25" s="66"/>
      <c r="B25" s="15" t="s">
        <v>781</v>
      </c>
      <c r="C25" s="178">
        <f>SUM(C8:C24)</f>
        <v>44</v>
      </c>
      <c r="D25" s="174">
        <f>SUM(D8:D24)</f>
        <v>5910510</v>
      </c>
      <c r="E25" s="174">
        <f t="shared" ref="E25:Q25" si="1">SUM(E8:E24)</f>
        <v>5435927</v>
      </c>
      <c r="F25" s="179">
        <f t="shared" si="1"/>
        <v>141</v>
      </c>
      <c r="G25" s="179">
        <f t="shared" si="1"/>
        <v>22</v>
      </c>
      <c r="H25" s="179">
        <f t="shared" si="1"/>
        <v>575</v>
      </c>
      <c r="I25" s="179">
        <f t="shared" si="1"/>
        <v>43</v>
      </c>
      <c r="J25" s="179">
        <f t="shared" si="1"/>
        <v>29</v>
      </c>
      <c r="K25" s="179">
        <f t="shared" si="1"/>
        <v>33</v>
      </c>
      <c r="L25" s="179">
        <f t="shared" si="1"/>
        <v>146</v>
      </c>
      <c r="M25" s="179">
        <f t="shared" si="1"/>
        <v>51</v>
      </c>
      <c r="N25" s="179">
        <f t="shared" si="1"/>
        <v>15</v>
      </c>
      <c r="O25" s="179">
        <f t="shared" si="1"/>
        <v>10</v>
      </c>
      <c r="P25" s="179">
        <f>SUM(P8:P24)</f>
        <v>87</v>
      </c>
      <c r="Q25" s="280">
        <f t="shared" si="1"/>
        <v>39</v>
      </c>
      <c r="R25" s="174">
        <f>SUM(R8:R24)</f>
        <v>2909083</v>
      </c>
      <c r="S25" s="174">
        <f>SUM(S8:S24)</f>
        <v>2085205</v>
      </c>
      <c r="T25" s="174">
        <f t="shared" si="0"/>
        <v>383.59694675811505</v>
      </c>
    </row>
  </sheetData>
  <mergeCells count="6">
    <mergeCell ref="A15:A16"/>
    <mergeCell ref="A17:A18"/>
    <mergeCell ref="F3:J3"/>
    <mergeCell ref="K3:Q3"/>
    <mergeCell ref="A9:A10"/>
    <mergeCell ref="A11:A12"/>
  </mergeCells>
  <phoneticPr fontId="2"/>
  <printOptions horizontalCentered="1"/>
  <pageMargins left="0.78740157480314965" right="0.39370078740157483" top="0.74" bottom="0.7" header="0.51181102362204722" footer="0.31"/>
  <pageSetup paperSize="9" scale="80" orientation="landscape" horizontalDpi="300" verticalDpi="300" r:id="rId1"/>
  <headerFooter alignWithMargins="0">
    <oddFooter>&amp;C- 8 -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28</vt:i4>
      </vt:variant>
    </vt:vector>
  </HeadingPairs>
  <TitlesOfParts>
    <vt:vector size="51" baseType="lpstr">
      <vt:lpstr>元データ（印刷不要）</vt:lpstr>
      <vt:lpstr>目次</vt:lpstr>
      <vt:lpstr>1-2</vt:lpstr>
      <vt:lpstr>3</vt:lpstr>
      <vt:lpstr>4</vt:lpstr>
      <vt:lpstr>5</vt:lpstr>
      <vt:lpstr>6</vt:lpstr>
      <vt:lpstr>7</vt:lpstr>
      <vt:lpstr>8</vt:lpstr>
      <vt:lpstr>9-10</vt:lpstr>
      <vt:lpstr>11-12</vt:lpstr>
      <vt:lpstr>13-14</vt:lpstr>
      <vt:lpstr>15</vt:lpstr>
      <vt:lpstr>16</vt:lpstr>
      <vt:lpstr>17</vt:lpstr>
      <vt:lpstr>18-20</vt:lpstr>
      <vt:lpstr>21</vt:lpstr>
      <vt:lpstr>22-26</vt:lpstr>
      <vt:lpstr>27</vt:lpstr>
      <vt:lpstr>28-30</vt:lpstr>
      <vt:lpstr>31-32</vt:lpstr>
      <vt:lpstr>33</vt:lpstr>
      <vt:lpstr>率(印刷不要）</vt:lpstr>
      <vt:lpstr>'11-12'!Print_Area</vt:lpstr>
      <vt:lpstr>'1-2'!Print_Area</vt:lpstr>
      <vt:lpstr>'13-14'!Print_Area</vt:lpstr>
      <vt:lpstr>'16'!Print_Area</vt:lpstr>
      <vt:lpstr>'17'!Print_Area</vt:lpstr>
      <vt:lpstr>'18-20'!Print_Area</vt:lpstr>
      <vt:lpstr>'22-26'!Print_Area</vt:lpstr>
      <vt:lpstr>'27'!Print_Area</vt:lpstr>
      <vt:lpstr>'28-30'!Print_Area</vt:lpstr>
      <vt:lpstr>'3'!Print_Area</vt:lpstr>
      <vt:lpstr>'31-32'!Print_Area</vt:lpstr>
      <vt:lpstr>'4'!Print_Area</vt:lpstr>
      <vt:lpstr>'5'!Print_Area</vt:lpstr>
      <vt:lpstr>'6'!Print_Area</vt:lpstr>
      <vt:lpstr>'7'!Print_Area</vt:lpstr>
      <vt:lpstr>'8'!Print_Area</vt:lpstr>
      <vt:lpstr>'9-10'!Print_Area</vt:lpstr>
      <vt:lpstr>'11-12'!Print_Titles</vt:lpstr>
      <vt:lpstr>'1-2'!Print_Titles</vt:lpstr>
      <vt:lpstr>'13-14'!Print_Titles</vt:lpstr>
      <vt:lpstr>'18-20'!Print_Titles</vt:lpstr>
      <vt:lpstr>'22-26'!Print_Titles</vt:lpstr>
      <vt:lpstr>'28-30'!Print_Titles</vt:lpstr>
      <vt:lpstr>'31-32'!Print_Titles</vt:lpstr>
      <vt:lpstr>'6'!Print_Titles</vt:lpstr>
      <vt:lpstr>'7'!Print_Titles</vt:lpstr>
      <vt:lpstr>'9-10'!Print_Titles</vt:lpstr>
      <vt:lpstr>'28-30'!Print_Titles_MI</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2017-12-05T02:53:09Z</cp:lastPrinted>
  <dcterms:created xsi:type="dcterms:W3CDTF">2001-12-27T23:32:37Z</dcterms:created>
  <dcterms:modified xsi:type="dcterms:W3CDTF">2017-12-05T02:54:04Z</dcterms:modified>
</cp:coreProperties>
</file>