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7575" windowHeight="8625" tabRatio="777" activeTab="1"/>
  </bookViews>
  <sheets>
    <sheet name="元データ（印刷不要）" sheetId="1" r:id="rId1"/>
    <sheet name="目次" sheetId="40" r:id="rId2"/>
    <sheet name="1-2" sheetId="14" r:id="rId3"/>
    <sheet name="3" sheetId="13" r:id="rId4"/>
    <sheet name="4" sheetId="12" r:id="rId5"/>
    <sheet name="5" sheetId="18" r:id="rId6"/>
    <sheet name="6" sheetId="19" r:id="rId7"/>
    <sheet name="7" sheetId="20" r:id="rId8"/>
    <sheet name="8" sheetId="39" r:id="rId9"/>
    <sheet name="9-10" sheetId="37" r:id="rId10"/>
    <sheet name="11-12" sheetId="38" r:id="rId11"/>
    <sheet name="13-14" sheetId="21" r:id="rId12"/>
    <sheet name="15" sheetId="55" r:id="rId13"/>
    <sheet name="16" sheetId="23" r:id="rId14"/>
    <sheet name="17" sheetId="35" r:id="rId15"/>
    <sheet name="18-20" sheetId="36" r:id="rId16"/>
    <sheet name="21" sheetId="26" r:id="rId17"/>
    <sheet name="22-26" sheetId="27" r:id="rId18"/>
    <sheet name="27" sheetId="28" r:id="rId19"/>
    <sheet name="28-30" sheetId="30" r:id="rId20"/>
    <sheet name="31-32" sheetId="56" r:id="rId21"/>
    <sheet name="33" sheetId="58" r:id="rId22"/>
    <sheet name="率(印刷不要）" sheetId="57" r:id="rId23"/>
  </sheets>
  <definedNames>
    <definedName name="_xlnm._FilterDatabase" localSheetId="15" hidden="1">'18-20'!$A$6:$AJ$97</definedName>
    <definedName name="_xlnm._FilterDatabase" localSheetId="17" hidden="1">'22-26'!$A$4:$W$174</definedName>
    <definedName name="_xlnm._FilterDatabase" localSheetId="19" hidden="1">'28-30'!$A$1:$K$90</definedName>
    <definedName name="_xlnm._FilterDatabase" localSheetId="6" hidden="1">'6'!$A$5:$R$47</definedName>
    <definedName name="_xlnm._FilterDatabase" localSheetId="9" hidden="1">'9-10'!$B$6:$AI$51</definedName>
    <definedName name="_xlnm.Print_Area" localSheetId="10">'11-12'!$B$1:$W$53</definedName>
    <definedName name="_xlnm.Print_Area" localSheetId="2">'1-2'!$A$1:$AC$60</definedName>
    <definedName name="_xlnm.Print_Area" localSheetId="11">'13-14'!$A$1:$G$74</definedName>
    <definedName name="_xlnm.Print_Area" localSheetId="12">'15'!$A$1:$I$55</definedName>
    <definedName name="_xlnm.Print_Area" localSheetId="13">'16'!$A$1:$O$9</definedName>
    <definedName name="_xlnm.Print_Area" localSheetId="14">'17'!$A$1:$AB$25</definedName>
    <definedName name="_xlnm.Print_Area" localSheetId="15">'18-20'!$C$1:$AG$97</definedName>
    <definedName name="_xlnm.Print_Area" localSheetId="17">'22-26'!$A$1:$R$174</definedName>
    <definedName name="_xlnm.Print_Area" localSheetId="18">'27'!$A$1:$H$22</definedName>
    <definedName name="_xlnm.Print_Area" localSheetId="19">'28-30'!$A$1:$K$89</definedName>
    <definedName name="_xlnm.Print_Area" localSheetId="3">'3'!$A$1:$J$59</definedName>
    <definedName name="_xlnm.Print_Area" localSheetId="20">'31-32'!$A$1:$AI$65</definedName>
    <definedName name="_xlnm.Print_Area" localSheetId="4">'4'!$A$1:$N$36</definedName>
    <definedName name="_xlnm.Print_Area" localSheetId="5">'5'!$A$1:$R$26</definedName>
    <definedName name="_xlnm.Print_Area" localSheetId="6">'6'!$A$1:$R$48</definedName>
    <definedName name="_xlnm.Print_Area" localSheetId="7">'7'!$B$1:$AE$50</definedName>
    <definedName name="_xlnm.Print_Area" localSheetId="8">'8'!$A$1:$T$25</definedName>
    <definedName name="_xlnm.Print_Area" localSheetId="9">'9-10'!$B$1:$AF$54</definedName>
    <definedName name="_xlnm.Print_Titles" localSheetId="10">'11-12'!$1:$5</definedName>
    <definedName name="_xlnm.Print_Titles" localSheetId="2">'1-2'!$2:$6</definedName>
    <definedName name="_xlnm.Print_Titles" localSheetId="11">'13-14'!$1:$3</definedName>
    <definedName name="_xlnm.Print_Titles" localSheetId="15">'18-20'!$1:$6</definedName>
    <definedName name="_xlnm.Print_Titles" localSheetId="17">'22-26'!$1:$4</definedName>
    <definedName name="_xlnm.Print_Titles" localSheetId="19">'28-30'!$1:$5</definedName>
    <definedName name="_xlnm.Print_Titles" localSheetId="20">'31-32'!$1:$3</definedName>
    <definedName name="_xlnm.Print_Titles" localSheetId="6">'6'!$1:$5</definedName>
    <definedName name="_xlnm.Print_Titles" localSheetId="7">'7'!$1:$6</definedName>
    <definedName name="_xlnm.Print_Titles" localSheetId="9">'9-10'!$1:$6</definedName>
    <definedName name="Print_Titles_MI" localSheetId="19">'28-30'!$1:$1</definedName>
    <definedName name="Z_F04A18A1_0768_11D7_A848_00000E98F47E_.wvu.PrintArea" localSheetId="2" hidden="1">'1-2'!$B$1:$AC$51</definedName>
  </definedNames>
  <calcPr calcId="145621"/>
</workbook>
</file>

<file path=xl/calcChain.xml><?xml version="1.0" encoding="utf-8"?>
<calcChain xmlns="http://schemas.openxmlformats.org/spreadsheetml/2006/main">
  <c r="Z31" i="20" l="1"/>
  <c r="Y38" i="20"/>
  <c r="G14" i="28" l="1"/>
  <c r="G11" i="28"/>
  <c r="J43" i="19" l="1"/>
  <c r="J9" i="18"/>
  <c r="J25" i="18" l="1"/>
  <c r="G89" i="30"/>
  <c r="F89" i="30"/>
  <c r="C89" i="30"/>
  <c r="D24" i="35" l="1"/>
  <c r="AA97" i="36"/>
  <c r="Z97" i="36"/>
  <c r="D12" i="18" l="1"/>
  <c r="Q13" i="39"/>
  <c r="P13" i="39"/>
  <c r="P14" i="39"/>
  <c r="H14" i="39"/>
  <c r="H25" i="39" s="1"/>
  <c r="H51" i="37"/>
  <c r="F174" i="27" l="1"/>
  <c r="N97" i="36" l="1"/>
  <c r="D48" i="55" l="1"/>
  <c r="AC51" i="37" l="1"/>
  <c r="F51" i="37" l="1"/>
  <c r="V7" i="20" l="1"/>
  <c r="W7" i="20"/>
  <c r="X7" i="20"/>
  <c r="V8" i="20"/>
  <c r="W8" i="20"/>
  <c r="X8" i="20"/>
  <c r="V9" i="20"/>
  <c r="W9" i="20"/>
  <c r="X9" i="20"/>
  <c r="V10" i="20"/>
  <c r="W10" i="20"/>
  <c r="X10" i="20"/>
  <c r="V11" i="20"/>
  <c r="W11" i="20"/>
  <c r="X11" i="20"/>
  <c r="V12" i="20"/>
  <c r="W12" i="20"/>
  <c r="X12" i="20"/>
  <c r="V13" i="20"/>
  <c r="W13" i="20"/>
  <c r="X13" i="20"/>
  <c r="V14" i="20"/>
  <c r="W14" i="20"/>
  <c r="X14" i="20"/>
  <c r="V15" i="20"/>
  <c r="W15" i="20"/>
  <c r="X15" i="20"/>
  <c r="V16" i="20"/>
  <c r="W16" i="20"/>
  <c r="X16" i="20"/>
  <c r="V17" i="20"/>
  <c r="W17" i="20"/>
  <c r="X17" i="20"/>
  <c r="V18" i="20"/>
  <c r="W18" i="20"/>
  <c r="X18" i="20"/>
  <c r="V19" i="20"/>
  <c r="W19" i="20"/>
  <c r="X19" i="20"/>
  <c r="V20" i="20"/>
  <c r="W20" i="20"/>
  <c r="X20" i="20"/>
  <c r="V21" i="20"/>
  <c r="W21" i="20"/>
  <c r="X21" i="20"/>
  <c r="V22" i="20"/>
  <c r="W22" i="20"/>
  <c r="X22" i="20"/>
  <c r="V23" i="20"/>
  <c r="W23" i="20"/>
  <c r="X23" i="20"/>
  <c r="V24" i="20"/>
  <c r="W24" i="20"/>
  <c r="X24" i="20"/>
  <c r="V25" i="20"/>
  <c r="W25" i="20"/>
  <c r="X25" i="20"/>
  <c r="V26" i="20"/>
  <c r="W26" i="20"/>
  <c r="X26" i="20"/>
  <c r="V27" i="20"/>
  <c r="W27" i="20"/>
  <c r="X27" i="20"/>
  <c r="V28" i="20"/>
  <c r="W28" i="20"/>
  <c r="X28" i="20"/>
  <c r="V29" i="20"/>
  <c r="W29" i="20"/>
  <c r="X29" i="20"/>
  <c r="V30" i="20"/>
  <c r="W30" i="20"/>
  <c r="X30" i="20"/>
  <c r="V31" i="20"/>
  <c r="W31" i="20"/>
  <c r="X31" i="20"/>
  <c r="V32" i="20"/>
  <c r="W32" i="20"/>
  <c r="X32" i="20"/>
  <c r="V33" i="20"/>
  <c r="W33" i="20"/>
  <c r="X33" i="20"/>
  <c r="V34" i="20"/>
  <c r="W34" i="20"/>
  <c r="X34" i="20"/>
  <c r="V35" i="20"/>
  <c r="W35" i="20"/>
  <c r="X35" i="20"/>
  <c r="V36" i="20"/>
  <c r="W36" i="20"/>
  <c r="X36" i="20"/>
  <c r="V37" i="20"/>
  <c r="W37" i="20"/>
  <c r="X37" i="20"/>
  <c r="V38" i="20"/>
  <c r="W38" i="20"/>
  <c r="X38" i="20"/>
  <c r="V39" i="20"/>
  <c r="W39" i="20"/>
  <c r="X39" i="20"/>
  <c r="V40" i="20"/>
  <c r="W40" i="20"/>
  <c r="X40" i="20"/>
  <c r="V41" i="20"/>
  <c r="X41" i="20"/>
  <c r="V42" i="20"/>
  <c r="X42" i="20"/>
  <c r="V43" i="20"/>
  <c r="W43" i="20"/>
  <c r="X43" i="20"/>
  <c r="V44" i="20"/>
  <c r="W44" i="20"/>
  <c r="X44" i="20"/>
  <c r="V45" i="20"/>
  <c r="W45" i="20"/>
  <c r="X45" i="20"/>
  <c r="V46" i="20"/>
  <c r="W46" i="20"/>
  <c r="X46" i="20"/>
  <c r="V47" i="20"/>
  <c r="W47" i="20"/>
  <c r="X47" i="20"/>
  <c r="E16" i="18" l="1"/>
  <c r="J50" i="38" l="1"/>
  <c r="D50" i="38"/>
  <c r="C47" i="19" l="1"/>
  <c r="H50" i="55" l="1"/>
  <c r="G50" i="55"/>
  <c r="F50" i="55"/>
  <c r="E50" i="55"/>
  <c r="D50" i="55"/>
  <c r="H48" i="55"/>
  <c r="G48" i="55"/>
  <c r="F48" i="55"/>
  <c r="E48" i="55"/>
  <c r="AD39" i="56" l="1"/>
  <c r="Q174" i="27" l="1"/>
  <c r="K174" i="27"/>
  <c r="G174" i="27"/>
  <c r="G6" i="28" l="1"/>
  <c r="G7" i="28"/>
  <c r="G8" i="28"/>
  <c r="G10" i="28"/>
  <c r="G15" i="28"/>
  <c r="G16" i="28"/>
  <c r="G17" i="28"/>
  <c r="G20" i="28"/>
  <c r="G19" i="28"/>
  <c r="G18" i="28"/>
  <c r="AG9" i="36" l="1"/>
  <c r="AG8" i="36"/>
  <c r="AG7" i="36"/>
  <c r="H7" i="23" l="1"/>
  <c r="H6" i="23"/>
  <c r="H5" i="23"/>
  <c r="S16" i="39" l="1"/>
  <c r="R16" i="39"/>
  <c r="R51" i="37" l="1"/>
  <c r="H16" i="39"/>
  <c r="D16" i="39"/>
  <c r="E16" i="39"/>
  <c r="T16" i="39" s="1"/>
  <c r="G16" i="39"/>
  <c r="I16" i="39"/>
  <c r="J16" i="39"/>
  <c r="K16" i="39"/>
  <c r="L16" i="39"/>
  <c r="M16" i="39"/>
  <c r="N16" i="39"/>
  <c r="O16" i="39"/>
  <c r="P16" i="39"/>
  <c r="Q16" i="39"/>
  <c r="F16" i="39"/>
  <c r="D48" i="20" l="1"/>
  <c r="N8" i="19" l="1"/>
  <c r="Y58" i="14" l="1"/>
  <c r="X58" i="14"/>
  <c r="W58" i="14"/>
  <c r="L58" i="14" l="1"/>
  <c r="F57" i="14"/>
  <c r="H57" i="14" s="1"/>
  <c r="L57" i="14"/>
  <c r="N57" i="14" s="1"/>
  <c r="W57" i="14"/>
  <c r="X57" i="14"/>
  <c r="Y57" i="14"/>
  <c r="H11" i="57" l="1"/>
  <c r="H8" i="57"/>
  <c r="H5" i="57"/>
  <c r="G11" i="57"/>
  <c r="G8" i="57"/>
  <c r="G5" i="57"/>
  <c r="F11" i="57"/>
  <c r="F8" i="57"/>
  <c r="F5" i="57"/>
  <c r="E11" i="57"/>
  <c r="E8" i="57"/>
  <c r="E5" i="57"/>
  <c r="AD45" i="56"/>
  <c r="AD44" i="56"/>
  <c r="AD43" i="56"/>
  <c r="AD42" i="56"/>
  <c r="AI41" i="56"/>
  <c r="AI46" i="56" s="1"/>
  <c r="AH41" i="56"/>
  <c r="AH46" i="56" s="1"/>
  <c r="AG41" i="56"/>
  <c r="AG46" i="56" s="1"/>
  <c r="AF41" i="56"/>
  <c r="AF46" i="56" s="1"/>
  <c r="AE41" i="56"/>
  <c r="AE46" i="56" s="1"/>
  <c r="AC41" i="56"/>
  <c r="AC46" i="56" s="1"/>
  <c r="AB41" i="56"/>
  <c r="AB46" i="56" s="1"/>
  <c r="AA41" i="56"/>
  <c r="AA46" i="56" s="1"/>
  <c r="Z41" i="56"/>
  <c r="Z46" i="56" s="1"/>
  <c r="Y41" i="56"/>
  <c r="Y46" i="56" s="1"/>
  <c r="X41" i="56"/>
  <c r="X46" i="56" s="1"/>
  <c r="W41" i="56"/>
  <c r="W46" i="56" s="1"/>
  <c r="V41" i="56"/>
  <c r="V46" i="56" s="1"/>
  <c r="U41" i="56"/>
  <c r="U46" i="56" s="1"/>
  <c r="T41" i="56"/>
  <c r="T46" i="56" s="1"/>
  <c r="S41" i="56"/>
  <c r="S46" i="56" s="1"/>
  <c r="R41" i="56"/>
  <c r="R46" i="56" s="1"/>
  <c r="Q41" i="56"/>
  <c r="Q46" i="56" s="1"/>
  <c r="P41" i="56"/>
  <c r="P46" i="56" s="1"/>
  <c r="O41" i="56"/>
  <c r="O46" i="56" s="1"/>
  <c r="N41" i="56"/>
  <c r="N46" i="56" s="1"/>
  <c r="M41" i="56"/>
  <c r="M46" i="56" s="1"/>
  <c r="L41" i="56"/>
  <c r="L46" i="56" s="1"/>
  <c r="K41" i="56"/>
  <c r="K46" i="56" s="1"/>
  <c r="J41" i="56"/>
  <c r="J46" i="56" s="1"/>
  <c r="I41" i="56"/>
  <c r="I46" i="56" s="1"/>
  <c r="H41" i="56"/>
  <c r="H46" i="56" s="1"/>
  <c r="G41" i="56"/>
  <c r="G46" i="56" s="1"/>
  <c r="F41" i="56"/>
  <c r="F46" i="56" s="1"/>
  <c r="E41" i="56"/>
  <c r="E46" i="56" s="1"/>
  <c r="D41" i="56"/>
  <c r="D46" i="56" s="1"/>
  <c r="C41" i="56"/>
  <c r="B41" i="56"/>
  <c r="B46" i="56" s="1"/>
  <c r="AD40" i="56"/>
  <c r="AD38" i="56"/>
  <c r="AD37" i="56"/>
  <c r="AD36" i="56"/>
  <c r="AD35" i="56"/>
  <c r="AD34" i="56"/>
  <c r="AD33" i="56"/>
  <c r="AD32" i="56"/>
  <c r="AD31" i="56"/>
  <c r="AD30" i="56"/>
  <c r="AD29" i="56"/>
  <c r="AD28" i="56"/>
  <c r="AD27" i="56"/>
  <c r="AD26" i="56"/>
  <c r="AD25" i="56"/>
  <c r="AD24" i="56"/>
  <c r="AD23" i="56"/>
  <c r="AD22" i="56"/>
  <c r="AD21" i="56"/>
  <c r="AD20" i="56"/>
  <c r="AD19" i="56"/>
  <c r="AD18" i="56"/>
  <c r="AD17" i="56"/>
  <c r="AD16" i="56"/>
  <c r="AD15" i="56"/>
  <c r="AD14" i="56"/>
  <c r="AD13" i="56"/>
  <c r="AD12" i="56"/>
  <c r="AD11" i="56"/>
  <c r="AD10" i="56"/>
  <c r="AD9" i="56"/>
  <c r="AD8" i="56"/>
  <c r="AD7" i="56"/>
  <c r="AD6" i="56"/>
  <c r="AD5" i="56"/>
  <c r="AD4" i="56"/>
  <c r="I11" i="57" l="1"/>
  <c r="AD41" i="56"/>
  <c r="AD46" i="56" s="1"/>
  <c r="C46" i="56"/>
  <c r="D5" i="57" s="1"/>
  <c r="I8" i="57"/>
  <c r="I5" i="57"/>
  <c r="AA51" i="37"/>
  <c r="D8" i="57" l="1"/>
  <c r="D11" i="57"/>
  <c r="Y9" i="20"/>
  <c r="P7" i="18" l="1"/>
  <c r="E19" i="28" l="1"/>
  <c r="D22" i="18" l="1"/>
  <c r="E22" i="18"/>
  <c r="F22" i="18"/>
  <c r="G22" i="18"/>
  <c r="H22" i="18"/>
  <c r="K22" i="18"/>
  <c r="L22" i="18"/>
  <c r="M22" i="18"/>
  <c r="O22" i="18"/>
  <c r="P22" i="18"/>
  <c r="D21" i="18"/>
  <c r="E21" i="18"/>
  <c r="F21" i="18"/>
  <c r="G21" i="18"/>
  <c r="H21" i="18"/>
  <c r="K21" i="18"/>
  <c r="L21" i="18"/>
  <c r="M21" i="18"/>
  <c r="O21" i="18"/>
  <c r="P21" i="18"/>
  <c r="D20" i="18"/>
  <c r="E20" i="18"/>
  <c r="F20" i="18"/>
  <c r="G20" i="18"/>
  <c r="H20" i="18"/>
  <c r="K20" i="18"/>
  <c r="L20" i="18"/>
  <c r="M20" i="18"/>
  <c r="O20" i="18"/>
  <c r="P20" i="18"/>
  <c r="E19" i="18"/>
  <c r="F19" i="18"/>
  <c r="G19" i="18"/>
  <c r="H19" i="18"/>
  <c r="K19" i="18"/>
  <c r="L19" i="18"/>
  <c r="M19" i="18"/>
  <c r="O19" i="18"/>
  <c r="D18" i="18"/>
  <c r="E18" i="18"/>
  <c r="F18" i="18"/>
  <c r="G18" i="18"/>
  <c r="H18" i="18"/>
  <c r="K18" i="18"/>
  <c r="L18" i="18"/>
  <c r="M18" i="18"/>
  <c r="O18" i="18"/>
  <c r="D17" i="18"/>
  <c r="E17" i="18"/>
  <c r="F17" i="18"/>
  <c r="G17" i="18"/>
  <c r="H17" i="18"/>
  <c r="K17" i="18"/>
  <c r="L17" i="18"/>
  <c r="M17" i="18"/>
  <c r="O17" i="18"/>
  <c r="P17" i="18"/>
  <c r="D16" i="18"/>
  <c r="F16" i="18"/>
  <c r="G16" i="18"/>
  <c r="H16" i="18"/>
  <c r="K16" i="18"/>
  <c r="L16" i="18"/>
  <c r="M16" i="18"/>
  <c r="O16" i="18"/>
  <c r="P16" i="18"/>
  <c r="D15" i="18"/>
  <c r="E15" i="18"/>
  <c r="F15" i="18"/>
  <c r="G15" i="18"/>
  <c r="H15" i="18"/>
  <c r="K15" i="18"/>
  <c r="L15" i="18"/>
  <c r="M15" i="18"/>
  <c r="O15" i="18"/>
  <c r="P15" i="18"/>
  <c r="D14" i="18"/>
  <c r="E14" i="18"/>
  <c r="F14" i="18"/>
  <c r="G14" i="18"/>
  <c r="H14" i="18"/>
  <c r="K14" i="18"/>
  <c r="L14" i="18"/>
  <c r="M14" i="18"/>
  <c r="O14" i="18"/>
  <c r="P14" i="18"/>
  <c r="D13" i="18"/>
  <c r="E13" i="18"/>
  <c r="F13" i="18"/>
  <c r="G13" i="18"/>
  <c r="H13" i="18"/>
  <c r="K13" i="18"/>
  <c r="L13" i="18"/>
  <c r="M13" i="18"/>
  <c r="O13" i="18"/>
  <c r="P13" i="18"/>
  <c r="E12" i="18"/>
  <c r="F12" i="18"/>
  <c r="G12" i="18"/>
  <c r="H12" i="18"/>
  <c r="K12" i="18"/>
  <c r="L12" i="18"/>
  <c r="M12" i="18"/>
  <c r="O12" i="18"/>
  <c r="P12" i="18"/>
  <c r="D11" i="18"/>
  <c r="E11" i="18"/>
  <c r="F11" i="18"/>
  <c r="G11" i="18"/>
  <c r="H11" i="18"/>
  <c r="K11" i="18"/>
  <c r="L11" i="18"/>
  <c r="M11" i="18"/>
  <c r="O11" i="18"/>
  <c r="P11" i="18"/>
  <c r="D10" i="18"/>
  <c r="E10" i="18"/>
  <c r="F10" i="18"/>
  <c r="G10" i="18"/>
  <c r="H10" i="18"/>
  <c r="K10" i="18"/>
  <c r="L10" i="18"/>
  <c r="M10" i="18"/>
  <c r="O10" i="18"/>
  <c r="P10" i="18"/>
  <c r="D9" i="18"/>
  <c r="E9" i="18"/>
  <c r="F9" i="18"/>
  <c r="G9" i="18"/>
  <c r="H9" i="18"/>
  <c r="K9" i="18"/>
  <c r="L9" i="18"/>
  <c r="M9" i="18"/>
  <c r="O9" i="18"/>
  <c r="P9" i="18"/>
  <c r="D8" i="18"/>
  <c r="E8" i="18"/>
  <c r="F8" i="18"/>
  <c r="G8" i="18"/>
  <c r="H8" i="18"/>
  <c r="K8" i="18"/>
  <c r="L8" i="18"/>
  <c r="M8" i="18"/>
  <c r="O8" i="18"/>
  <c r="P8" i="18"/>
  <c r="D7" i="18"/>
  <c r="E7" i="18"/>
  <c r="F7" i="18"/>
  <c r="G7" i="18"/>
  <c r="H7" i="18"/>
  <c r="K7" i="18"/>
  <c r="L7" i="18"/>
  <c r="M7" i="18"/>
  <c r="O7" i="18"/>
  <c r="P6" i="18"/>
  <c r="K6" i="18"/>
  <c r="L6" i="18"/>
  <c r="M6" i="18"/>
  <c r="O6" i="18"/>
  <c r="D6" i="18"/>
  <c r="E6" i="18"/>
  <c r="F6" i="18"/>
  <c r="G6" i="18"/>
  <c r="H6" i="18"/>
  <c r="S24" i="39" l="1"/>
  <c r="R24" i="39"/>
  <c r="F24" i="39"/>
  <c r="G24" i="39"/>
  <c r="H24" i="39"/>
  <c r="I24" i="39"/>
  <c r="J24" i="39"/>
  <c r="K24" i="39"/>
  <c r="L24" i="39"/>
  <c r="M24" i="39"/>
  <c r="N24" i="39"/>
  <c r="O24" i="39"/>
  <c r="P24" i="39"/>
  <c r="Q24" i="39"/>
  <c r="S23" i="39"/>
  <c r="R23" i="39"/>
  <c r="S22" i="39"/>
  <c r="R22" i="39"/>
  <c r="S20" i="39"/>
  <c r="R20" i="39"/>
  <c r="S12" i="39"/>
  <c r="R12" i="39"/>
  <c r="E24" i="39"/>
  <c r="E23" i="39"/>
  <c r="F23" i="39"/>
  <c r="G23" i="39"/>
  <c r="H23" i="39"/>
  <c r="I23" i="39"/>
  <c r="J23" i="39"/>
  <c r="K23" i="39"/>
  <c r="L23" i="39"/>
  <c r="M23" i="39"/>
  <c r="N23" i="39"/>
  <c r="O23" i="39"/>
  <c r="P23" i="39"/>
  <c r="Q23" i="39"/>
  <c r="E22" i="39"/>
  <c r="F22" i="39"/>
  <c r="G22" i="39"/>
  <c r="H22" i="39"/>
  <c r="I22" i="39"/>
  <c r="J22" i="39"/>
  <c r="K22" i="39"/>
  <c r="L22" i="39"/>
  <c r="M22" i="39"/>
  <c r="N22" i="39"/>
  <c r="O22" i="39"/>
  <c r="P22" i="39"/>
  <c r="Q22" i="39"/>
  <c r="E21" i="39"/>
  <c r="F21" i="39"/>
  <c r="G21" i="39"/>
  <c r="H21" i="39"/>
  <c r="I21" i="39"/>
  <c r="J21" i="39"/>
  <c r="K21" i="39"/>
  <c r="L21" i="39"/>
  <c r="M21" i="39"/>
  <c r="N21" i="39"/>
  <c r="O21" i="39"/>
  <c r="P21" i="39"/>
  <c r="Q21" i="39"/>
  <c r="Q20" i="39"/>
  <c r="P20" i="39"/>
  <c r="O20" i="39"/>
  <c r="N20" i="39"/>
  <c r="M20" i="39"/>
  <c r="L20" i="39"/>
  <c r="K20" i="39"/>
  <c r="J20" i="39"/>
  <c r="I20" i="39"/>
  <c r="H20" i="39"/>
  <c r="G20" i="39"/>
  <c r="F20" i="39"/>
  <c r="E20" i="39"/>
  <c r="E19" i="39"/>
  <c r="F19" i="39"/>
  <c r="G19" i="39"/>
  <c r="H19" i="39"/>
  <c r="I19" i="39"/>
  <c r="J19" i="39"/>
  <c r="K19" i="39"/>
  <c r="L19" i="39"/>
  <c r="M19" i="39"/>
  <c r="N19" i="39"/>
  <c r="O19" i="39"/>
  <c r="P19" i="39"/>
  <c r="Q19" i="39"/>
  <c r="E18" i="39"/>
  <c r="F18" i="39"/>
  <c r="G18" i="39"/>
  <c r="H18" i="39"/>
  <c r="I18" i="39"/>
  <c r="J18" i="39"/>
  <c r="K18" i="39"/>
  <c r="L18" i="39"/>
  <c r="M18" i="39"/>
  <c r="N18" i="39"/>
  <c r="O18" i="39"/>
  <c r="P18" i="39"/>
  <c r="Q18" i="39"/>
  <c r="E17" i="39"/>
  <c r="F17" i="39"/>
  <c r="G17" i="39"/>
  <c r="H17" i="39"/>
  <c r="I17" i="39"/>
  <c r="J17" i="39"/>
  <c r="K17" i="39"/>
  <c r="L17" i="39"/>
  <c r="M17" i="39"/>
  <c r="N17" i="39"/>
  <c r="O17" i="39"/>
  <c r="P17" i="39"/>
  <c r="Q17" i="39"/>
  <c r="E15" i="39"/>
  <c r="F15" i="39"/>
  <c r="G15" i="39"/>
  <c r="H15" i="39"/>
  <c r="I15" i="39"/>
  <c r="J15" i="39"/>
  <c r="K15" i="39"/>
  <c r="L15" i="39"/>
  <c r="M15" i="39"/>
  <c r="N15" i="39"/>
  <c r="O15" i="39"/>
  <c r="P15" i="39"/>
  <c r="Q15" i="39"/>
  <c r="E14" i="39"/>
  <c r="F14" i="39"/>
  <c r="G14" i="39"/>
  <c r="I14" i="39"/>
  <c r="J14" i="39"/>
  <c r="K14" i="39"/>
  <c r="L14" i="39"/>
  <c r="M14" i="39"/>
  <c r="N14" i="39"/>
  <c r="O14" i="39"/>
  <c r="Q14" i="39"/>
  <c r="E13" i="39"/>
  <c r="F13" i="39"/>
  <c r="G13" i="39"/>
  <c r="H13" i="39"/>
  <c r="I13" i="39"/>
  <c r="J13" i="39"/>
  <c r="K13" i="39"/>
  <c r="L13" i="39"/>
  <c r="M13" i="39"/>
  <c r="N13" i="39"/>
  <c r="O13" i="39"/>
  <c r="E12" i="39"/>
  <c r="F12" i="39"/>
  <c r="G12" i="39"/>
  <c r="H12" i="39"/>
  <c r="I12" i="39"/>
  <c r="J12" i="39"/>
  <c r="K12" i="39"/>
  <c r="L12" i="39"/>
  <c r="M12" i="39"/>
  <c r="N12" i="39"/>
  <c r="O12" i="39"/>
  <c r="P12" i="39"/>
  <c r="Q12" i="39"/>
  <c r="E11" i="39"/>
  <c r="F11" i="39"/>
  <c r="G11" i="39"/>
  <c r="H11" i="39"/>
  <c r="I11" i="39"/>
  <c r="J11" i="39"/>
  <c r="K11" i="39"/>
  <c r="L11" i="39"/>
  <c r="M11" i="39"/>
  <c r="N11" i="39"/>
  <c r="O11" i="39"/>
  <c r="P11" i="39"/>
  <c r="Q11" i="39"/>
  <c r="E10" i="39"/>
  <c r="F10" i="39"/>
  <c r="G10" i="39"/>
  <c r="H10" i="39"/>
  <c r="I10" i="39"/>
  <c r="J10" i="39"/>
  <c r="K10" i="39"/>
  <c r="L10" i="39"/>
  <c r="M10" i="39"/>
  <c r="N10" i="39"/>
  <c r="O10" i="39"/>
  <c r="P10" i="39"/>
  <c r="Q10" i="39"/>
  <c r="E9" i="39"/>
  <c r="F9" i="39"/>
  <c r="G9" i="39"/>
  <c r="H9" i="39"/>
  <c r="I9" i="39"/>
  <c r="J9" i="39"/>
  <c r="K9" i="39"/>
  <c r="L9" i="39"/>
  <c r="M9" i="39"/>
  <c r="N9" i="39"/>
  <c r="O9" i="39"/>
  <c r="P9" i="39"/>
  <c r="Q9" i="39"/>
  <c r="S8" i="39"/>
  <c r="R8" i="39"/>
  <c r="E8" i="39"/>
  <c r="F8" i="39"/>
  <c r="G8" i="39"/>
  <c r="H8" i="39"/>
  <c r="I8" i="39"/>
  <c r="J8" i="39"/>
  <c r="K8" i="39"/>
  <c r="L8" i="39"/>
  <c r="M8" i="39"/>
  <c r="N8" i="39"/>
  <c r="O8" i="39"/>
  <c r="P8" i="39"/>
  <c r="Q8" i="39"/>
  <c r="D24" i="39"/>
  <c r="D23" i="39"/>
  <c r="D22" i="39"/>
  <c r="D20" i="39"/>
  <c r="D13" i="39"/>
  <c r="D12" i="39"/>
  <c r="D8" i="39"/>
  <c r="Y41" i="20" l="1"/>
  <c r="Y44" i="20"/>
  <c r="E48" i="20"/>
  <c r="G48" i="20"/>
  <c r="Z9" i="20"/>
  <c r="AC48" i="20"/>
  <c r="AA48" i="20"/>
  <c r="C48" i="20"/>
  <c r="I48" i="20"/>
  <c r="H48" i="20"/>
  <c r="S24" i="26" l="1"/>
  <c r="T24" i="26"/>
  <c r="U24" i="26"/>
  <c r="R24" i="26"/>
  <c r="D51" i="37" l="1"/>
  <c r="W7" i="38" l="1"/>
  <c r="W29" i="38"/>
  <c r="S7" i="38"/>
  <c r="T7" i="38"/>
  <c r="U7" i="38"/>
  <c r="V7" i="38"/>
  <c r="S8" i="38"/>
  <c r="T8" i="38"/>
  <c r="U8" i="38"/>
  <c r="V8" i="38"/>
  <c r="W8" i="38"/>
  <c r="S9" i="38"/>
  <c r="T9" i="38"/>
  <c r="U9" i="38"/>
  <c r="V9" i="38"/>
  <c r="W9" i="38"/>
  <c r="S10" i="38"/>
  <c r="T10" i="38"/>
  <c r="U10" i="38"/>
  <c r="V10" i="38"/>
  <c r="W10" i="38"/>
  <c r="S11" i="38"/>
  <c r="T11" i="38"/>
  <c r="U11" i="38"/>
  <c r="V11" i="38"/>
  <c r="W11" i="38"/>
  <c r="S12" i="38"/>
  <c r="T12" i="38"/>
  <c r="U12" i="38"/>
  <c r="V12" i="38"/>
  <c r="W12" i="38"/>
  <c r="S13" i="38"/>
  <c r="T13" i="38"/>
  <c r="U13" i="38"/>
  <c r="V13" i="38"/>
  <c r="W13" i="38"/>
  <c r="S14" i="38"/>
  <c r="T14" i="38"/>
  <c r="U14" i="38"/>
  <c r="V14" i="38"/>
  <c r="W14" i="38"/>
  <c r="S15" i="38"/>
  <c r="T15" i="38"/>
  <c r="U15" i="38"/>
  <c r="V15" i="38"/>
  <c r="W15" i="38"/>
  <c r="S16" i="38"/>
  <c r="T16" i="38"/>
  <c r="U16" i="38"/>
  <c r="V16" i="38"/>
  <c r="W16" i="38"/>
  <c r="S17" i="38"/>
  <c r="T17" i="38"/>
  <c r="U17" i="38"/>
  <c r="V17" i="38"/>
  <c r="W17" i="38"/>
  <c r="S18" i="38"/>
  <c r="T18" i="38"/>
  <c r="U18" i="38"/>
  <c r="V18" i="38"/>
  <c r="W18" i="38"/>
  <c r="S19" i="38"/>
  <c r="T19" i="38"/>
  <c r="U19" i="38"/>
  <c r="V19" i="38"/>
  <c r="W19" i="38"/>
  <c r="S20" i="38"/>
  <c r="T20" i="38"/>
  <c r="U20" i="38"/>
  <c r="V20" i="38"/>
  <c r="W20" i="38"/>
  <c r="S21" i="38"/>
  <c r="T21" i="38"/>
  <c r="U21" i="38"/>
  <c r="V21" i="38"/>
  <c r="W21" i="38"/>
  <c r="S22" i="38"/>
  <c r="T22" i="38"/>
  <c r="U22" i="38"/>
  <c r="V22" i="38"/>
  <c r="W22" i="38"/>
  <c r="S23" i="38"/>
  <c r="T23" i="38"/>
  <c r="U23" i="38"/>
  <c r="V23" i="38"/>
  <c r="W23" i="38"/>
  <c r="S24" i="38"/>
  <c r="T24" i="38"/>
  <c r="U24" i="38"/>
  <c r="V24" i="38"/>
  <c r="W24" i="38"/>
  <c r="S25" i="38"/>
  <c r="T25" i="38"/>
  <c r="U25" i="38"/>
  <c r="V25" i="38"/>
  <c r="W25" i="38"/>
  <c r="S26" i="38"/>
  <c r="T26" i="38"/>
  <c r="U26" i="38"/>
  <c r="V26" i="38"/>
  <c r="W26" i="38"/>
  <c r="S27" i="38"/>
  <c r="T27" i="38"/>
  <c r="U27" i="38"/>
  <c r="V27" i="38"/>
  <c r="W27" i="38"/>
  <c r="S28" i="38"/>
  <c r="T28" i="38"/>
  <c r="U28" i="38"/>
  <c r="V28" i="38"/>
  <c r="W28" i="38"/>
  <c r="S29" i="38"/>
  <c r="T29" i="38"/>
  <c r="U29" i="38"/>
  <c r="V29" i="38"/>
  <c r="S30" i="38"/>
  <c r="T30" i="38"/>
  <c r="U30" i="38"/>
  <c r="V30" i="38"/>
  <c r="W30" i="38"/>
  <c r="S31" i="38"/>
  <c r="T31" i="38"/>
  <c r="U31" i="38"/>
  <c r="V31" i="38"/>
  <c r="W31" i="38"/>
  <c r="S32" i="38"/>
  <c r="T32" i="38"/>
  <c r="U32" i="38"/>
  <c r="V32" i="38"/>
  <c r="W32" i="38"/>
  <c r="S33" i="38"/>
  <c r="T33" i="38"/>
  <c r="U33" i="38"/>
  <c r="V33" i="38"/>
  <c r="W33" i="38"/>
  <c r="S34" i="38"/>
  <c r="T34" i="38"/>
  <c r="U34" i="38"/>
  <c r="V34" i="38"/>
  <c r="W34" i="38"/>
  <c r="S35" i="38"/>
  <c r="T35" i="38"/>
  <c r="U35" i="38"/>
  <c r="V35" i="38"/>
  <c r="W35" i="38"/>
  <c r="S36" i="38"/>
  <c r="T36" i="38"/>
  <c r="U36" i="38"/>
  <c r="V36" i="38"/>
  <c r="W36" i="38"/>
  <c r="S37" i="38"/>
  <c r="T37" i="38"/>
  <c r="U37" i="38"/>
  <c r="V37" i="38"/>
  <c r="W37" i="38"/>
  <c r="S38" i="38"/>
  <c r="T38" i="38"/>
  <c r="U38" i="38"/>
  <c r="V38" i="38"/>
  <c r="W38" i="38"/>
  <c r="S39" i="38"/>
  <c r="T39" i="38"/>
  <c r="U39" i="38"/>
  <c r="V39" i="38"/>
  <c r="W39" i="38"/>
  <c r="S40" i="38"/>
  <c r="T40" i="38"/>
  <c r="U40" i="38"/>
  <c r="V40" i="38"/>
  <c r="W40" i="38"/>
  <c r="S41" i="38"/>
  <c r="T41" i="38"/>
  <c r="U41" i="38"/>
  <c r="V41" i="38"/>
  <c r="W41" i="38"/>
  <c r="S42" i="38"/>
  <c r="T42" i="38"/>
  <c r="U42" i="38"/>
  <c r="V42" i="38"/>
  <c r="W42" i="38"/>
  <c r="S43" i="38"/>
  <c r="T43" i="38"/>
  <c r="U43" i="38"/>
  <c r="V43" i="38"/>
  <c r="W43" i="38"/>
  <c r="S44" i="38"/>
  <c r="T44" i="38"/>
  <c r="U44" i="38"/>
  <c r="V44" i="38"/>
  <c r="W44" i="38"/>
  <c r="S45" i="38"/>
  <c r="T45" i="38"/>
  <c r="U45" i="38"/>
  <c r="V45" i="38"/>
  <c r="W45" i="38"/>
  <c r="S46" i="38"/>
  <c r="T46" i="38"/>
  <c r="U46" i="38"/>
  <c r="V46" i="38"/>
  <c r="W46" i="38"/>
  <c r="S47" i="38"/>
  <c r="T47" i="38"/>
  <c r="U47" i="38"/>
  <c r="V47" i="38"/>
  <c r="W47" i="38"/>
  <c r="S48" i="38"/>
  <c r="T48" i="38"/>
  <c r="U48" i="38"/>
  <c r="V48" i="38"/>
  <c r="W48" i="38"/>
  <c r="S49" i="38"/>
  <c r="T49" i="38"/>
  <c r="U49" i="38"/>
  <c r="V49" i="38"/>
  <c r="W49" i="38"/>
  <c r="W6" i="38"/>
  <c r="V6" i="38"/>
  <c r="U6" i="38"/>
  <c r="T6" i="38"/>
  <c r="S6" i="38"/>
  <c r="N50" i="38"/>
  <c r="O50" i="38"/>
  <c r="L50" i="38"/>
  <c r="M50" i="38"/>
  <c r="K50" i="38"/>
  <c r="U50" i="38" l="1"/>
  <c r="V50" i="38"/>
  <c r="R50" i="38"/>
  <c r="Q50" i="38"/>
  <c r="P50" i="38"/>
  <c r="I50" i="38"/>
  <c r="W50" i="38"/>
  <c r="E50" i="38"/>
  <c r="F50" i="38"/>
  <c r="G50" i="38"/>
  <c r="AF28" i="37"/>
  <c r="AF44" i="37"/>
  <c r="AF47" i="37"/>
  <c r="AE51" i="37"/>
  <c r="W51" i="37"/>
  <c r="S50" i="38" l="1"/>
  <c r="T50" i="38"/>
  <c r="H49" i="55"/>
  <c r="G49" i="55"/>
  <c r="F49" i="55"/>
  <c r="E49" i="55"/>
  <c r="D49" i="55"/>
  <c r="R47" i="19" l="1"/>
  <c r="F22" i="28" l="1"/>
  <c r="G22" i="28"/>
  <c r="T20" i="35" l="1"/>
  <c r="T17" i="35"/>
  <c r="T16" i="35"/>
  <c r="T14" i="35"/>
  <c r="T13" i="35"/>
  <c r="T10" i="35"/>
  <c r="K97" i="36"/>
  <c r="X56" i="14" l="1"/>
  <c r="W56" i="14"/>
  <c r="L56" i="14"/>
  <c r="N56" i="14" s="1"/>
  <c r="F56" i="14"/>
  <c r="H56" i="14" s="1"/>
  <c r="Y56" i="14" l="1"/>
  <c r="E17" i="28"/>
  <c r="S51" i="37" l="1"/>
  <c r="Y14" i="20" l="1"/>
  <c r="E21" i="28" l="1"/>
  <c r="E7" i="28"/>
  <c r="E8" i="28"/>
  <c r="E9" i="28"/>
  <c r="E10" i="28"/>
  <c r="E11" i="28"/>
  <c r="E12" i="28"/>
  <c r="E13" i="28"/>
  <c r="E14" i="28"/>
  <c r="E15" i="28"/>
  <c r="E16" i="28"/>
  <c r="E18" i="28"/>
  <c r="E20" i="28"/>
  <c r="E5" i="28"/>
  <c r="W24" i="26" l="1"/>
  <c r="H22" i="26" l="1"/>
  <c r="N51" i="37"/>
  <c r="O51" i="37"/>
  <c r="C25" i="39"/>
  <c r="S15" i="39"/>
  <c r="R15" i="39"/>
  <c r="D15" i="39"/>
  <c r="S14" i="39"/>
  <c r="R14" i="39"/>
  <c r="D14" i="39"/>
  <c r="S13" i="39"/>
  <c r="R13" i="39"/>
  <c r="S11" i="39"/>
  <c r="R11" i="39"/>
  <c r="D11" i="39"/>
  <c r="S10" i="39"/>
  <c r="R10" i="39"/>
  <c r="D10" i="39"/>
  <c r="S9" i="39"/>
  <c r="R9" i="39"/>
  <c r="S17" i="39"/>
  <c r="R17" i="39"/>
  <c r="D17" i="39"/>
  <c r="S18" i="39"/>
  <c r="R18" i="39"/>
  <c r="D18" i="39"/>
  <c r="S19" i="39"/>
  <c r="R19" i="39"/>
  <c r="D19" i="39"/>
  <c r="S21" i="39"/>
  <c r="R21" i="39"/>
  <c r="D21" i="39"/>
  <c r="D9" i="39"/>
  <c r="Z51" i="37"/>
  <c r="P51" i="37"/>
  <c r="S25" i="39" l="1"/>
  <c r="O25" i="39"/>
  <c r="N25" i="39"/>
  <c r="H50" i="38" l="1"/>
  <c r="X51" i="37" l="1"/>
  <c r="T51" i="37"/>
  <c r="U51" i="37"/>
  <c r="AF8" i="37"/>
  <c r="AF9" i="37"/>
  <c r="AF10" i="37"/>
  <c r="AF11" i="37"/>
  <c r="AF12" i="37"/>
  <c r="AF13" i="37"/>
  <c r="AF14" i="37"/>
  <c r="AF15" i="37"/>
  <c r="AF16" i="37"/>
  <c r="AF17" i="37"/>
  <c r="AF18" i="37"/>
  <c r="AF19" i="37"/>
  <c r="AF20" i="37"/>
  <c r="AF21" i="37"/>
  <c r="AF22" i="37"/>
  <c r="AF23" i="37"/>
  <c r="AF24" i="37"/>
  <c r="AF25" i="37"/>
  <c r="AF26" i="37"/>
  <c r="AF27" i="37"/>
  <c r="AF29" i="37"/>
  <c r="AF30" i="37"/>
  <c r="AF31" i="37"/>
  <c r="AF32" i="37"/>
  <c r="AF33" i="37"/>
  <c r="AF34" i="37"/>
  <c r="AF35" i="37"/>
  <c r="AF36" i="37"/>
  <c r="AF37" i="37"/>
  <c r="AF38" i="37"/>
  <c r="AF39" i="37"/>
  <c r="AF40" i="37"/>
  <c r="AF41" i="37"/>
  <c r="AF42" i="37"/>
  <c r="AF43" i="37"/>
  <c r="AF45" i="37"/>
  <c r="AF46" i="37"/>
  <c r="AF48" i="37"/>
  <c r="AF49" i="37"/>
  <c r="AF50" i="37"/>
  <c r="AF7" i="37"/>
  <c r="AD51" i="37"/>
  <c r="Y51" i="37"/>
  <c r="AB51" i="37"/>
  <c r="V51" i="37"/>
  <c r="Y22" i="20" l="1"/>
  <c r="AG94" i="36" l="1"/>
  <c r="X55" i="14" l="1"/>
  <c r="W55" i="14"/>
  <c r="L55" i="14"/>
  <c r="N55" i="14" s="1"/>
  <c r="F55" i="14"/>
  <c r="H55" i="14" s="1"/>
  <c r="Y55" i="14" l="1"/>
  <c r="T24" i="39"/>
  <c r="T23" i="39"/>
  <c r="E51" i="37"/>
  <c r="AF51" i="37" s="1"/>
  <c r="D24" i="26"/>
  <c r="C24" i="26"/>
  <c r="I44" i="19"/>
  <c r="I20" i="18" s="1"/>
  <c r="I45" i="19"/>
  <c r="I21" i="18" s="1"/>
  <c r="I46" i="19"/>
  <c r="I22" i="18" s="1"/>
  <c r="I35" i="19"/>
  <c r="I36" i="19"/>
  <c r="I16" i="18" s="1"/>
  <c r="I37" i="19"/>
  <c r="I38" i="19"/>
  <c r="I39" i="19"/>
  <c r="I40" i="19"/>
  <c r="I18" i="18" s="1"/>
  <c r="I41" i="19"/>
  <c r="I42" i="19"/>
  <c r="I43" i="19"/>
  <c r="I19" i="18" s="1"/>
  <c r="I28" i="19"/>
  <c r="I29" i="19"/>
  <c r="I30" i="19"/>
  <c r="I31" i="19"/>
  <c r="I32" i="19"/>
  <c r="I33" i="19"/>
  <c r="I34" i="19"/>
  <c r="I18" i="19"/>
  <c r="I19" i="19"/>
  <c r="I20" i="19"/>
  <c r="I21" i="19"/>
  <c r="I22" i="19"/>
  <c r="I23" i="19"/>
  <c r="I24" i="19"/>
  <c r="I25" i="19"/>
  <c r="I26" i="19"/>
  <c r="I27" i="19"/>
  <c r="I7" i="19"/>
  <c r="I8" i="19"/>
  <c r="I9" i="19"/>
  <c r="I10" i="19"/>
  <c r="I7" i="18" s="1"/>
  <c r="I11" i="19"/>
  <c r="I12" i="19"/>
  <c r="I10" i="18" s="1"/>
  <c r="I13" i="19"/>
  <c r="I14" i="19"/>
  <c r="I15" i="19"/>
  <c r="I16" i="19"/>
  <c r="I17" i="19"/>
  <c r="I11" i="18" s="1"/>
  <c r="I6" i="19"/>
  <c r="I6" i="18" s="1"/>
  <c r="J13" i="19"/>
  <c r="J34" i="19"/>
  <c r="I23" i="18"/>
  <c r="I24" i="18"/>
  <c r="N23" i="18"/>
  <c r="N24" i="18"/>
  <c r="J23" i="18"/>
  <c r="K47" i="19"/>
  <c r="P47" i="19"/>
  <c r="N46" i="19"/>
  <c r="N40" i="19"/>
  <c r="G47" i="19"/>
  <c r="H47" i="19"/>
  <c r="D47" i="19"/>
  <c r="F47" i="19"/>
  <c r="AA10" i="35"/>
  <c r="AA13" i="35"/>
  <c r="AA14" i="35"/>
  <c r="AA16" i="35"/>
  <c r="AA17" i="35"/>
  <c r="AA20" i="35"/>
  <c r="G10" i="35"/>
  <c r="G13" i="35"/>
  <c r="G14" i="35"/>
  <c r="G16" i="35"/>
  <c r="G17" i="35"/>
  <c r="G20" i="35"/>
  <c r="Z20" i="35"/>
  <c r="Z17" i="35"/>
  <c r="Z16" i="35"/>
  <c r="Z14" i="35"/>
  <c r="Z13" i="35"/>
  <c r="Z10" i="35"/>
  <c r="W24" i="35"/>
  <c r="P10" i="35"/>
  <c r="P13" i="35"/>
  <c r="P14" i="35"/>
  <c r="P16" i="35"/>
  <c r="P17" i="35"/>
  <c r="P20" i="35"/>
  <c r="Q20" i="35"/>
  <c r="R20" i="35"/>
  <c r="S20" i="35"/>
  <c r="Q17" i="35"/>
  <c r="R17" i="35"/>
  <c r="S17" i="35"/>
  <c r="Q16" i="35"/>
  <c r="R16" i="35"/>
  <c r="S16" i="35"/>
  <c r="Q14" i="35"/>
  <c r="R14" i="35"/>
  <c r="S14" i="35"/>
  <c r="Q13" i="35"/>
  <c r="R13" i="35"/>
  <c r="S13" i="35"/>
  <c r="Q10" i="35"/>
  <c r="R10" i="35"/>
  <c r="S10" i="35"/>
  <c r="S24" i="35" s="1"/>
  <c r="J10" i="35"/>
  <c r="J13" i="35"/>
  <c r="J14" i="35"/>
  <c r="J16" i="35"/>
  <c r="J17" i="35"/>
  <c r="J20" i="35"/>
  <c r="K10" i="35"/>
  <c r="K13" i="35"/>
  <c r="K14" i="35"/>
  <c r="K16" i="35"/>
  <c r="K17" i="35"/>
  <c r="K20" i="35"/>
  <c r="L10" i="35"/>
  <c r="L13" i="35"/>
  <c r="L14" i="35"/>
  <c r="L16" i="35"/>
  <c r="L17" i="35"/>
  <c r="L20" i="35"/>
  <c r="M10" i="35"/>
  <c r="M13" i="35"/>
  <c r="M14" i="35"/>
  <c r="M16" i="35"/>
  <c r="M17" i="35"/>
  <c r="M20" i="35"/>
  <c r="N10" i="35"/>
  <c r="N13" i="35"/>
  <c r="N14" i="35"/>
  <c r="N16" i="35"/>
  <c r="N17" i="35"/>
  <c r="N20" i="35"/>
  <c r="O10" i="35"/>
  <c r="O13" i="35"/>
  <c r="O14" i="35"/>
  <c r="O16" i="35"/>
  <c r="O17" i="35"/>
  <c r="O20" i="35"/>
  <c r="H20" i="35"/>
  <c r="I20" i="35"/>
  <c r="H17" i="35"/>
  <c r="I17" i="35"/>
  <c r="H16" i="35"/>
  <c r="I16" i="35"/>
  <c r="H14" i="35"/>
  <c r="I14" i="35"/>
  <c r="H13" i="35"/>
  <c r="I13" i="35"/>
  <c r="H10" i="35"/>
  <c r="I10" i="35"/>
  <c r="F20" i="35"/>
  <c r="F17" i="35"/>
  <c r="F16" i="35"/>
  <c r="F14" i="35"/>
  <c r="F13" i="35"/>
  <c r="F10" i="35"/>
  <c r="E16" i="35"/>
  <c r="E10" i="35"/>
  <c r="E13" i="35"/>
  <c r="E14" i="35"/>
  <c r="E17" i="35"/>
  <c r="E20" i="35"/>
  <c r="R97" i="36"/>
  <c r="P97" i="36"/>
  <c r="AF97" i="36"/>
  <c r="M97" i="36"/>
  <c r="AG10" i="36"/>
  <c r="AG11" i="36"/>
  <c r="AG12" i="36"/>
  <c r="AG13" i="36"/>
  <c r="AG14" i="36"/>
  <c r="AG15" i="36"/>
  <c r="AG16" i="36"/>
  <c r="AG17" i="36"/>
  <c r="AG18" i="36"/>
  <c r="AG19" i="36"/>
  <c r="AG20" i="36"/>
  <c r="AG21" i="36"/>
  <c r="AG22" i="36"/>
  <c r="AG23" i="36"/>
  <c r="AG24" i="36"/>
  <c r="AG25" i="36"/>
  <c r="AG26" i="36"/>
  <c r="AG27" i="36"/>
  <c r="AG28" i="36"/>
  <c r="AG29" i="36"/>
  <c r="AG30" i="36"/>
  <c r="AG31" i="36"/>
  <c r="AG32" i="36"/>
  <c r="AG33" i="36"/>
  <c r="AG34" i="36"/>
  <c r="AG35" i="36"/>
  <c r="AG36" i="36"/>
  <c r="AG37" i="36"/>
  <c r="AG38" i="36"/>
  <c r="AG39" i="36"/>
  <c r="AG40" i="36"/>
  <c r="AG41" i="36"/>
  <c r="AG42" i="36"/>
  <c r="AG43" i="36"/>
  <c r="AG44" i="36"/>
  <c r="AG45" i="36"/>
  <c r="AG46" i="36"/>
  <c r="AG47" i="36"/>
  <c r="AG48" i="36"/>
  <c r="AG49" i="36"/>
  <c r="AG50" i="36"/>
  <c r="AG51" i="36"/>
  <c r="AG52" i="36"/>
  <c r="AG53" i="36"/>
  <c r="AG54" i="36"/>
  <c r="AG55" i="36"/>
  <c r="AG56" i="36"/>
  <c r="AG57" i="36"/>
  <c r="AG58" i="36"/>
  <c r="AG59" i="36"/>
  <c r="AG60" i="36"/>
  <c r="AG61" i="36"/>
  <c r="AG62" i="36"/>
  <c r="AG63" i="36"/>
  <c r="AG64" i="36"/>
  <c r="AG65" i="36"/>
  <c r="AG66" i="36"/>
  <c r="AG67" i="36"/>
  <c r="AG68" i="36"/>
  <c r="AG69" i="36"/>
  <c r="AG70" i="36"/>
  <c r="AG71" i="36"/>
  <c r="AG72" i="36"/>
  <c r="AG73" i="36"/>
  <c r="AG74" i="36"/>
  <c r="AG75" i="36"/>
  <c r="AG76" i="36"/>
  <c r="AG77" i="36"/>
  <c r="AG78" i="36"/>
  <c r="AG79" i="36"/>
  <c r="AG80" i="36"/>
  <c r="AG81" i="36"/>
  <c r="AG82" i="36"/>
  <c r="AG83" i="36"/>
  <c r="AG84" i="36"/>
  <c r="AG85" i="36"/>
  <c r="AG86" i="36"/>
  <c r="AG87" i="36"/>
  <c r="AG88" i="36"/>
  <c r="AG89" i="36"/>
  <c r="AG90" i="36"/>
  <c r="AG91" i="36"/>
  <c r="AG92" i="36"/>
  <c r="AG93" i="36"/>
  <c r="AG95" i="36"/>
  <c r="AG96" i="36"/>
  <c r="AD97" i="36"/>
  <c r="J6" i="19"/>
  <c r="J6" i="18" s="1"/>
  <c r="J18" i="19"/>
  <c r="F58" i="14"/>
  <c r="N58" i="14"/>
  <c r="Z14" i="20"/>
  <c r="M48" i="20"/>
  <c r="P48" i="20"/>
  <c r="S48" i="20"/>
  <c r="N6" i="19"/>
  <c r="N10" i="19"/>
  <c r="N11" i="19"/>
  <c r="Q11" i="19" s="1"/>
  <c r="N7" i="19"/>
  <c r="Q8" i="19"/>
  <c r="N9" i="19"/>
  <c r="Q9" i="19" s="1"/>
  <c r="N13" i="19"/>
  <c r="N14" i="19"/>
  <c r="Q14" i="19" s="1"/>
  <c r="N15" i="19"/>
  <c r="Q15" i="19" s="1"/>
  <c r="N16" i="19"/>
  <c r="Q16" i="19" s="1"/>
  <c r="N12" i="19"/>
  <c r="N17" i="19"/>
  <c r="N18" i="19"/>
  <c r="Q18" i="19" s="1"/>
  <c r="N19" i="19"/>
  <c r="Q19" i="19" s="1"/>
  <c r="N20" i="19"/>
  <c r="Q20" i="19" s="1"/>
  <c r="N21" i="19"/>
  <c r="Q21" i="19" s="1"/>
  <c r="N22" i="19"/>
  <c r="Q22" i="19" s="1"/>
  <c r="N23" i="19"/>
  <c r="N24" i="19"/>
  <c r="Q24" i="19" s="1"/>
  <c r="N25" i="19"/>
  <c r="Q25" i="19" s="1"/>
  <c r="N26" i="19"/>
  <c r="N27" i="19"/>
  <c r="Q27" i="19" s="1"/>
  <c r="N28" i="19"/>
  <c r="Q28" i="19" s="1"/>
  <c r="N29" i="19"/>
  <c r="Q29" i="19" s="1"/>
  <c r="N30" i="19"/>
  <c r="N31" i="19"/>
  <c r="Q31" i="19" s="1"/>
  <c r="N32" i="19"/>
  <c r="Q32" i="19" s="1"/>
  <c r="N33" i="19"/>
  <c r="N34" i="19"/>
  <c r="Q34" i="19" s="1"/>
  <c r="N35" i="19"/>
  <c r="Q35" i="19" s="1"/>
  <c r="N36" i="19"/>
  <c r="N37" i="19"/>
  <c r="Q37" i="19" s="1"/>
  <c r="N38" i="19"/>
  <c r="Q38" i="19" s="1"/>
  <c r="N39" i="19"/>
  <c r="Q39" i="19" s="1"/>
  <c r="N41" i="19"/>
  <c r="Q41" i="19" s="1"/>
  <c r="N42" i="19"/>
  <c r="Q42" i="19" s="1"/>
  <c r="N43" i="19"/>
  <c r="N44" i="19"/>
  <c r="N45" i="19"/>
  <c r="R6" i="18"/>
  <c r="R7" i="18"/>
  <c r="R8" i="18"/>
  <c r="R9" i="18"/>
  <c r="R10" i="18"/>
  <c r="R11" i="18"/>
  <c r="R12" i="18"/>
  <c r="R13" i="18"/>
  <c r="R14" i="18"/>
  <c r="R15" i="18"/>
  <c r="R16" i="18"/>
  <c r="R17" i="18"/>
  <c r="R18" i="18"/>
  <c r="R19" i="18"/>
  <c r="R20" i="18"/>
  <c r="R21" i="18"/>
  <c r="R22" i="18"/>
  <c r="P18" i="18"/>
  <c r="P19" i="18"/>
  <c r="L47" i="19"/>
  <c r="M47" i="19"/>
  <c r="K20" i="26"/>
  <c r="H20" i="26"/>
  <c r="E20" i="26"/>
  <c r="Y20" i="20"/>
  <c r="Z20" i="20" s="1"/>
  <c r="Y19" i="20"/>
  <c r="G9" i="23"/>
  <c r="L9" i="23"/>
  <c r="C7" i="18"/>
  <c r="J41" i="19"/>
  <c r="J40" i="19"/>
  <c r="C13" i="18"/>
  <c r="C6" i="18"/>
  <c r="C18" i="18"/>
  <c r="C22" i="18"/>
  <c r="C11" i="18"/>
  <c r="C15" i="18"/>
  <c r="C10" i="18"/>
  <c r="C8" i="18"/>
  <c r="C9" i="18"/>
  <c r="C12" i="18"/>
  <c r="C14" i="18"/>
  <c r="C16" i="18"/>
  <c r="C17" i="18"/>
  <c r="C19" i="18"/>
  <c r="C20" i="18"/>
  <c r="C21" i="18"/>
  <c r="J24" i="18"/>
  <c r="J46" i="19"/>
  <c r="J22" i="18" s="1"/>
  <c r="J10" i="19"/>
  <c r="J7" i="18" s="1"/>
  <c r="J11" i="19"/>
  <c r="J12" i="19"/>
  <c r="J10" i="18" s="1"/>
  <c r="J14" i="19"/>
  <c r="J15" i="19"/>
  <c r="J16" i="19"/>
  <c r="J17" i="19"/>
  <c r="J19" i="19"/>
  <c r="J20" i="19"/>
  <c r="J21" i="19"/>
  <c r="J22" i="19"/>
  <c r="J23" i="19"/>
  <c r="J24" i="19"/>
  <c r="J25" i="19"/>
  <c r="J26" i="19"/>
  <c r="J27" i="19"/>
  <c r="J28" i="19"/>
  <c r="J29" i="19"/>
  <c r="J30" i="19"/>
  <c r="J31" i="19"/>
  <c r="J32" i="19"/>
  <c r="J33" i="19"/>
  <c r="J35" i="19"/>
  <c r="J36" i="19"/>
  <c r="J37" i="19"/>
  <c r="J38" i="19"/>
  <c r="J39" i="19"/>
  <c r="J42" i="19"/>
  <c r="J44" i="19"/>
  <c r="J20" i="18" s="1"/>
  <c r="J45" i="19"/>
  <c r="J21" i="18" s="1"/>
  <c r="J9" i="19"/>
  <c r="AG24" i="26"/>
  <c r="AI24" i="26"/>
  <c r="AA24" i="26"/>
  <c r="F24" i="26"/>
  <c r="Y20" i="35"/>
  <c r="Y17" i="35"/>
  <c r="Y16" i="35"/>
  <c r="Y14" i="35"/>
  <c r="Y13" i="35"/>
  <c r="Y10" i="35"/>
  <c r="W97" i="36"/>
  <c r="Y97" i="36"/>
  <c r="X97" i="36"/>
  <c r="V97" i="36"/>
  <c r="Q97" i="36"/>
  <c r="S97" i="36"/>
  <c r="T97" i="36"/>
  <c r="U97" i="36"/>
  <c r="O97" i="36"/>
  <c r="F54" i="14"/>
  <c r="H54" i="14" s="1"/>
  <c r="X53" i="14"/>
  <c r="F53" i="14"/>
  <c r="Y53" i="14" s="1"/>
  <c r="W53" i="14"/>
  <c r="L53" i="14"/>
  <c r="N53" i="14" s="1"/>
  <c r="H53" i="14"/>
  <c r="G51" i="37"/>
  <c r="I51" i="37"/>
  <c r="J51" i="37"/>
  <c r="K51" i="37"/>
  <c r="L51" i="37"/>
  <c r="M51" i="37"/>
  <c r="Q51" i="37"/>
  <c r="H25" i="18"/>
  <c r="D25" i="18"/>
  <c r="K48" i="20"/>
  <c r="Y7" i="20"/>
  <c r="Z44" i="20"/>
  <c r="Y45" i="20"/>
  <c r="Z45" i="20" s="1"/>
  <c r="Y46" i="20"/>
  <c r="Y47" i="20"/>
  <c r="Z47" i="20" s="1"/>
  <c r="Y13" i="20"/>
  <c r="Z13" i="20" s="1"/>
  <c r="Z41" i="20"/>
  <c r="Y8" i="20"/>
  <c r="Z8" i="20" s="1"/>
  <c r="Y31" i="20"/>
  <c r="Y34" i="20"/>
  <c r="Z34" i="20" s="1"/>
  <c r="Y32" i="20"/>
  <c r="Y18" i="20"/>
  <c r="Z18" i="20" s="1"/>
  <c r="Y11" i="20"/>
  <c r="Z11" i="20" s="1"/>
  <c r="Y15" i="20"/>
  <c r="Z15" i="20" s="1"/>
  <c r="Y12" i="20"/>
  <c r="Z12" i="20" s="1"/>
  <c r="Y21" i="20"/>
  <c r="Z21" i="20" s="1"/>
  <c r="Y39" i="20"/>
  <c r="Z39" i="20" s="1"/>
  <c r="Y37" i="20"/>
  <c r="Z37" i="20" s="1"/>
  <c r="Y40" i="20"/>
  <c r="Z40" i="20" s="1"/>
  <c r="Y43" i="20"/>
  <c r="Z43" i="20" s="1"/>
  <c r="Z38" i="20"/>
  <c r="Y42" i="20"/>
  <c r="Z42" i="20" s="1"/>
  <c r="Y28" i="20"/>
  <c r="Z28" i="20" s="1"/>
  <c r="Y27" i="20"/>
  <c r="Z27" i="20" s="1"/>
  <c r="Y10" i="20"/>
  <c r="Z10" i="20" s="1"/>
  <c r="Y23" i="20"/>
  <c r="Z23" i="20" s="1"/>
  <c r="Y16" i="20"/>
  <c r="Z16" i="20" s="1"/>
  <c r="Y17" i="20"/>
  <c r="Z17" i="20" s="1"/>
  <c r="Y24" i="20"/>
  <c r="Z24" i="20" s="1"/>
  <c r="Y25" i="20"/>
  <c r="Z25" i="20" s="1"/>
  <c r="Y26" i="20"/>
  <c r="Z26" i="20" s="1"/>
  <c r="Y29" i="20"/>
  <c r="Z29" i="20" s="1"/>
  <c r="Y33" i="20"/>
  <c r="Z33" i="20" s="1"/>
  <c r="Y30" i="20"/>
  <c r="Z30" i="20" s="1"/>
  <c r="Y35" i="20"/>
  <c r="Z35" i="20" s="1"/>
  <c r="Y36" i="20"/>
  <c r="Z19" i="20"/>
  <c r="Z22" i="20"/>
  <c r="Z32" i="20"/>
  <c r="Z36" i="20"/>
  <c r="Z46" i="20"/>
  <c r="Z7" i="20"/>
  <c r="O47" i="19"/>
  <c r="J7" i="19"/>
  <c r="J8" i="19"/>
  <c r="D22" i="28"/>
  <c r="C22" i="28"/>
  <c r="AE97" i="36"/>
  <c r="L97" i="36"/>
  <c r="AD24" i="26"/>
  <c r="E21" i="26"/>
  <c r="E22" i="26"/>
  <c r="E23" i="26"/>
  <c r="E47" i="19"/>
  <c r="X54" i="14"/>
  <c r="W54" i="14"/>
  <c r="L54" i="14"/>
  <c r="N54" i="14" s="1"/>
  <c r="T48" i="20"/>
  <c r="Q48" i="20"/>
  <c r="E6" i="28"/>
  <c r="E22" i="28" s="1"/>
  <c r="O9" i="23"/>
  <c r="N9" i="23"/>
  <c r="K9" i="23"/>
  <c r="F52" i="14"/>
  <c r="H52" i="14" s="1"/>
  <c r="L52" i="14"/>
  <c r="N52" i="14" s="1"/>
  <c r="W52" i="14"/>
  <c r="X52" i="14"/>
  <c r="J9" i="23"/>
  <c r="F51" i="14"/>
  <c r="H51" i="14" s="1"/>
  <c r="L51" i="14"/>
  <c r="N51" i="14" s="1"/>
  <c r="W51" i="14"/>
  <c r="X51" i="14"/>
  <c r="Y51" i="14" s="1"/>
  <c r="X49" i="14"/>
  <c r="F49" i="14"/>
  <c r="W49" i="14"/>
  <c r="L49" i="14"/>
  <c r="N49" i="14" s="1"/>
  <c r="E8" i="26"/>
  <c r="E9" i="26"/>
  <c r="E10" i="26"/>
  <c r="E11" i="26"/>
  <c r="E12" i="26"/>
  <c r="E13" i="26"/>
  <c r="E14" i="26"/>
  <c r="E15" i="26"/>
  <c r="E16" i="26"/>
  <c r="E17" i="26"/>
  <c r="E18" i="26"/>
  <c r="E19" i="26"/>
  <c r="E7" i="26"/>
  <c r="K7" i="26"/>
  <c r="K8" i="26"/>
  <c r="K9" i="26"/>
  <c r="K10" i="26"/>
  <c r="K11" i="26"/>
  <c r="K12" i="26"/>
  <c r="K13" i="26"/>
  <c r="K23" i="26"/>
  <c r="K22" i="26"/>
  <c r="K21" i="26"/>
  <c r="K19" i="26"/>
  <c r="K18" i="26"/>
  <c r="K17" i="26"/>
  <c r="K16" i="26"/>
  <c r="K15" i="26"/>
  <c r="H8" i="26"/>
  <c r="H9" i="26"/>
  <c r="H10" i="26"/>
  <c r="H13" i="26"/>
  <c r="H17" i="26"/>
  <c r="T8" i="39"/>
  <c r="T12" i="39"/>
  <c r="T20" i="39"/>
  <c r="T22" i="39"/>
  <c r="X24" i="35"/>
  <c r="V24" i="35"/>
  <c r="U24" i="35"/>
  <c r="T24" i="35"/>
  <c r="R24" i="35"/>
  <c r="Q24" i="35"/>
  <c r="I24" i="35"/>
  <c r="F24" i="35"/>
  <c r="C24" i="35"/>
  <c r="I47" i="19"/>
  <c r="X50" i="14"/>
  <c r="F50" i="14"/>
  <c r="Y50" i="14" s="1"/>
  <c r="W50" i="14"/>
  <c r="L50" i="14"/>
  <c r="N50" i="14" s="1"/>
  <c r="H22" i="28"/>
  <c r="AH24" i="26"/>
  <c r="AF24" i="26"/>
  <c r="AE24" i="26"/>
  <c r="AC24" i="26"/>
  <c r="AB24" i="26"/>
  <c r="Z24" i="26"/>
  <c r="Y24" i="26"/>
  <c r="X24" i="26"/>
  <c r="V24" i="26"/>
  <c r="Q24" i="26"/>
  <c r="P24" i="26"/>
  <c r="O24" i="26"/>
  <c r="N24" i="26"/>
  <c r="M24" i="26"/>
  <c r="L24" i="26"/>
  <c r="J24" i="26"/>
  <c r="M9" i="23"/>
  <c r="I9" i="23"/>
  <c r="J48" i="20"/>
  <c r="L48" i="20"/>
  <c r="N48" i="20"/>
  <c r="O48" i="20"/>
  <c r="R48" i="20"/>
  <c r="U48" i="20"/>
  <c r="AB48" i="20"/>
  <c r="AD48" i="20"/>
  <c r="AE48" i="20"/>
  <c r="Y41" i="14"/>
  <c r="Y42" i="14"/>
  <c r="F43" i="14"/>
  <c r="H43" i="14" s="1"/>
  <c r="L43" i="14"/>
  <c r="N43" i="14" s="1"/>
  <c r="W43" i="14"/>
  <c r="X43" i="14"/>
  <c r="F44" i="14"/>
  <c r="H44" i="14" s="1"/>
  <c r="L44" i="14"/>
  <c r="N44" i="14" s="1"/>
  <c r="W44" i="14"/>
  <c r="X44" i="14"/>
  <c r="F45" i="14"/>
  <c r="H45" i="14"/>
  <c r="L45" i="14"/>
  <c r="N45" i="14" s="1"/>
  <c r="W45" i="14"/>
  <c r="X45" i="14"/>
  <c r="Y45" i="14" s="1"/>
  <c r="F46" i="14"/>
  <c r="H46" i="14" s="1"/>
  <c r="L46" i="14"/>
  <c r="N46" i="14" s="1"/>
  <c r="W46" i="14"/>
  <c r="X46" i="14"/>
  <c r="Y46" i="14" s="1"/>
  <c r="F47" i="14"/>
  <c r="H47" i="14" s="1"/>
  <c r="L47" i="14"/>
  <c r="N47" i="14" s="1"/>
  <c r="W47" i="14"/>
  <c r="X47" i="14"/>
  <c r="F48" i="14"/>
  <c r="H48" i="14" s="1"/>
  <c r="L48" i="14"/>
  <c r="N48" i="14" s="1"/>
  <c r="W48" i="14"/>
  <c r="X48" i="14"/>
  <c r="Y48" i="14"/>
  <c r="F48" i="20"/>
  <c r="H7" i="26"/>
  <c r="H11" i="26"/>
  <c r="H12" i="26"/>
  <c r="H14" i="26"/>
  <c r="K14" i="26"/>
  <c r="I24" i="26"/>
  <c r="H16" i="26"/>
  <c r="H18" i="26"/>
  <c r="H19" i="26"/>
  <c r="H21" i="26"/>
  <c r="H23" i="26"/>
  <c r="H15" i="26"/>
  <c r="G24" i="26"/>
  <c r="K25" i="18"/>
  <c r="AB10" i="35"/>
  <c r="W48" i="20" l="1"/>
  <c r="E24" i="26"/>
  <c r="I12" i="18"/>
  <c r="J18" i="18"/>
  <c r="J13" i="18"/>
  <c r="J11" i="18"/>
  <c r="N12" i="18"/>
  <c r="Q12" i="18" s="1"/>
  <c r="Q23" i="19"/>
  <c r="N7" i="18"/>
  <c r="Q7" i="18" s="1"/>
  <c r="Q10" i="19"/>
  <c r="J15" i="18"/>
  <c r="J12" i="18"/>
  <c r="Y54" i="14"/>
  <c r="X48" i="20"/>
  <c r="Y48" i="20"/>
  <c r="J16" i="18"/>
  <c r="N17" i="18"/>
  <c r="Q17" i="18" s="1"/>
  <c r="N14" i="18"/>
  <c r="Q14" i="18" s="1"/>
  <c r="Q30" i="19"/>
  <c r="N6" i="18"/>
  <c r="Q6" i="18" s="1"/>
  <c r="Q6" i="19"/>
  <c r="H24" i="35"/>
  <c r="V48" i="20"/>
  <c r="I14" i="18"/>
  <c r="I17" i="18"/>
  <c r="N21" i="18"/>
  <c r="Q21" i="18" s="1"/>
  <c r="Q45" i="19"/>
  <c r="N16" i="18"/>
  <c r="Q16" i="18" s="1"/>
  <c r="Q36" i="19"/>
  <c r="N9" i="18"/>
  <c r="Q9" i="18" s="1"/>
  <c r="Q13" i="19"/>
  <c r="J47" i="19"/>
  <c r="I8" i="18"/>
  <c r="N20" i="18"/>
  <c r="Q20" i="18" s="1"/>
  <c r="Q44" i="19"/>
  <c r="N19" i="18"/>
  <c r="Q19" i="18" s="1"/>
  <c r="Q43" i="19"/>
  <c r="N13" i="18"/>
  <c r="Q13" i="18" s="1"/>
  <c r="Q26" i="19"/>
  <c r="N18" i="18"/>
  <c r="Q18" i="18" s="1"/>
  <c r="Q40" i="19"/>
  <c r="I9" i="18"/>
  <c r="I13" i="18"/>
  <c r="N15" i="18"/>
  <c r="Q15" i="18" s="1"/>
  <c r="Q33" i="19"/>
  <c r="N11" i="18"/>
  <c r="Q11" i="18" s="1"/>
  <c r="Q17" i="19"/>
  <c r="N8" i="18"/>
  <c r="Q8" i="18" s="1"/>
  <c r="Q7" i="19"/>
  <c r="N22" i="18"/>
  <c r="Q22" i="18" s="1"/>
  <c r="Q46" i="19"/>
  <c r="J14" i="18"/>
  <c r="Y44" i="14"/>
  <c r="J8" i="18"/>
  <c r="J17" i="18"/>
  <c r="C25" i="18"/>
  <c r="N10" i="18"/>
  <c r="Q10" i="18" s="1"/>
  <c r="Q12" i="19"/>
  <c r="H58" i="14"/>
  <c r="I15" i="18"/>
  <c r="H24" i="26"/>
  <c r="M25" i="18"/>
  <c r="L25" i="18"/>
  <c r="G25" i="18"/>
  <c r="H9" i="23"/>
  <c r="Y24" i="35"/>
  <c r="Z24" i="35"/>
  <c r="K24" i="26"/>
  <c r="T10" i="39"/>
  <c r="T11" i="39"/>
  <c r="T13" i="39"/>
  <c r="T17" i="39"/>
  <c r="T19" i="39"/>
  <c r="K25" i="39"/>
  <c r="G25" i="39"/>
  <c r="T15" i="39"/>
  <c r="L25" i="39"/>
  <c r="R25" i="39"/>
  <c r="P25" i="39"/>
  <c r="J25" i="39"/>
  <c r="F25" i="39"/>
  <c r="T9" i="39"/>
  <c r="T21" i="39"/>
  <c r="Q25" i="39"/>
  <c r="M25" i="39"/>
  <c r="I25" i="39"/>
  <c r="E25" i="39"/>
  <c r="T14" i="39"/>
  <c r="T18" i="39"/>
  <c r="Y49" i="14"/>
  <c r="E25" i="18"/>
  <c r="P25" i="18"/>
  <c r="H50" i="14"/>
  <c r="Y43" i="14"/>
  <c r="Y52" i="14"/>
  <c r="F25" i="18"/>
  <c r="Y47" i="14"/>
  <c r="D25" i="39"/>
  <c r="Z48" i="20"/>
  <c r="AB13" i="35"/>
  <c r="AB17" i="35"/>
  <c r="AB14" i="35"/>
  <c r="AG97" i="36"/>
  <c r="E24" i="35"/>
  <c r="AB20" i="35"/>
  <c r="N24" i="35"/>
  <c r="L24" i="35"/>
  <c r="J24" i="35"/>
  <c r="AA24" i="35"/>
  <c r="O24" i="35"/>
  <c r="M24" i="35"/>
  <c r="K24" i="35"/>
  <c r="P24" i="35"/>
  <c r="AB16" i="35"/>
  <c r="G24" i="35"/>
  <c r="O25" i="18"/>
  <c r="R25" i="18"/>
  <c r="N47" i="19"/>
  <c r="Q47" i="19" s="1"/>
  <c r="I25" i="18"/>
  <c r="H49" i="14"/>
  <c r="AB24" i="35" l="1"/>
  <c r="T25" i="39"/>
  <c r="N25" i="18"/>
  <c r="Q25" i="18" s="1"/>
</calcChain>
</file>

<file path=xl/comments1.xml><?xml version="1.0" encoding="utf-8"?>
<comments xmlns="http://schemas.openxmlformats.org/spreadsheetml/2006/main">
  <authors>
    <author>防災端末</author>
  </authors>
  <commentList>
    <comment ref="H2" authorId="0">
      <text>
        <r>
          <rPr>
            <b/>
            <sz val="9"/>
            <color indexed="81"/>
            <rFont val="ＭＳ Ｐゴシック"/>
            <family val="3"/>
            <charset val="128"/>
          </rPr>
          <t>自己水源：表流水、地下水等の自己水源
受水のみ：水道事業等からの受水のみ
併用：自己水源と受水の併用</t>
        </r>
      </text>
    </comment>
    <comment ref="M2" authorId="0">
      <text>
        <r>
          <rPr>
            <b/>
            <sz val="9"/>
            <color indexed="81"/>
            <rFont val="ＭＳ Ｐゴシック"/>
            <family val="3"/>
            <charset val="128"/>
          </rPr>
          <t>専用：浄水を飲用等のみ
浄水併用：浄水を事業用、飲用等に併用
原水併用：原水を事業用、飲用等に併用</t>
        </r>
      </text>
    </comment>
  </commentList>
</comments>
</file>

<file path=xl/sharedStrings.xml><?xml version="1.0" encoding="utf-8"?>
<sst xmlns="http://schemas.openxmlformats.org/spreadsheetml/2006/main" count="4409" uniqueCount="1599">
  <si>
    <t>三木市細川町垂穂字槇山894-60</t>
  </si>
  <si>
    <t>行政区域外</t>
    <rPh sb="0" eb="2">
      <t>ギョウセイ</t>
    </rPh>
    <rPh sb="2" eb="5">
      <t>クイキガイ</t>
    </rPh>
    <phoneticPr fontId="2"/>
  </si>
  <si>
    <t>安定</t>
    <rPh sb="0" eb="2">
      <t>アンテイ</t>
    </rPh>
    <phoneticPr fontId="2"/>
  </si>
  <si>
    <t>暫定・豊水</t>
    <rPh sb="0" eb="2">
      <t>ザンテイ</t>
    </rPh>
    <rPh sb="3" eb="4">
      <t>ユタ</t>
    </rPh>
    <rPh sb="4" eb="5">
      <t>ミズ</t>
    </rPh>
    <phoneticPr fontId="2"/>
  </si>
  <si>
    <t>水源名</t>
    <rPh sb="0" eb="1">
      <t>スイ</t>
    </rPh>
    <rPh sb="1" eb="2">
      <t>ミナモト</t>
    </rPh>
    <rPh sb="2" eb="3">
      <t>ナ</t>
    </rPh>
    <phoneticPr fontId="2"/>
  </si>
  <si>
    <t>施設名・設置者名等</t>
    <rPh sb="0" eb="2">
      <t>シセツ</t>
    </rPh>
    <rPh sb="2" eb="3">
      <t>メイ</t>
    </rPh>
    <rPh sb="7" eb="8">
      <t>ナ</t>
    </rPh>
    <rPh sb="8" eb="9">
      <t>トウ</t>
    </rPh>
    <phoneticPr fontId="2"/>
  </si>
  <si>
    <t>武庫川水系武庫川</t>
  </si>
  <si>
    <t>社会福祉法人　基督教日本救霊隊</t>
    <rPh sb="0" eb="2">
      <t>シャカイ</t>
    </rPh>
    <rPh sb="2" eb="4">
      <t>フクシ</t>
    </rPh>
    <rPh sb="4" eb="6">
      <t>ホウジン</t>
    </rPh>
    <rPh sb="7" eb="10">
      <t>キリストキョウ</t>
    </rPh>
    <rPh sb="10" eb="12">
      <t>ニホン</t>
    </rPh>
    <rPh sb="12" eb="13">
      <t>スク</t>
    </rPh>
    <rPh sb="13" eb="14">
      <t>レイ</t>
    </rPh>
    <rPh sb="14" eb="15">
      <t>タイ</t>
    </rPh>
    <phoneticPr fontId="2"/>
  </si>
  <si>
    <t>㈱菊水ゴルフクラブ</t>
    <rPh sb="1" eb="3">
      <t>キクスイ</t>
    </rPh>
    <phoneticPr fontId="2"/>
  </si>
  <si>
    <t>医療法人社団　顕修会</t>
    <rPh sb="0" eb="2">
      <t>イリョウ</t>
    </rPh>
    <rPh sb="2" eb="4">
      <t>ホウジン</t>
    </rPh>
    <rPh sb="4" eb="6">
      <t>シャダン</t>
    </rPh>
    <rPh sb="7" eb="10">
      <t>ケンシュウカイ</t>
    </rPh>
    <phoneticPr fontId="3"/>
  </si>
  <si>
    <t>㈱鳴尾ウォーターワールド</t>
    <rPh sb="1" eb="2">
      <t>ナ</t>
    </rPh>
    <rPh sb="2" eb="3">
      <t>オ</t>
    </rPh>
    <phoneticPr fontId="3"/>
  </si>
  <si>
    <t>リゾ鳴尾浜</t>
    <rPh sb="2" eb="5">
      <t>ナルオハマ</t>
    </rPh>
    <phoneticPr fontId="3"/>
  </si>
  <si>
    <t>㈱ダイドー技建</t>
    <rPh sb="5" eb="6">
      <t>ワザ</t>
    </rPh>
    <rPh sb="6" eb="7">
      <t>ダテ</t>
    </rPh>
    <phoneticPr fontId="3"/>
  </si>
  <si>
    <t>苦楽園三番町開発地</t>
    <rPh sb="0" eb="3">
      <t>クラクエン</t>
    </rPh>
    <rPh sb="3" eb="5">
      <t>サンバン</t>
    </rPh>
    <rPh sb="5" eb="6">
      <t>マチ</t>
    </rPh>
    <rPh sb="6" eb="9">
      <t>カイハツチ</t>
    </rPh>
    <phoneticPr fontId="3"/>
  </si>
  <si>
    <t>姫路市中央卸売市場</t>
  </si>
  <si>
    <t>まねき食品㈱</t>
  </si>
  <si>
    <t>オガワ食品協業組合</t>
  </si>
  <si>
    <t>日本水産㈱　姫路総合工場</t>
  </si>
  <si>
    <t>ヤマサ蒲鉾㈱</t>
  </si>
  <si>
    <t>加東市</t>
  </si>
  <si>
    <t>１０m3</t>
  </si>
  <si>
    <t>料金</t>
  </si>
  <si>
    <t>（２）水道用水供給集計表</t>
  </si>
  <si>
    <t>原水の</t>
  </si>
  <si>
    <t>浄水施設</t>
  </si>
  <si>
    <t>台帳番号</t>
    <rPh sb="0" eb="2">
      <t>ダイチョウ</t>
    </rPh>
    <rPh sb="2" eb="4">
      <t>バンゴウ</t>
    </rPh>
    <phoneticPr fontId="2"/>
  </si>
  <si>
    <t>事業主体名</t>
  </si>
  <si>
    <t>認可年月日</t>
  </si>
  <si>
    <t>阪神水道企業団</t>
  </si>
  <si>
    <t>表流水</t>
  </si>
  <si>
    <t>１市</t>
  </si>
  <si>
    <t>浅井戸</t>
  </si>
  <si>
    <t>急速ろ過</t>
  </si>
  <si>
    <t>合計</t>
  </si>
  <si>
    <t>（３）簡易水道健康福祉事務所別集計表</t>
    <rPh sb="3" eb="5">
      <t>カンイ</t>
    </rPh>
    <rPh sb="5" eb="7">
      <t>スイドウ</t>
    </rPh>
    <rPh sb="7" eb="14">
      <t>ケンコウ</t>
    </rPh>
    <rPh sb="14" eb="15">
      <t>ベツ</t>
    </rPh>
    <rPh sb="15" eb="18">
      <t>シュウケイヒョウ</t>
    </rPh>
    <phoneticPr fontId="2"/>
  </si>
  <si>
    <t>給水区域</t>
  </si>
  <si>
    <t>計画１日</t>
  </si>
  <si>
    <t>消</t>
  </si>
  <si>
    <t>膜</t>
  </si>
  <si>
    <t>用</t>
  </si>
  <si>
    <t>口</t>
  </si>
  <si>
    <t>単</t>
  </si>
  <si>
    <t>定</t>
  </si>
  <si>
    <t>年間</t>
  </si>
  <si>
    <t>内人口</t>
  </si>
  <si>
    <t>最大</t>
    <phoneticPr fontId="2"/>
  </si>
  <si>
    <t>毒</t>
  </si>
  <si>
    <t>途</t>
  </si>
  <si>
    <t>径</t>
  </si>
  <si>
    <t>一</t>
  </si>
  <si>
    <t>額</t>
  </si>
  <si>
    <t>有収水量</t>
  </si>
  <si>
    <t xml:space="preserve"> 給水量</t>
    <rPh sb="1" eb="3">
      <t>キュウスイ</t>
    </rPh>
    <rPh sb="3" eb="4">
      <t>リョウ</t>
    </rPh>
    <phoneticPr fontId="2"/>
  </si>
  <si>
    <t>別</t>
  </si>
  <si>
    <t>制</t>
  </si>
  <si>
    <t>み</t>
  </si>
  <si>
    <t>事業の名称</t>
  </si>
  <si>
    <t>事業</t>
  </si>
  <si>
    <t>当り</t>
  </si>
  <si>
    <t>主体</t>
  </si>
  <si>
    <t>体系</t>
  </si>
  <si>
    <t>使用料</t>
  </si>
  <si>
    <t>保健所</t>
    <rPh sb="0" eb="3">
      <t>ホケンショ</t>
    </rPh>
    <phoneticPr fontId="2"/>
  </si>
  <si>
    <t>用水供給</t>
    <rPh sb="0" eb="2">
      <t>ヨウスイ</t>
    </rPh>
    <rPh sb="2" eb="4">
      <t>キョウキュウ</t>
    </rPh>
    <phoneticPr fontId="2"/>
  </si>
  <si>
    <t>〔簡易水道施設別現況表〕</t>
    <phoneticPr fontId="2"/>
  </si>
  <si>
    <t>原水の種別</t>
    <phoneticPr fontId="2"/>
  </si>
  <si>
    <t>浄水施設</t>
    <phoneticPr fontId="2"/>
  </si>
  <si>
    <t>№</t>
    <phoneticPr fontId="2"/>
  </si>
  <si>
    <t>（４）専用水道健康福祉事務所別集計表</t>
    <rPh sb="7" eb="14">
      <t>ケンコウ</t>
    </rPh>
    <rPh sb="14" eb="15">
      <t>ベツ</t>
    </rPh>
    <rPh sb="15" eb="18">
      <t>シュウケイヒョウ</t>
    </rPh>
    <phoneticPr fontId="2"/>
  </si>
  <si>
    <t>健康
福祉
事務所
等</t>
    <rPh sb="0" eb="2">
      <t>ケンコウ</t>
    </rPh>
    <rPh sb="3" eb="5">
      <t>フクシ</t>
    </rPh>
    <rPh sb="6" eb="8">
      <t>ジム</t>
    </rPh>
    <rPh sb="8" eb="9">
      <t>ショ</t>
    </rPh>
    <rPh sb="10" eb="11">
      <t>トウ</t>
    </rPh>
    <phoneticPr fontId="2"/>
  </si>
  <si>
    <t>施　設　数</t>
    <rPh sb="0" eb="5">
      <t>シセツスウ</t>
    </rPh>
    <phoneticPr fontId="2"/>
  </si>
  <si>
    <t>確認時給水人口（人）</t>
    <rPh sb="0" eb="2">
      <t>カクニン</t>
    </rPh>
    <rPh sb="2" eb="3">
      <t>トキ</t>
    </rPh>
    <rPh sb="3" eb="4">
      <t>ジキュウ</t>
    </rPh>
    <rPh sb="4" eb="5">
      <t>スイ</t>
    </rPh>
    <rPh sb="5" eb="7">
      <t>ジンコウ</t>
    </rPh>
    <rPh sb="8" eb="9">
      <t>ヒト</t>
    </rPh>
    <phoneticPr fontId="2"/>
  </si>
  <si>
    <t>現在給水人口（人）</t>
    <rPh sb="0" eb="2">
      <t>ゲンザイ</t>
    </rPh>
    <rPh sb="2" eb="4">
      <t>キュウスイ</t>
    </rPh>
    <rPh sb="4" eb="6">
      <t>ジンコウ</t>
    </rPh>
    <rPh sb="7" eb="8">
      <t>ヒト</t>
    </rPh>
    <phoneticPr fontId="2"/>
  </si>
  <si>
    <t>原水の種類</t>
    <rPh sb="0" eb="2">
      <t>ゲンスイ</t>
    </rPh>
    <rPh sb="3" eb="5">
      <t>シュルイ</t>
    </rPh>
    <phoneticPr fontId="2"/>
  </si>
  <si>
    <t>浄水施設の種別</t>
    <rPh sb="0" eb="2">
      <t>ジョウスイ</t>
    </rPh>
    <rPh sb="2" eb="4">
      <t>シセツ</t>
    </rPh>
    <rPh sb="5" eb="7">
      <t>シュベツ</t>
    </rPh>
    <phoneticPr fontId="2"/>
  </si>
  <si>
    <t>施設能力(m3/日）</t>
    <rPh sb="0" eb="2">
      <t>シセツ</t>
    </rPh>
    <rPh sb="2" eb="4">
      <t>ノウリョク</t>
    </rPh>
    <rPh sb="8" eb="9">
      <t>ニチ</t>
    </rPh>
    <phoneticPr fontId="2"/>
  </si>
  <si>
    <t>施設の専兼</t>
    <rPh sb="0" eb="2">
      <t>シセツ</t>
    </rPh>
    <rPh sb="3" eb="4">
      <t>センヨウ</t>
    </rPh>
    <rPh sb="4" eb="5">
      <t>ケンヨウ</t>
    </rPh>
    <phoneticPr fontId="2"/>
  </si>
  <si>
    <t>給水状況</t>
    <rPh sb="0" eb="2">
      <t>キュウスイ</t>
    </rPh>
    <rPh sb="2" eb="4">
      <t>ジョウキョウ</t>
    </rPh>
    <phoneticPr fontId="2"/>
  </si>
  <si>
    <t>水質検査機関</t>
    <rPh sb="0" eb="2">
      <t>スイシツ</t>
    </rPh>
    <rPh sb="2" eb="4">
      <t>ケンサ</t>
    </rPh>
    <rPh sb="4" eb="6">
      <t>キカン</t>
    </rPh>
    <phoneticPr fontId="2"/>
  </si>
  <si>
    <t>専従
職員
数
（人）</t>
    <rPh sb="0" eb="2">
      <t>センジュウ</t>
    </rPh>
    <rPh sb="3" eb="5">
      <t>ショクイン</t>
    </rPh>
    <rPh sb="6" eb="7">
      <t>スウ</t>
    </rPh>
    <rPh sb="10" eb="11">
      <t>ヒト</t>
    </rPh>
    <phoneticPr fontId="2"/>
  </si>
  <si>
    <t>技術管理者</t>
    <rPh sb="0" eb="2">
      <t>ギジュツ</t>
    </rPh>
    <rPh sb="2" eb="5">
      <t>カンリシャ</t>
    </rPh>
    <phoneticPr fontId="2"/>
  </si>
  <si>
    <t>左記以外</t>
    <rPh sb="0" eb="1">
      <t>ヒダリ</t>
    </rPh>
    <rPh sb="1" eb="2">
      <t>キ</t>
    </rPh>
    <rPh sb="2" eb="4">
      <t>イガイ</t>
    </rPh>
    <phoneticPr fontId="2"/>
  </si>
  <si>
    <t>左記以外</t>
    <rPh sb="0" eb="2">
      <t>サキ</t>
    </rPh>
    <rPh sb="2" eb="4">
      <t>イガイ</t>
    </rPh>
    <phoneticPr fontId="2"/>
  </si>
  <si>
    <t>受水のみ</t>
    <rPh sb="0" eb="1">
      <t>ウ</t>
    </rPh>
    <rPh sb="1" eb="2">
      <t>スイ</t>
    </rPh>
    <phoneticPr fontId="2"/>
  </si>
  <si>
    <t>併　　用</t>
    <rPh sb="0" eb="1">
      <t>ヘイヨウ</t>
    </rPh>
    <rPh sb="3" eb="4">
      <t>ヨウ</t>
    </rPh>
    <phoneticPr fontId="2"/>
  </si>
  <si>
    <t>緩速ろ過</t>
    <rPh sb="0" eb="1">
      <t>カンソク</t>
    </rPh>
    <rPh sb="1" eb="2">
      <t>ソク</t>
    </rPh>
    <rPh sb="3" eb="4">
      <t>カ</t>
    </rPh>
    <phoneticPr fontId="2"/>
  </si>
  <si>
    <t>急速ろ過</t>
    <rPh sb="0" eb="1">
      <t>キュウ</t>
    </rPh>
    <rPh sb="1" eb="2">
      <t>ソク</t>
    </rPh>
    <rPh sb="3" eb="4">
      <t>カ</t>
    </rPh>
    <phoneticPr fontId="2"/>
  </si>
  <si>
    <t>消毒のみ</t>
    <rPh sb="0" eb="1">
      <t>ショウドク</t>
    </rPh>
    <rPh sb="1" eb="2">
      <t>ドク</t>
    </rPh>
    <phoneticPr fontId="2"/>
  </si>
  <si>
    <t>専　用</t>
    <rPh sb="0" eb="1">
      <t>アツム</t>
    </rPh>
    <rPh sb="2" eb="3">
      <t>ヨウ</t>
    </rPh>
    <phoneticPr fontId="2"/>
  </si>
  <si>
    <t>良</t>
    <rPh sb="0" eb="1">
      <t>リョウ</t>
    </rPh>
    <phoneticPr fontId="2"/>
  </si>
  <si>
    <t>給水制限あり</t>
    <rPh sb="0" eb="2">
      <t>キュウスイ</t>
    </rPh>
    <rPh sb="2" eb="4">
      <t>セイゲン</t>
    </rPh>
    <phoneticPr fontId="2"/>
  </si>
  <si>
    <t>水質悪化あり</t>
    <rPh sb="0" eb="2">
      <t>スイシツ</t>
    </rPh>
    <rPh sb="2" eb="4">
      <t>アッカ</t>
    </rPh>
    <phoneticPr fontId="2"/>
  </si>
  <si>
    <t>有</t>
    <rPh sb="0" eb="1">
      <t>ア</t>
    </rPh>
    <phoneticPr fontId="2"/>
  </si>
  <si>
    <t>無</t>
    <rPh sb="0" eb="1">
      <t>ナシ</t>
    </rPh>
    <phoneticPr fontId="2"/>
  </si>
  <si>
    <t>水源</t>
    <rPh sb="0" eb="2">
      <t>スイゲン</t>
    </rPh>
    <phoneticPr fontId="2"/>
  </si>
  <si>
    <t>記</t>
    <rPh sb="0" eb="1">
      <t>シル</t>
    </rPh>
    <phoneticPr fontId="2"/>
  </si>
  <si>
    <t>水</t>
    <rPh sb="0" eb="1">
      <t>ミズ</t>
    </rPh>
    <phoneticPr fontId="2"/>
  </si>
  <si>
    <t>不</t>
    <rPh sb="0" eb="1">
      <t>フ</t>
    </rPh>
    <phoneticPr fontId="2"/>
  </si>
  <si>
    <t>以</t>
    <rPh sb="0" eb="1">
      <t>イガイ</t>
    </rPh>
    <phoneticPr fontId="2"/>
  </si>
  <si>
    <t>用</t>
    <rPh sb="0" eb="1">
      <t>ヨウ</t>
    </rPh>
    <phoneticPr fontId="2"/>
  </si>
  <si>
    <t>速</t>
    <rPh sb="0" eb="1">
      <t>ソク</t>
    </rPh>
    <phoneticPr fontId="2"/>
  </si>
  <si>
    <t>速</t>
    <rPh sb="0" eb="1">
      <t>ソクド</t>
    </rPh>
    <phoneticPr fontId="2"/>
  </si>
  <si>
    <t>し</t>
    <phoneticPr fontId="2"/>
  </si>
  <si>
    <t>のみ</t>
    <phoneticPr fontId="2"/>
  </si>
  <si>
    <t>外</t>
    <rPh sb="0" eb="1">
      <t>ソト</t>
    </rPh>
    <phoneticPr fontId="2"/>
  </si>
  <si>
    <t>浄水施設
の種別</t>
    <rPh sb="6" eb="8">
      <t>シュベツ</t>
    </rPh>
    <phoneticPr fontId="2"/>
  </si>
  <si>
    <t>施設能力
（ｍ3/日）</t>
    <rPh sb="9" eb="10">
      <t>ヒ</t>
    </rPh>
    <phoneticPr fontId="2"/>
  </si>
  <si>
    <t>施設の</t>
  </si>
  <si>
    <t>水質検査
実施機関</t>
    <rPh sb="5" eb="7">
      <t>ジッシ</t>
    </rPh>
    <rPh sb="7" eb="9">
      <t>キカン</t>
    </rPh>
    <phoneticPr fontId="2"/>
  </si>
  <si>
    <t>専従</t>
  </si>
  <si>
    <t>技術
管理者</t>
    <rPh sb="3" eb="6">
      <t>カンリシャ</t>
    </rPh>
    <phoneticPr fontId="2"/>
  </si>
  <si>
    <t>所在地</t>
  </si>
  <si>
    <t>原水の種別</t>
  </si>
  <si>
    <t>専用兼用</t>
  </si>
  <si>
    <t>実施機関</t>
  </si>
  <si>
    <t>管理者</t>
  </si>
  <si>
    <t>　（人）</t>
  </si>
  <si>
    <t>の別</t>
  </si>
  <si>
    <t>（人）</t>
  </si>
  <si>
    <t>消毒のみ</t>
    <rPh sb="0" eb="2">
      <t>ショウドク</t>
    </rPh>
    <phoneticPr fontId="1"/>
  </si>
  <si>
    <t>急速ろ過</t>
    <rPh sb="0" eb="2">
      <t>キュウソク</t>
    </rPh>
    <rPh sb="3" eb="4">
      <t>カ</t>
    </rPh>
    <phoneticPr fontId="1"/>
  </si>
  <si>
    <t>淀川水系淀川</t>
  </si>
  <si>
    <t>淀川水系猪名川</t>
  </si>
  <si>
    <t>武庫川水系川下川</t>
  </si>
  <si>
    <t>武庫川</t>
  </si>
  <si>
    <t>明石川</t>
  </si>
  <si>
    <t>加古川水系脇川川</t>
  </si>
  <si>
    <t>加古川水系小川川</t>
  </si>
  <si>
    <t>加古川水系東条川</t>
  </si>
  <si>
    <t>千種川水系千種川</t>
  </si>
  <si>
    <t>揖保川水系揖保川</t>
  </si>
  <si>
    <t>円山川水系円山川</t>
  </si>
  <si>
    <t>円山川水系大谷川</t>
  </si>
  <si>
    <t>円山川水系今津川</t>
  </si>
  <si>
    <t>円山川水系大路川</t>
  </si>
  <si>
    <t>市川</t>
  </si>
  <si>
    <t>加古川水系篠山川</t>
  </si>
  <si>
    <t>丹波市（中央）</t>
  </si>
  <si>
    <t>由良川水系大谷川</t>
  </si>
  <si>
    <t>赤土池</t>
  </si>
  <si>
    <t>奥の内池</t>
  </si>
  <si>
    <t>武庫川水系羽束川</t>
  </si>
  <si>
    <t>住吉川水系西谷川</t>
  </si>
  <si>
    <t>住吉川水系住吉川</t>
  </si>
  <si>
    <t>生田川水系布引谷</t>
  </si>
  <si>
    <t>新湊川水系石井川</t>
  </si>
  <si>
    <t>新湊川水系天王谷川</t>
  </si>
  <si>
    <t>武庫川水系奥山川</t>
  </si>
  <si>
    <t>夢前川</t>
  </si>
  <si>
    <t>武庫川水系船坂川</t>
  </si>
  <si>
    <t>琵琶湖総合開発事業</t>
  </si>
  <si>
    <t>川下川ダム</t>
  </si>
  <si>
    <t>一庫ダム</t>
  </si>
  <si>
    <t>加古川大堰</t>
  </si>
  <si>
    <t>加古川堰堤</t>
  </si>
  <si>
    <t>鴨川ダム</t>
  </si>
  <si>
    <t>中郷</t>
  </si>
  <si>
    <t>荒船</t>
  </si>
  <si>
    <t>観音浦</t>
  </si>
  <si>
    <t>大路ダム</t>
  </si>
  <si>
    <t>鴨川ダム</t>
    <phoneticPr fontId="2"/>
  </si>
  <si>
    <t>生野ダム</t>
  </si>
  <si>
    <t>三宝ダム</t>
  </si>
  <si>
    <t>猪鼻第一ダム</t>
  </si>
  <si>
    <t>竹原ダム</t>
  </si>
  <si>
    <t>天川第一ダム</t>
  </si>
  <si>
    <t>細田池貯水池</t>
  </si>
  <si>
    <t>千苅ダム</t>
  </si>
  <si>
    <t>布引ダム</t>
  </si>
  <si>
    <t>烏原ダム</t>
  </si>
  <si>
    <t>伏流水</t>
  </si>
  <si>
    <t>丸山貯水池</t>
  </si>
  <si>
    <t>丹波市（中央）</t>
    <rPh sb="4" eb="6">
      <t>チュウオウ</t>
    </rPh>
    <phoneticPr fontId="2"/>
  </si>
  <si>
    <t xml:space="preserve"> </t>
    <phoneticPr fontId="11"/>
  </si>
  <si>
    <t>　</t>
    <phoneticPr fontId="2"/>
  </si>
  <si>
    <t>備　　考</t>
    <phoneticPr fontId="11"/>
  </si>
  <si>
    <t>　</t>
    <phoneticPr fontId="2"/>
  </si>
  <si>
    <t>　</t>
    <phoneticPr fontId="2"/>
  </si>
  <si>
    <t>　</t>
    <phoneticPr fontId="2"/>
  </si>
  <si>
    <t>　</t>
    <phoneticPr fontId="2"/>
  </si>
  <si>
    <t>　</t>
    <phoneticPr fontId="2"/>
  </si>
  <si>
    <t>給水人口</t>
    <phoneticPr fontId="2"/>
  </si>
  <si>
    <t>な　し</t>
    <phoneticPr fontId="2"/>
  </si>
  <si>
    <t>の</t>
    <phoneticPr fontId="2"/>
  </si>
  <si>
    <t>のみ</t>
    <phoneticPr fontId="2"/>
  </si>
  <si>
    <t>のみ</t>
    <phoneticPr fontId="2"/>
  </si>
  <si>
    <t>の</t>
    <phoneticPr fontId="2"/>
  </si>
  <si>
    <t>の</t>
    <phoneticPr fontId="2"/>
  </si>
  <si>
    <t>み</t>
    <phoneticPr fontId="2"/>
  </si>
  <si>
    <t>　</t>
    <phoneticPr fontId="2"/>
  </si>
  <si>
    <t xml:space="preserve"> </t>
    <phoneticPr fontId="2"/>
  </si>
  <si>
    <t>（m3）</t>
    <phoneticPr fontId="2"/>
  </si>
  <si>
    <t>（円）</t>
    <phoneticPr fontId="2"/>
  </si>
  <si>
    <t>（ｌ）</t>
    <phoneticPr fontId="2"/>
  </si>
  <si>
    <t>　</t>
    <phoneticPr fontId="2"/>
  </si>
  <si>
    <t>原水の種別</t>
    <phoneticPr fontId="2"/>
  </si>
  <si>
    <t>浄水施設</t>
    <phoneticPr fontId="2"/>
  </si>
  <si>
    <t>水道料金</t>
    <phoneticPr fontId="2"/>
  </si>
  <si>
    <t xml:space="preserve"> 施設数</t>
    <phoneticPr fontId="2"/>
  </si>
  <si>
    <t>最大</t>
    <phoneticPr fontId="2"/>
  </si>
  <si>
    <t>　</t>
    <phoneticPr fontId="2"/>
  </si>
  <si>
    <t>料金収入</t>
    <phoneticPr fontId="2"/>
  </si>
  <si>
    <t>１m3当</t>
    <phoneticPr fontId="2"/>
  </si>
  <si>
    <t>　</t>
    <phoneticPr fontId="2"/>
  </si>
  <si>
    <t>奥山貯水池</t>
    <phoneticPr fontId="2"/>
  </si>
  <si>
    <t>紫</t>
    <rPh sb="0" eb="1">
      <t>ムラサキ</t>
    </rPh>
    <phoneticPr fontId="2"/>
  </si>
  <si>
    <t>線</t>
    <rPh sb="0" eb="1">
      <t>セン</t>
    </rPh>
    <phoneticPr fontId="2"/>
  </si>
  <si>
    <t>職員</t>
    <phoneticPr fontId="2"/>
  </si>
  <si>
    <t>浪速企業株式会社</t>
    <rPh sb="0" eb="2">
      <t>ナニワ</t>
    </rPh>
    <rPh sb="2" eb="4">
      <t>キギョウ</t>
    </rPh>
    <rPh sb="4" eb="8">
      <t>カブシキガイシャ</t>
    </rPh>
    <phoneticPr fontId="14"/>
  </si>
  <si>
    <t>鳳鳴カントリークラブ</t>
    <rPh sb="0" eb="1">
      <t>ホウ</t>
    </rPh>
    <rPh sb="1" eb="2">
      <t>メイ</t>
    </rPh>
    <phoneticPr fontId="14"/>
  </si>
  <si>
    <t>大谷実業株式会社</t>
    <rPh sb="0" eb="2">
      <t>オオタニ</t>
    </rPh>
    <rPh sb="2" eb="4">
      <t>ジツギョウ</t>
    </rPh>
    <rPh sb="4" eb="8">
      <t>カブシキガイシャ</t>
    </rPh>
    <phoneticPr fontId="14"/>
  </si>
  <si>
    <t>佐用町</t>
  </si>
  <si>
    <t>洲本市五色町都志1151</t>
  </si>
  <si>
    <t>オイシスはりま工場</t>
    <rPh sb="7" eb="9">
      <t>コウジョウ</t>
    </rPh>
    <phoneticPr fontId="15"/>
  </si>
  <si>
    <t>オイシスはりま工場敷地内</t>
    <rPh sb="7" eb="9">
      <t>コウジョウ</t>
    </rPh>
    <rPh sb="9" eb="12">
      <t>シキチナイ</t>
    </rPh>
    <phoneticPr fontId="15"/>
  </si>
  <si>
    <t>大橋　英勝</t>
    <rPh sb="0" eb="2">
      <t>オオハシ</t>
    </rPh>
    <rPh sb="3" eb="5">
      <t>ヒデカツ</t>
    </rPh>
    <phoneticPr fontId="1"/>
  </si>
  <si>
    <t>横山　武司</t>
    <rPh sb="0" eb="2">
      <t>ヨコヤマ</t>
    </rPh>
    <rPh sb="3" eb="5">
      <t>タケシ</t>
    </rPh>
    <phoneticPr fontId="1"/>
  </si>
  <si>
    <t>神河町</t>
    <rPh sb="0" eb="3">
      <t>カミカワチョウ</t>
    </rPh>
    <phoneticPr fontId="15"/>
  </si>
  <si>
    <t>渕</t>
    <rPh sb="0" eb="1">
      <t>フチ</t>
    </rPh>
    <phoneticPr fontId="15"/>
  </si>
  <si>
    <t>グリーンエコー笠形</t>
    <rPh sb="7" eb="9">
      <t>カサガタ</t>
    </rPh>
    <phoneticPr fontId="15"/>
  </si>
  <si>
    <t>粟賀ゴルフ</t>
    <rPh sb="0" eb="2">
      <t>アワガ</t>
    </rPh>
    <phoneticPr fontId="15"/>
  </si>
  <si>
    <t>上郡町長</t>
  </si>
  <si>
    <t>皆坂地区</t>
  </si>
  <si>
    <t>緩速ろ過</t>
  </si>
  <si>
    <t>富満地区</t>
  </si>
  <si>
    <t>黒石・市原地区</t>
  </si>
  <si>
    <t>急速ろ過他</t>
  </si>
  <si>
    <t>小野豆地区</t>
  </si>
  <si>
    <t>その他（膜）</t>
  </si>
  <si>
    <t>鍋倉地区</t>
  </si>
  <si>
    <t>稲垣　幸彦</t>
    <rPh sb="0" eb="2">
      <t>イナガキ</t>
    </rPh>
    <rPh sb="3" eb="5">
      <t>ユキヒコ</t>
    </rPh>
    <phoneticPr fontId="14"/>
  </si>
  <si>
    <t>橋本　喜義</t>
    <rPh sb="0" eb="2">
      <t>ハシモト</t>
    </rPh>
    <rPh sb="3" eb="4">
      <t>ヨロコ</t>
    </rPh>
    <rPh sb="4" eb="5">
      <t>ギ</t>
    </rPh>
    <phoneticPr fontId="14"/>
  </si>
  <si>
    <t>山本　清志</t>
    <rPh sb="0" eb="2">
      <t>ヤマモト</t>
    </rPh>
    <rPh sb="3" eb="5">
      <t>キヨシ</t>
    </rPh>
    <phoneticPr fontId="1"/>
  </si>
  <si>
    <t>片岡　豊</t>
    <rPh sb="0" eb="2">
      <t>カタオカ</t>
    </rPh>
    <rPh sb="3" eb="4">
      <t>ユタ</t>
    </rPh>
    <phoneticPr fontId="1"/>
  </si>
  <si>
    <t>細見　英喜</t>
    <rPh sb="0" eb="2">
      <t>ホソミ</t>
    </rPh>
    <rPh sb="3" eb="5">
      <t>ヒデキ</t>
    </rPh>
    <phoneticPr fontId="1"/>
  </si>
  <si>
    <t>足立　睦雄</t>
    <rPh sb="0" eb="2">
      <t>アダチ</t>
    </rPh>
    <rPh sb="3" eb="5">
      <t>ムツオ</t>
    </rPh>
    <phoneticPr fontId="15"/>
  </si>
  <si>
    <t>米井　幹男</t>
    <rPh sb="0" eb="2">
      <t>ヨネイ</t>
    </rPh>
    <rPh sb="3" eb="5">
      <t>ミキオ</t>
    </rPh>
    <phoneticPr fontId="1"/>
  </si>
  <si>
    <t>荒木　卓夫</t>
    <rPh sb="0" eb="2">
      <t>アラキ</t>
    </rPh>
    <rPh sb="3" eb="5">
      <t>タクオ</t>
    </rPh>
    <phoneticPr fontId="15"/>
  </si>
  <si>
    <t>リソルゴルフマネジメント西日本㈱</t>
    <rPh sb="12" eb="13">
      <t>ニシ</t>
    </rPh>
    <rPh sb="13" eb="15">
      <t>ニホン</t>
    </rPh>
    <phoneticPr fontId="15"/>
  </si>
  <si>
    <t>有収水量</t>
    <rPh sb="0" eb="2">
      <t>ユウシュウ</t>
    </rPh>
    <rPh sb="2" eb="4">
      <t>スイリョウ</t>
    </rPh>
    <phoneticPr fontId="2"/>
  </si>
  <si>
    <t>中播磨（福崎）</t>
    <rPh sb="0" eb="1">
      <t>ナカ</t>
    </rPh>
    <rPh sb="1" eb="3">
      <t>ハリマ</t>
    </rPh>
    <rPh sb="4" eb="6">
      <t>フクサキ</t>
    </rPh>
    <phoneticPr fontId="2"/>
  </si>
  <si>
    <t>膜ろ過</t>
    <rPh sb="0" eb="1">
      <t>マク</t>
    </rPh>
    <rPh sb="2" eb="3">
      <t>カ</t>
    </rPh>
    <phoneticPr fontId="2"/>
  </si>
  <si>
    <t>〔専用水道施設別現況表〕</t>
    <phoneticPr fontId="2"/>
  </si>
  <si>
    <t>確認時</t>
    <phoneticPr fontId="2"/>
  </si>
  <si>
    <t>現在</t>
    <phoneticPr fontId="2"/>
  </si>
  <si>
    <t>№</t>
    <phoneticPr fontId="2"/>
  </si>
  <si>
    <t>市町名</t>
  </si>
  <si>
    <t>日吉ダム</t>
    <phoneticPr fontId="2"/>
  </si>
  <si>
    <t>夢前川水系菅生川</t>
    <phoneticPr fontId="2"/>
  </si>
  <si>
    <t>菅生ダム</t>
    <phoneticPr fontId="2"/>
  </si>
  <si>
    <t>台帳</t>
    <phoneticPr fontId="2"/>
  </si>
  <si>
    <t>（％）</t>
    <phoneticPr fontId="2"/>
  </si>
  <si>
    <t>①</t>
    <phoneticPr fontId="2"/>
  </si>
  <si>
    <t>②</t>
    <phoneticPr fontId="2"/>
  </si>
  <si>
    <t>③</t>
    <phoneticPr fontId="2"/>
  </si>
  <si>
    <t>④</t>
    <phoneticPr fontId="2"/>
  </si>
  <si>
    <t>⑤</t>
    <phoneticPr fontId="2"/>
  </si>
  <si>
    <t>⑥</t>
    <phoneticPr fontId="2"/>
  </si>
  <si>
    <t>⑦</t>
    <phoneticPr fontId="2"/>
  </si>
  <si>
    <t>⑥/⑤</t>
    <phoneticPr fontId="2"/>
  </si>
  <si>
    <t>有収</t>
    <rPh sb="0" eb="2">
      <t>ユウシュウ</t>
    </rPh>
    <phoneticPr fontId="2"/>
  </si>
  <si>
    <t>有効</t>
    <rPh sb="0" eb="2">
      <t>ユウコウ</t>
    </rPh>
    <phoneticPr fontId="2"/>
  </si>
  <si>
    <t>地表水</t>
    <rPh sb="0" eb="2">
      <t>チヒョウ</t>
    </rPh>
    <rPh sb="2" eb="3">
      <t>スイ</t>
    </rPh>
    <phoneticPr fontId="2"/>
  </si>
  <si>
    <t>表流水等</t>
    <rPh sb="0" eb="3">
      <t>ヒョウリュウスイ</t>
    </rPh>
    <rPh sb="3" eb="4">
      <t>トウ</t>
    </rPh>
    <phoneticPr fontId="2"/>
  </si>
  <si>
    <t>（湧水）</t>
    <rPh sb="1" eb="3">
      <t>ユウスイ</t>
    </rPh>
    <phoneticPr fontId="2"/>
  </si>
  <si>
    <t>⑦/⑥</t>
    <phoneticPr fontId="2"/>
  </si>
  <si>
    <t>③/②</t>
    <phoneticPr fontId="2"/>
  </si>
  <si>
    <t>④/②</t>
    <phoneticPr fontId="2"/>
  </si>
  <si>
    <t>②/①</t>
    <phoneticPr fontId="2"/>
  </si>
  <si>
    <t>浄水施設</t>
    <phoneticPr fontId="2"/>
  </si>
  <si>
    <t>台帳</t>
    <phoneticPr fontId="2"/>
  </si>
  <si>
    <t xml:space="preserve"> </t>
    <phoneticPr fontId="2"/>
  </si>
  <si>
    <t>（ｌ）</t>
    <phoneticPr fontId="2"/>
  </si>
  <si>
    <t>最大</t>
    <phoneticPr fontId="2"/>
  </si>
  <si>
    <t xml:space="preserve"> </t>
    <phoneticPr fontId="2"/>
  </si>
  <si>
    <t>(A)</t>
    <phoneticPr fontId="2"/>
  </si>
  <si>
    <t>(A)</t>
    <phoneticPr fontId="2"/>
  </si>
  <si>
    <t>　</t>
    <phoneticPr fontId="2"/>
  </si>
  <si>
    <t>　</t>
    <phoneticPr fontId="2"/>
  </si>
  <si>
    <t>　</t>
    <phoneticPr fontId="2"/>
  </si>
  <si>
    <t>　</t>
    <phoneticPr fontId="2"/>
  </si>
  <si>
    <t>丹波市（市島）</t>
    <rPh sb="0" eb="2">
      <t>タンバ</t>
    </rPh>
    <rPh sb="2" eb="3">
      <t>シ</t>
    </rPh>
    <rPh sb="4" eb="6">
      <t>イチジマ</t>
    </rPh>
    <phoneticPr fontId="2"/>
  </si>
  <si>
    <t>朝　来</t>
    <rPh sb="0" eb="1">
      <t>アサ</t>
    </rPh>
    <rPh sb="2" eb="3">
      <t>ライ</t>
    </rPh>
    <phoneticPr fontId="2"/>
  </si>
  <si>
    <t>加　東</t>
    <rPh sb="0" eb="1">
      <t>カ</t>
    </rPh>
    <rPh sb="2" eb="3">
      <t>ヒガシ</t>
    </rPh>
    <phoneticPr fontId="2"/>
  </si>
  <si>
    <t>丹　波</t>
    <rPh sb="0" eb="1">
      <t>タン</t>
    </rPh>
    <rPh sb="2" eb="3">
      <t>ナミ</t>
    </rPh>
    <phoneticPr fontId="2"/>
  </si>
  <si>
    <t>居住に必要な水の供給を受けている者の数</t>
    <rPh sb="6" eb="7">
      <t>ミズ</t>
    </rPh>
    <rPh sb="8" eb="10">
      <t>キョウキュウ</t>
    </rPh>
    <rPh sb="11" eb="12">
      <t>ウ</t>
    </rPh>
    <rPh sb="16" eb="17">
      <t>シャ</t>
    </rPh>
    <rPh sb="18" eb="19">
      <t>スウ</t>
    </rPh>
    <phoneticPr fontId="11"/>
  </si>
  <si>
    <t>丹波市</t>
    <rPh sb="0" eb="3">
      <t>タンバシ</t>
    </rPh>
    <phoneticPr fontId="1"/>
  </si>
  <si>
    <t>カ所</t>
    <rPh sb="1" eb="2">
      <t>ジョ</t>
    </rPh>
    <phoneticPr fontId="2"/>
  </si>
  <si>
    <t>MFろ過池</t>
    <rPh sb="3" eb="4">
      <t>カ</t>
    </rPh>
    <rPh sb="4" eb="5">
      <t>イケ</t>
    </rPh>
    <phoneticPr fontId="1"/>
  </si>
  <si>
    <t>林　健一郎</t>
    <rPh sb="0" eb="1">
      <t>ハヤシ</t>
    </rPh>
    <rPh sb="2" eb="5">
      <t>ケンイチロウ</t>
    </rPh>
    <phoneticPr fontId="1"/>
  </si>
  <si>
    <t>朝来</t>
    <rPh sb="0" eb="2">
      <t>アサゴ</t>
    </rPh>
    <phoneticPr fontId="2"/>
  </si>
  <si>
    <t>加東</t>
    <rPh sb="0" eb="2">
      <t>カトウ</t>
    </rPh>
    <phoneticPr fontId="2"/>
  </si>
  <si>
    <t>（５）特設水道健康福祉事務所別集計表</t>
    <rPh sb="7" eb="14">
      <t>ケンコウ</t>
    </rPh>
    <phoneticPr fontId="11"/>
  </si>
  <si>
    <t>施設数</t>
    <rPh sb="0" eb="2">
      <t>シセツ</t>
    </rPh>
    <rPh sb="2" eb="3">
      <t>スウ</t>
    </rPh>
    <phoneticPr fontId="11"/>
  </si>
  <si>
    <t>公営</t>
    <rPh sb="0" eb="2">
      <t>コウエイ</t>
    </rPh>
    <phoneticPr fontId="11"/>
  </si>
  <si>
    <t>その他</t>
    <rPh sb="2" eb="3">
      <t>タ</t>
    </rPh>
    <phoneticPr fontId="11"/>
  </si>
  <si>
    <t>計</t>
    <rPh sb="0" eb="1">
      <t>ケイ</t>
    </rPh>
    <phoneticPr fontId="11"/>
  </si>
  <si>
    <t>上　水　道</t>
    <rPh sb="0" eb="1">
      <t>ウエ</t>
    </rPh>
    <rPh sb="2" eb="3">
      <t>ミズ</t>
    </rPh>
    <rPh sb="4" eb="5">
      <t>ミチ</t>
    </rPh>
    <phoneticPr fontId="2"/>
  </si>
  <si>
    <t>工場内</t>
  </si>
  <si>
    <t>浅</t>
  </si>
  <si>
    <t>消毒のみ</t>
  </si>
  <si>
    <t>公営</t>
  </si>
  <si>
    <t>深</t>
  </si>
  <si>
    <t>兵庫県教育長</t>
  </si>
  <si>
    <t>湧</t>
  </si>
  <si>
    <t>ひかみカントリークラブ</t>
  </si>
  <si>
    <t>生活協同組合コープこうべ</t>
  </si>
  <si>
    <t>除鉄・除マ他</t>
  </si>
  <si>
    <t>エム・シー・シー食品㈱</t>
  </si>
  <si>
    <t>近田　政令</t>
  </si>
  <si>
    <t>㈱ロックフィールド</t>
  </si>
  <si>
    <t>平井　浩二</t>
  </si>
  <si>
    <t>六甲国際㈱</t>
  </si>
  <si>
    <t>除鉄・除マ</t>
  </si>
  <si>
    <t>北野　友之</t>
  </si>
  <si>
    <t>押部プラザ</t>
  </si>
  <si>
    <t>店舗内</t>
  </si>
  <si>
    <t>伊藤　幸治</t>
  </si>
  <si>
    <t>新日本観光㈱</t>
  </si>
  <si>
    <t>大神戸ゴルフ倶楽部</t>
  </si>
  <si>
    <t>明石ゴルフ倶楽部</t>
  </si>
  <si>
    <t>〔特設水道施設別現況表〕　</t>
    <rPh sb="10" eb="11">
      <t>ヒョウ</t>
    </rPh>
    <phoneticPr fontId="11"/>
  </si>
  <si>
    <t>市町名</t>
    <rPh sb="0" eb="2">
      <t>シチョウ</t>
    </rPh>
    <phoneticPr fontId="11"/>
  </si>
  <si>
    <t>設置者名</t>
    <rPh sb="0" eb="2">
      <t>セッチ</t>
    </rPh>
    <rPh sb="2" eb="3">
      <t>シャ</t>
    </rPh>
    <rPh sb="3" eb="4">
      <t>ナ</t>
    </rPh>
    <phoneticPr fontId="11"/>
  </si>
  <si>
    <t>供給区域または供給対象施設</t>
    <rPh sb="0" eb="2">
      <t>キョウキュウ</t>
    </rPh>
    <rPh sb="2" eb="4">
      <t>クイキ</t>
    </rPh>
    <rPh sb="7" eb="9">
      <t>キョウキュウ</t>
    </rPh>
    <rPh sb="9" eb="11">
      <t>タイショウ</t>
    </rPh>
    <rPh sb="11" eb="13">
      <t>シセツ</t>
    </rPh>
    <phoneticPr fontId="11"/>
  </si>
  <si>
    <t>確認時の飲料水供給対象需要者数</t>
    <rPh sb="0" eb="2">
      <t>カクニン</t>
    </rPh>
    <rPh sb="2" eb="3">
      <t>ジ</t>
    </rPh>
    <rPh sb="4" eb="7">
      <t>インリョウスイ</t>
    </rPh>
    <rPh sb="7" eb="9">
      <t>キョウキュウ</t>
    </rPh>
    <rPh sb="9" eb="11">
      <t>タイショウ</t>
    </rPh>
    <rPh sb="11" eb="13">
      <t>ジュヨウ</t>
    </rPh>
    <rPh sb="13" eb="14">
      <t>シャ</t>
    </rPh>
    <rPh sb="14" eb="15">
      <t>スウ</t>
    </rPh>
    <phoneticPr fontId="11"/>
  </si>
  <si>
    <t>備考</t>
    <rPh sb="0" eb="2">
      <t>ビコウ</t>
    </rPh>
    <phoneticPr fontId="11"/>
  </si>
  <si>
    <t>需要者数</t>
    <rPh sb="0" eb="2">
      <t>ジュヨウ</t>
    </rPh>
    <phoneticPr fontId="11"/>
  </si>
  <si>
    <t>（３）市町別水道普及表</t>
    <rPh sb="3" eb="5">
      <t>シチョウ</t>
    </rPh>
    <rPh sb="5" eb="6">
      <t>ベツ</t>
    </rPh>
    <rPh sb="6" eb="8">
      <t>スイドウ</t>
    </rPh>
    <rPh sb="8" eb="10">
      <t>フキュウ</t>
    </rPh>
    <rPh sb="10" eb="11">
      <t>ヒョウ</t>
    </rPh>
    <phoneticPr fontId="2"/>
  </si>
  <si>
    <t>水道普及率（％）</t>
  </si>
  <si>
    <t>兵庫県</t>
  </si>
  <si>
    <t>全国</t>
  </si>
  <si>
    <t>元</t>
  </si>
  <si>
    <t>一人一日最大給水量（l）</t>
  </si>
  <si>
    <t>上水道</t>
  </si>
  <si>
    <t>簡易水道</t>
  </si>
  <si>
    <t>一日最大給水量（m3/日）</t>
  </si>
  <si>
    <t>１　水道普及状況の推移</t>
  </si>
  <si>
    <t>年度</t>
    <rPh sb="1" eb="2">
      <t>ド</t>
    </rPh>
    <phoneticPr fontId="2"/>
  </si>
  <si>
    <t>普及率</t>
    <rPh sb="0" eb="3">
      <t>フキュウリツ</t>
    </rPh>
    <phoneticPr fontId="2"/>
  </si>
  <si>
    <t>給　　　　　　水　　　　　　量</t>
    <rPh sb="0" eb="1">
      <t>キュウ</t>
    </rPh>
    <rPh sb="7" eb="8">
      <t>ミズ</t>
    </rPh>
    <rPh sb="14" eb="15">
      <t>リョウ</t>
    </rPh>
    <phoneticPr fontId="2"/>
  </si>
  <si>
    <t>小　計</t>
  </si>
  <si>
    <t>計</t>
  </si>
  <si>
    <t>特設
水道</t>
    <rPh sb="0" eb="2">
      <t>トクセツ</t>
    </rPh>
    <rPh sb="3" eb="5">
      <t>スイドウ</t>
    </rPh>
    <phoneticPr fontId="2"/>
  </si>
  <si>
    <t>上水道</t>
    <rPh sb="0" eb="3">
      <t>ジョウスイドウ</t>
    </rPh>
    <phoneticPr fontId="2"/>
  </si>
  <si>
    <t>簡易水道</t>
    <rPh sb="0" eb="2">
      <t>カンイ</t>
    </rPh>
    <rPh sb="2" eb="4">
      <t>スイドウ</t>
    </rPh>
    <phoneticPr fontId="2"/>
  </si>
  <si>
    <t>計</t>
    <rPh sb="0" eb="1">
      <t>ケイ</t>
    </rPh>
    <phoneticPr fontId="2"/>
  </si>
  <si>
    <t>その他</t>
  </si>
  <si>
    <t>年　間</t>
  </si>
  <si>
    <t>一人
一日
最大</t>
    <rPh sb="3" eb="5">
      <t>イチニチ</t>
    </rPh>
    <rPh sb="6" eb="8">
      <t>サイダイ</t>
    </rPh>
    <phoneticPr fontId="2"/>
  </si>
  <si>
    <t>（千m3）</t>
  </si>
  <si>
    <t>　　　　　　　　　　　　　施　設　数　（ケ所）</t>
    <phoneticPr fontId="2"/>
  </si>
  <si>
    <t>専用水道施設能力</t>
    <phoneticPr fontId="2"/>
  </si>
  <si>
    <t>簡易
水道</t>
    <phoneticPr fontId="2"/>
  </si>
  <si>
    <t>専用
水道</t>
    <phoneticPr fontId="2"/>
  </si>
  <si>
    <t>簡易
水道</t>
    <phoneticPr fontId="2"/>
  </si>
  <si>
    <t>専用
水道</t>
    <phoneticPr fontId="2"/>
  </si>
  <si>
    <t xml:space="preserve"> </t>
    <phoneticPr fontId="2"/>
  </si>
  <si>
    <t>　</t>
    <phoneticPr fontId="2"/>
  </si>
  <si>
    <t>用水供給</t>
    <phoneticPr fontId="2"/>
  </si>
  <si>
    <t>自己
水源</t>
    <phoneticPr fontId="2"/>
  </si>
  <si>
    <t>一日
最大</t>
    <phoneticPr fontId="2"/>
  </si>
  <si>
    <t>計画給水</t>
  </si>
  <si>
    <t>現在給水</t>
  </si>
  <si>
    <t>表</t>
  </si>
  <si>
    <t>伏</t>
  </si>
  <si>
    <t>地</t>
  </si>
  <si>
    <t>浄</t>
  </si>
  <si>
    <t>そ</t>
  </si>
  <si>
    <t>緩</t>
  </si>
  <si>
    <t>急</t>
  </si>
  <si>
    <t>実績一日</t>
  </si>
  <si>
    <t>実績一人</t>
  </si>
  <si>
    <t>人口</t>
  </si>
  <si>
    <t>流</t>
  </si>
  <si>
    <t>下</t>
  </si>
  <si>
    <t>水</t>
  </si>
  <si>
    <t>の</t>
  </si>
  <si>
    <t>速</t>
  </si>
  <si>
    <t>一日最大</t>
  </si>
  <si>
    <t>受</t>
  </si>
  <si>
    <t>他</t>
  </si>
  <si>
    <t>ろ</t>
  </si>
  <si>
    <t>給水量</t>
  </si>
  <si>
    <t>過</t>
  </si>
  <si>
    <t>芦屋市</t>
  </si>
  <si>
    <t>伊丹市</t>
  </si>
  <si>
    <t>宝塚市</t>
  </si>
  <si>
    <t>川西市</t>
  </si>
  <si>
    <t>三田市</t>
  </si>
  <si>
    <t>猪名川町</t>
  </si>
  <si>
    <t>明石市</t>
  </si>
  <si>
    <t>加古川市</t>
  </si>
  <si>
    <t>高砂市</t>
  </si>
  <si>
    <t>稲美町</t>
  </si>
  <si>
    <t>播磨町</t>
  </si>
  <si>
    <t>西脇市（西脇地区）</t>
  </si>
  <si>
    <t>西脇市（黒田庄地区）</t>
  </si>
  <si>
    <t>三木市</t>
  </si>
  <si>
    <t>小野市</t>
  </si>
  <si>
    <t>加西市</t>
  </si>
  <si>
    <t>多可町</t>
  </si>
  <si>
    <t>市川町</t>
  </si>
  <si>
    <t>福崎町</t>
  </si>
  <si>
    <t>神河町</t>
  </si>
  <si>
    <t>西播磨水道企業団</t>
  </si>
  <si>
    <t>宍粟市</t>
  </si>
  <si>
    <t>たつの市</t>
  </si>
  <si>
    <t>太子町</t>
  </si>
  <si>
    <t>上郡町</t>
  </si>
  <si>
    <t>播磨高原広域事務組合</t>
  </si>
  <si>
    <t>豊岡市</t>
  </si>
  <si>
    <t>養父市</t>
  </si>
  <si>
    <t>朝来市</t>
  </si>
  <si>
    <t>香美町</t>
  </si>
  <si>
    <t>新温泉町</t>
  </si>
  <si>
    <t>篠山市</t>
  </si>
  <si>
    <t>神戸市</t>
  </si>
  <si>
    <t>姫路市</t>
  </si>
  <si>
    <t>尼崎市</t>
  </si>
  <si>
    <t>西宮市</t>
  </si>
  <si>
    <t>　</t>
  </si>
  <si>
    <t>〔上水道施設別現況表（Ⅰ）〕</t>
    <rPh sb="1" eb="4">
      <t>ジョウスイドウ</t>
    </rPh>
    <rPh sb="4" eb="7">
      <t>シセツベツ</t>
    </rPh>
    <rPh sb="7" eb="9">
      <t>ゲンキョウ</t>
    </rPh>
    <rPh sb="9" eb="10">
      <t>ヒョウ</t>
    </rPh>
    <phoneticPr fontId="2"/>
  </si>
  <si>
    <t>取水施設</t>
    <rPh sb="0" eb="2">
      <t>シュスイ</t>
    </rPh>
    <rPh sb="2" eb="4">
      <t>シセツ</t>
    </rPh>
    <phoneticPr fontId="2"/>
  </si>
  <si>
    <t>内</t>
    <rPh sb="0" eb="1">
      <t>ウチ</t>
    </rPh>
    <phoneticPr fontId="2"/>
  </si>
  <si>
    <t>訳</t>
    <rPh sb="0" eb="1">
      <t>ワケ</t>
    </rPh>
    <phoneticPr fontId="2"/>
  </si>
  <si>
    <t>膜</t>
    <rPh sb="0" eb="1">
      <t>マク</t>
    </rPh>
    <phoneticPr fontId="2"/>
  </si>
  <si>
    <t>消</t>
    <rPh sb="0" eb="1">
      <t>ショウ</t>
    </rPh>
    <phoneticPr fontId="2"/>
  </si>
  <si>
    <t>料金収入</t>
    <rPh sb="0" eb="2">
      <t>リョウキン</t>
    </rPh>
    <rPh sb="2" eb="4">
      <t>シュウニュウ</t>
    </rPh>
    <phoneticPr fontId="2"/>
  </si>
  <si>
    <t>実績年間</t>
    <rPh sb="0" eb="2">
      <t>ジッセキ</t>
    </rPh>
    <rPh sb="2" eb="4">
      <t>ネンカン</t>
    </rPh>
    <phoneticPr fontId="2"/>
  </si>
  <si>
    <t>家庭用</t>
    <rPh sb="0" eb="3">
      <t>カテイヨウ</t>
    </rPh>
    <phoneticPr fontId="2"/>
  </si>
  <si>
    <t>営業用</t>
    <rPh sb="0" eb="3">
      <t>エイギョウヨウ</t>
    </rPh>
    <phoneticPr fontId="2"/>
  </si>
  <si>
    <t>工業用</t>
    <rPh sb="0" eb="3">
      <t>コウギョウヨウ</t>
    </rPh>
    <phoneticPr fontId="2"/>
  </si>
  <si>
    <t>その他</t>
    <rPh sb="2" eb="3">
      <t>タ</t>
    </rPh>
    <phoneticPr fontId="2"/>
  </si>
  <si>
    <t>損失量</t>
    <rPh sb="0" eb="2">
      <t>ソンシツ</t>
    </rPh>
    <rPh sb="2" eb="3">
      <t>リョウ</t>
    </rPh>
    <phoneticPr fontId="2"/>
  </si>
  <si>
    <t>計画一日</t>
    <rPh sb="0" eb="2">
      <t>ケイカク</t>
    </rPh>
    <rPh sb="2" eb="4">
      <t>イチニチ</t>
    </rPh>
    <phoneticPr fontId="2"/>
  </si>
  <si>
    <t>番号</t>
    <rPh sb="0" eb="2">
      <t>バンゴウ</t>
    </rPh>
    <phoneticPr fontId="2"/>
  </si>
  <si>
    <t>事業主体名</t>
    <rPh sb="0" eb="2">
      <t>ジギョウ</t>
    </rPh>
    <rPh sb="2" eb="4">
      <t>シュタイ</t>
    </rPh>
    <rPh sb="4" eb="5">
      <t>メイ</t>
    </rPh>
    <phoneticPr fontId="2"/>
  </si>
  <si>
    <t>毒</t>
    <rPh sb="0" eb="1">
      <t>ドク</t>
    </rPh>
    <phoneticPr fontId="2"/>
  </si>
  <si>
    <t>最大</t>
    <rPh sb="0" eb="2">
      <t>サイダイ</t>
    </rPh>
    <phoneticPr fontId="2"/>
  </si>
  <si>
    <t>過</t>
    <rPh sb="0" eb="1">
      <t>カ</t>
    </rPh>
    <phoneticPr fontId="2"/>
  </si>
  <si>
    <t>他</t>
    <rPh sb="0" eb="1">
      <t>タ</t>
    </rPh>
    <phoneticPr fontId="2"/>
  </si>
  <si>
    <t>給水量</t>
    <rPh sb="0" eb="3">
      <t>キュウスイリョウ</t>
    </rPh>
    <phoneticPr fontId="2"/>
  </si>
  <si>
    <t>水量</t>
    <rPh sb="0" eb="2">
      <t>スイリョウ</t>
    </rPh>
    <phoneticPr fontId="2"/>
  </si>
  <si>
    <t>県民局</t>
    <rPh sb="0" eb="2">
      <t>ケンミン</t>
    </rPh>
    <rPh sb="2" eb="3">
      <t>キョク</t>
    </rPh>
    <phoneticPr fontId="2"/>
  </si>
  <si>
    <t>　</t>
    <phoneticPr fontId="2"/>
  </si>
  <si>
    <t>（人）</t>
    <rPh sb="1" eb="2">
      <t>ヒト</t>
    </rPh>
    <phoneticPr fontId="2"/>
  </si>
  <si>
    <t>（千円）</t>
    <rPh sb="1" eb="3">
      <t>センエン</t>
    </rPh>
    <phoneticPr fontId="2"/>
  </si>
  <si>
    <t>（千m3）</t>
    <rPh sb="1" eb="2">
      <t>セン</t>
    </rPh>
    <phoneticPr fontId="2"/>
  </si>
  <si>
    <t>（m3/日）</t>
    <rPh sb="4" eb="5">
      <t>ニチ</t>
    </rPh>
    <phoneticPr fontId="2"/>
  </si>
  <si>
    <t>阪神南</t>
    <rPh sb="0" eb="2">
      <t>ハンシン</t>
    </rPh>
    <rPh sb="2" eb="3">
      <t>ミナミ</t>
    </rPh>
    <phoneticPr fontId="2"/>
  </si>
  <si>
    <t>１　水道普及状況の推移</t>
    <rPh sb="2" eb="4">
      <t>スイドウ</t>
    </rPh>
    <rPh sb="4" eb="6">
      <t>フキュウ</t>
    </rPh>
    <rPh sb="6" eb="8">
      <t>ジョウキョウ</t>
    </rPh>
    <rPh sb="9" eb="11">
      <t>スイイ</t>
    </rPh>
    <phoneticPr fontId="2"/>
  </si>
  <si>
    <t>（１）普及率（グラフ）</t>
    <rPh sb="3" eb="6">
      <t>フキュウリツ</t>
    </rPh>
    <phoneticPr fontId="2"/>
  </si>
  <si>
    <t>（２）一人一日最大給水量（グラフ）</t>
    <rPh sb="3" eb="5">
      <t>ヒトリ</t>
    </rPh>
    <rPh sb="5" eb="7">
      <t>イチニチ</t>
    </rPh>
    <rPh sb="7" eb="9">
      <t>サイダイ</t>
    </rPh>
    <rPh sb="9" eb="12">
      <t>キュウスイリョウ</t>
    </rPh>
    <phoneticPr fontId="2"/>
  </si>
  <si>
    <t>（３）年間及び一日最大給水量（グラフ）</t>
    <rPh sb="3" eb="5">
      <t>ネンカン</t>
    </rPh>
    <rPh sb="5" eb="6">
      <t>オヨ</t>
    </rPh>
    <rPh sb="7" eb="9">
      <t>イチニチ</t>
    </rPh>
    <rPh sb="9" eb="11">
      <t>サイダイ</t>
    </rPh>
    <rPh sb="11" eb="14">
      <t>キュウスイリョウ</t>
    </rPh>
    <phoneticPr fontId="2"/>
  </si>
  <si>
    <t>（１）健康福祉事務所別水道普及表</t>
    <rPh sb="3" eb="5">
      <t>ケンコウ</t>
    </rPh>
    <rPh sb="5" eb="7">
      <t>フクシ</t>
    </rPh>
    <rPh sb="7" eb="10">
      <t>ジムショ</t>
    </rPh>
    <rPh sb="10" eb="11">
      <t>ベツ</t>
    </rPh>
    <rPh sb="11" eb="13">
      <t>スイドウ</t>
    </rPh>
    <rPh sb="13" eb="15">
      <t>フキュウ</t>
    </rPh>
    <rPh sb="15" eb="16">
      <t>ヒョウ</t>
    </rPh>
    <phoneticPr fontId="2"/>
  </si>
  <si>
    <t>　　　上水道施設別現況表（Ⅰ）</t>
    <rPh sb="3" eb="6">
      <t>ジョウスイドウ</t>
    </rPh>
    <rPh sb="6" eb="9">
      <t>シセツベツ</t>
    </rPh>
    <rPh sb="9" eb="11">
      <t>ゲンキョウ</t>
    </rPh>
    <rPh sb="11" eb="12">
      <t>ヒョウ</t>
    </rPh>
    <phoneticPr fontId="2"/>
  </si>
  <si>
    <t>　　　上水道施設別現況表（Ⅱ）</t>
    <rPh sb="3" eb="6">
      <t>ジョウスイドウ</t>
    </rPh>
    <rPh sb="6" eb="9">
      <t>シセツベツ</t>
    </rPh>
    <rPh sb="9" eb="11">
      <t>ゲンキョウ</t>
    </rPh>
    <rPh sb="11" eb="12">
      <t>ヒョウ</t>
    </rPh>
    <phoneticPr fontId="2"/>
  </si>
  <si>
    <t>武庫川水系山田川</t>
    <phoneticPr fontId="2"/>
  </si>
  <si>
    <t>　　　上水道水利権一覧表</t>
    <rPh sb="3" eb="6">
      <t>ジョウスイドウ</t>
    </rPh>
    <rPh sb="6" eb="9">
      <t>スイリケン</t>
    </rPh>
    <rPh sb="9" eb="12">
      <t>イチランヒョウ</t>
    </rPh>
    <phoneticPr fontId="2"/>
  </si>
  <si>
    <t>　　　上水道料金表</t>
    <rPh sb="3" eb="6">
      <t>ジョウスイドウ</t>
    </rPh>
    <rPh sb="6" eb="9">
      <t>リョウキンヒョウ</t>
    </rPh>
    <phoneticPr fontId="2"/>
  </si>
  <si>
    <t>（２）水道用水供給集計表</t>
    <rPh sb="3" eb="5">
      <t>スイドウ</t>
    </rPh>
    <rPh sb="5" eb="7">
      <t>ヨウスイ</t>
    </rPh>
    <rPh sb="7" eb="9">
      <t>キョウキュウ</t>
    </rPh>
    <rPh sb="9" eb="12">
      <t>シュウケイヒョウ</t>
    </rPh>
    <phoneticPr fontId="2"/>
  </si>
  <si>
    <t>（３）簡易水道健康福祉事務所別集計表</t>
    <rPh sb="3" eb="5">
      <t>カンイ</t>
    </rPh>
    <rPh sb="5" eb="7">
      <t>スイドウ</t>
    </rPh>
    <rPh sb="7" eb="9">
      <t>ケンコウ</t>
    </rPh>
    <rPh sb="9" eb="11">
      <t>フクシ</t>
    </rPh>
    <rPh sb="11" eb="14">
      <t>ジムショ</t>
    </rPh>
    <rPh sb="14" eb="15">
      <t>ベツ</t>
    </rPh>
    <rPh sb="15" eb="18">
      <t>シュウケイヒョウ</t>
    </rPh>
    <phoneticPr fontId="2"/>
  </si>
  <si>
    <t>　　　簡易水道施設別現況表</t>
    <rPh sb="3" eb="5">
      <t>カンイ</t>
    </rPh>
    <rPh sb="5" eb="7">
      <t>スイドウ</t>
    </rPh>
    <rPh sb="7" eb="10">
      <t>シセツベツ</t>
    </rPh>
    <rPh sb="10" eb="12">
      <t>ゲンキョウ</t>
    </rPh>
    <rPh sb="12" eb="13">
      <t>ヒョウ</t>
    </rPh>
    <phoneticPr fontId="2"/>
  </si>
  <si>
    <t>（４）専用水道健康福祉事務所別集計表</t>
    <rPh sb="3" eb="5">
      <t>センヨウ</t>
    </rPh>
    <rPh sb="5" eb="7">
      <t>スイドウ</t>
    </rPh>
    <rPh sb="7" eb="9">
      <t>ケンコウ</t>
    </rPh>
    <rPh sb="9" eb="11">
      <t>フクシ</t>
    </rPh>
    <rPh sb="11" eb="14">
      <t>ジムショ</t>
    </rPh>
    <rPh sb="14" eb="15">
      <t>ベツ</t>
    </rPh>
    <rPh sb="15" eb="18">
      <t>シュウケイヒョウ</t>
    </rPh>
    <phoneticPr fontId="2"/>
  </si>
  <si>
    <t>　　　専用水道施設別現況表</t>
    <rPh sb="3" eb="5">
      <t>センヨウ</t>
    </rPh>
    <rPh sb="5" eb="7">
      <t>スイドウ</t>
    </rPh>
    <rPh sb="7" eb="10">
      <t>シセツベツ</t>
    </rPh>
    <rPh sb="10" eb="12">
      <t>ゲンキョウ</t>
    </rPh>
    <phoneticPr fontId="2"/>
  </si>
  <si>
    <t>（５）特設水道健康福祉事務所別集計表</t>
    <rPh sb="3" eb="5">
      <t>トクセツ</t>
    </rPh>
    <rPh sb="5" eb="7">
      <t>スイドウ</t>
    </rPh>
    <rPh sb="7" eb="9">
      <t>ケンコウ</t>
    </rPh>
    <rPh sb="9" eb="11">
      <t>フクシ</t>
    </rPh>
    <rPh sb="11" eb="14">
      <t>ジムショ</t>
    </rPh>
    <rPh sb="14" eb="15">
      <t>ベツ</t>
    </rPh>
    <rPh sb="15" eb="18">
      <t>シュウケイヒョウ</t>
    </rPh>
    <phoneticPr fontId="2"/>
  </si>
  <si>
    <t>　　　特設水道施設別現況表</t>
    <rPh sb="3" eb="5">
      <t>トクセツ</t>
    </rPh>
    <rPh sb="5" eb="7">
      <t>スイドウ</t>
    </rPh>
    <rPh sb="7" eb="10">
      <t>シセツベツ</t>
    </rPh>
    <rPh sb="10" eb="12">
      <t>ゲンキョウ</t>
    </rPh>
    <rPh sb="12" eb="13">
      <t>ヒョウ</t>
    </rPh>
    <phoneticPr fontId="2"/>
  </si>
  <si>
    <t>（６）簡易専用水道現況調査表</t>
    <rPh sb="3" eb="5">
      <t>カンイ</t>
    </rPh>
    <rPh sb="5" eb="7">
      <t>センヨウ</t>
    </rPh>
    <rPh sb="7" eb="9">
      <t>スイドウ</t>
    </rPh>
    <rPh sb="9" eb="11">
      <t>ゲンキョウ</t>
    </rPh>
    <rPh sb="11" eb="14">
      <t>チョウサヒョウ</t>
    </rPh>
    <phoneticPr fontId="2"/>
  </si>
  <si>
    <t>　　　不適合内容</t>
    <rPh sb="3" eb="6">
      <t>フテキゴウ</t>
    </rPh>
    <rPh sb="6" eb="8">
      <t>ナイヨウ</t>
    </rPh>
    <phoneticPr fontId="2"/>
  </si>
  <si>
    <t>阪神北</t>
    <rPh sb="0" eb="2">
      <t>ハンシン</t>
    </rPh>
    <rPh sb="2" eb="3">
      <t>キタ</t>
    </rPh>
    <phoneticPr fontId="2"/>
  </si>
  <si>
    <t>伊丹</t>
    <rPh sb="0" eb="2">
      <t>イタミ</t>
    </rPh>
    <phoneticPr fontId="2"/>
  </si>
  <si>
    <t>宝塚</t>
    <rPh sb="0" eb="2">
      <t>タカラヅカ</t>
    </rPh>
    <phoneticPr fontId="2"/>
  </si>
  <si>
    <t>東播磨</t>
    <rPh sb="0" eb="1">
      <t>ヒガシ</t>
    </rPh>
    <rPh sb="1" eb="3">
      <t>ハリマ</t>
    </rPh>
    <phoneticPr fontId="2"/>
  </si>
  <si>
    <t>明石</t>
    <rPh sb="0" eb="2">
      <t>アカシ</t>
    </rPh>
    <phoneticPr fontId="2"/>
  </si>
  <si>
    <t>加古川</t>
    <rPh sb="0" eb="3">
      <t>カコガワ</t>
    </rPh>
    <phoneticPr fontId="2"/>
  </si>
  <si>
    <t>北播磨</t>
    <rPh sb="0" eb="1">
      <t>キタ</t>
    </rPh>
    <rPh sb="1" eb="3">
      <t>ハリマ</t>
    </rPh>
    <phoneticPr fontId="2"/>
  </si>
  <si>
    <t>中播磨</t>
    <rPh sb="0" eb="1">
      <t>ナカ</t>
    </rPh>
    <rPh sb="1" eb="3">
      <t>ハリマ</t>
    </rPh>
    <phoneticPr fontId="2"/>
  </si>
  <si>
    <t>西播磨</t>
    <rPh sb="0" eb="1">
      <t>ニシ</t>
    </rPh>
    <rPh sb="1" eb="3">
      <t>ハリマ</t>
    </rPh>
    <phoneticPr fontId="2"/>
  </si>
  <si>
    <t>赤穂</t>
    <rPh sb="0" eb="2">
      <t>アコウ</t>
    </rPh>
    <phoneticPr fontId="2"/>
  </si>
  <si>
    <t>龍野</t>
    <rPh sb="0" eb="2">
      <t>タツノ</t>
    </rPh>
    <phoneticPr fontId="2"/>
  </si>
  <si>
    <t>但馬</t>
    <rPh sb="0" eb="2">
      <t>タジマ</t>
    </rPh>
    <phoneticPr fontId="2"/>
  </si>
  <si>
    <t>豊岡</t>
    <rPh sb="0" eb="2">
      <t>トヨオカ</t>
    </rPh>
    <phoneticPr fontId="2"/>
  </si>
  <si>
    <t>神戸市(市街地）</t>
    <rPh sb="4" eb="7">
      <t>シガイチ</t>
    </rPh>
    <phoneticPr fontId="2"/>
  </si>
  <si>
    <t>芦屋カントリー倶楽部GC</t>
    <rPh sb="0" eb="2">
      <t>アシヤ</t>
    </rPh>
    <phoneticPr fontId="17"/>
  </si>
  <si>
    <t>住吉駅ビル内食品加工施設等</t>
    <rPh sb="5" eb="6">
      <t>ナイ</t>
    </rPh>
    <rPh sb="6" eb="8">
      <t>ショクヒン</t>
    </rPh>
    <rPh sb="8" eb="10">
      <t>カコウ</t>
    </rPh>
    <rPh sb="10" eb="12">
      <t>シセツ</t>
    </rPh>
    <rPh sb="12" eb="13">
      <t>トウ</t>
    </rPh>
    <phoneticPr fontId="17"/>
  </si>
  <si>
    <t>生活協同組合コープこうべ六甲アイランド</t>
    <rPh sb="12" eb="14">
      <t>ロッコウ</t>
    </rPh>
    <phoneticPr fontId="16"/>
  </si>
  <si>
    <t>他</t>
    <rPh sb="0" eb="1">
      <t>タ</t>
    </rPh>
    <phoneticPr fontId="17"/>
  </si>
  <si>
    <t>急速・ＭＦろ過他</t>
    <rPh sb="7" eb="8">
      <t>タ</t>
    </rPh>
    <phoneticPr fontId="17"/>
  </si>
  <si>
    <t>除鉄・除マ・MFろ過他</t>
    <rPh sb="9" eb="10">
      <t>カ</t>
    </rPh>
    <rPh sb="10" eb="11">
      <t>タ</t>
    </rPh>
    <phoneticPr fontId="17"/>
  </si>
  <si>
    <t>伊藤ハム㈱</t>
    <rPh sb="0" eb="2">
      <t>イトウ</t>
    </rPh>
    <phoneticPr fontId="16"/>
  </si>
  <si>
    <t>伏流水</t>
    <rPh sb="0" eb="3">
      <t>フクリュウスイ</t>
    </rPh>
    <phoneticPr fontId="2"/>
  </si>
  <si>
    <t>神戸実業学院</t>
    <rPh sb="0" eb="2">
      <t>コウベ</t>
    </rPh>
    <rPh sb="2" eb="4">
      <t>ジツギョウ</t>
    </rPh>
    <rPh sb="4" eb="6">
      <t>ガクイン</t>
    </rPh>
    <phoneticPr fontId="18"/>
  </si>
  <si>
    <t>深</t>
    <rPh sb="0" eb="1">
      <t>フカ</t>
    </rPh>
    <phoneticPr fontId="18"/>
  </si>
  <si>
    <t>消毒のみ</t>
    <rPh sb="0" eb="2">
      <t>ショウドク</t>
    </rPh>
    <phoneticPr fontId="18"/>
  </si>
  <si>
    <t>鴨川ダム</t>
    <rPh sb="0" eb="1">
      <t>カモ</t>
    </rPh>
    <rPh sb="1" eb="2">
      <t>カワ</t>
    </rPh>
    <phoneticPr fontId="2"/>
  </si>
  <si>
    <t>加古川水系加古川</t>
    <phoneticPr fontId="2"/>
  </si>
  <si>
    <t>芦屋川水系芦屋川</t>
    <phoneticPr fontId="2"/>
  </si>
  <si>
    <t>円山川水系与布土川</t>
    <rPh sb="0" eb="3">
      <t>マルヤマガワ</t>
    </rPh>
    <rPh sb="3" eb="5">
      <t>スイケイ</t>
    </rPh>
    <rPh sb="8" eb="9">
      <t>カワ</t>
    </rPh>
    <phoneticPr fontId="2"/>
  </si>
  <si>
    <t>神戸市（六甲山）</t>
    <rPh sb="0" eb="3">
      <t>コウベシ</t>
    </rPh>
    <rPh sb="4" eb="7">
      <t>ロッコウサン</t>
    </rPh>
    <phoneticPr fontId="2"/>
  </si>
  <si>
    <t>中野　秀彦</t>
    <rPh sb="0" eb="2">
      <t>ナカノ</t>
    </rPh>
    <rPh sb="3" eb="5">
      <t>ヒデヒコ</t>
    </rPh>
    <phoneticPr fontId="18"/>
  </si>
  <si>
    <t>他</t>
    <rPh sb="0" eb="1">
      <t>タ</t>
    </rPh>
    <phoneticPr fontId="19"/>
  </si>
  <si>
    <t>深</t>
    <rPh sb="0" eb="1">
      <t>フカ</t>
    </rPh>
    <phoneticPr fontId="20"/>
  </si>
  <si>
    <t>RO膜ろ過</t>
    <rPh sb="2" eb="3">
      <t>マク</t>
    </rPh>
    <rPh sb="4" eb="5">
      <t>カ</t>
    </rPh>
    <phoneticPr fontId="20"/>
  </si>
  <si>
    <t>稲見　修</t>
    <rPh sb="0" eb="2">
      <t>イナミ</t>
    </rPh>
    <rPh sb="3" eb="4">
      <t>シュウ</t>
    </rPh>
    <phoneticPr fontId="20"/>
  </si>
  <si>
    <t>湧</t>
    <rPh sb="0" eb="1">
      <t>ワ</t>
    </rPh>
    <phoneticPr fontId="18"/>
  </si>
  <si>
    <t>岡嶋　康裕</t>
    <rPh sb="0" eb="2">
      <t>オカジマ</t>
    </rPh>
    <rPh sb="3" eb="5">
      <t>ヤスヒロ</t>
    </rPh>
    <phoneticPr fontId="19"/>
  </si>
  <si>
    <t>木村　喜美郎</t>
    <rPh sb="0" eb="2">
      <t>キムラ</t>
    </rPh>
    <rPh sb="3" eb="6">
      <t>キミオ</t>
    </rPh>
    <phoneticPr fontId="19"/>
  </si>
  <si>
    <t>工場内</t>
    <rPh sb="0" eb="3">
      <t>コウジョウナイ</t>
    </rPh>
    <phoneticPr fontId="20"/>
  </si>
  <si>
    <t>浅</t>
    <rPh sb="0" eb="1">
      <t>アサ</t>
    </rPh>
    <phoneticPr fontId="18"/>
  </si>
  <si>
    <t>未給水</t>
    <rPh sb="0" eb="1">
      <t>ミ</t>
    </rPh>
    <rPh sb="1" eb="3">
      <t>キュウスイ</t>
    </rPh>
    <phoneticPr fontId="18"/>
  </si>
  <si>
    <t>丹波</t>
    <rPh sb="0" eb="2">
      <t>タンバ</t>
    </rPh>
    <phoneticPr fontId="2"/>
  </si>
  <si>
    <t>洲本</t>
    <rPh sb="0" eb="2">
      <t>スモト</t>
    </rPh>
    <phoneticPr fontId="2"/>
  </si>
  <si>
    <t>神戸</t>
    <rPh sb="0" eb="2">
      <t>コウベ</t>
    </rPh>
    <phoneticPr fontId="2"/>
  </si>
  <si>
    <t>天川水系天川</t>
    <rPh sb="0" eb="4">
      <t>テンカワスイケイ</t>
    </rPh>
    <rPh sb="4" eb="6">
      <t>アマカワ</t>
    </rPh>
    <phoneticPr fontId="2"/>
  </si>
  <si>
    <t>〔上水道施設別現況表（Ⅱ）〕</t>
    <rPh sb="1" eb="4">
      <t>ジョウスイドウ</t>
    </rPh>
    <rPh sb="4" eb="7">
      <t>シセツベツ</t>
    </rPh>
    <rPh sb="7" eb="9">
      <t>ゲンキョウ</t>
    </rPh>
    <rPh sb="9" eb="10">
      <t>ヒョウ</t>
    </rPh>
    <phoneticPr fontId="2"/>
  </si>
  <si>
    <t>年間</t>
    <rPh sb="0" eb="2">
      <t>ネンカン</t>
    </rPh>
    <phoneticPr fontId="2"/>
  </si>
  <si>
    <t>現在施設</t>
    <rPh sb="0" eb="2">
      <t>ゲンザイ</t>
    </rPh>
    <rPh sb="2" eb="4">
      <t>シセツ</t>
    </rPh>
    <phoneticPr fontId="2"/>
  </si>
  <si>
    <t>実績一日</t>
    <rPh sb="0" eb="2">
      <t>ジッセキ</t>
    </rPh>
    <rPh sb="2" eb="4">
      <t>イチニチ</t>
    </rPh>
    <phoneticPr fontId="2"/>
  </si>
  <si>
    <t>　　　　　比　　　　　　率</t>
    <rPh sb="5" eb="13">
      <t>ヒリツ</t>
    </rPh>
    <phoneticPr fontId="2"/>
  </si>
  <si>
    <t>取水量</t>
    <rPh sb="0" eb="1">
      <t>シュ</t>
    </rPh>
    <rPh sb="1" eb="3">
      <t>スイリョウ</t>
    </rPh>
    <phoneticPr fontId="2"/>
  </si>
  <si>
    <t>伏流水</t>
    <rPh sb="0" eb="2">
      <t>フクリュウ</t>
    </rPh>
    <rPh sb="2" eb="3">
      <t>スイ</t>
    </rPh>
    <phoneticPr fontId="2"/>
  </si>
  <si>
    <t>地下水</t>
    <rPh sb="0" eb="3">
      <t>チカスイ</t>
    </rPh>
    <phoneticPr fontId="2"/>
  </si>
  <si>
    <t>有効水量</t>
    <rPh sb="0" eb="2">
      <t>ユウコウ</t>
    </rPh>
    <rPh sb="2" eb="4">
      <t>スイリョウ</t>
    </rPh>
    <phoneticPr fontId="2"/>
  </si>
  <si>
    <t>有収水量</t>
    <rPh sb="0" eb="1">
      <t>ユウ</t>
    </rPh>
    <rPh sb="1" eb="2">
      <t>オサム</t>
    </rPh>
    <rPh sb="2" eb="4">
      <t>スイリョウ</t>
    </rPh>
    <phoneticPr fontId="2"/>
  </si>
  <si>
    <t>能力</t>
    <rPh sb="0" eb="2">
      <t>ノウリョク</t>
    </rPh>
    <phoneticPr fontId="2"/>
  </si>
  <si>
    <t>最大給水量</t>
    <rPh sb="0" eb="2">
      <t>サイダイ</t>
    </rPh>
    <rPh sb="2" eb="5">
      <t>キュウスイリョウ</t>
    </rPh>
    <phoneticPr fontId="2"/>
  </si>
  <si>
    <t>平均給水量</t>
    <rPh sb="0" eb="2">
      <t>ヘイキン</t>
    </rPh>
    <rPh sb="2" eb="5">
      <t>キュウスイリョウ</t>
    </rPh>
    <phoneticPr fontId="2"/>
  </si>
  <si>
    <t>稼働率</t>
    <rPh sb="0" eb="3">
      <t>カドウリツ</t>
    </rPh>
    <phoneticPr fontId="2"/>
  </si>
  <si>
    <t>負荷率</t>
    <rPh sb="0" eb="2">
      <t>フカ</t>
    </rPh>
    <rPh sb="2" eb="3">
      <t>リツ</t>
    </rPh>
    <phoneticPr fontId="2"/>
  </si>
  <si>
    <t>有効率</t>
    <rPh sb="0" eb="3">
      <t>ユウコウリツ</t>
    </rPh>
    <phoneticPr fontId="2"/>
  </si>
  <si>
    <t>有収率</t>
    <rPh sb="0" eb="1">
      <t>ユウシュウ</t>
    </rPh>
    <rPh sb="1" eb="2">
      <t>シュウ</t>
    </rPh>
    <rPh sb="2" eb="3">
      <t>リツ</t>
    </rPh>
    <phoneticPr fontId="2"/>
  </si>
  <si>
    <t>利用量</t>
    <rPh sb="0" eb="2">
      <t>リヨウ</t>
    </rPh>
    <rPh sb="2" eb="3">
      <t>リョウ</t>
    </rPh>
    <phoneticPr fontId="2"/>
  </si>
  <si>
    <t>率（％）</t>
    <rPh sb="0" eb="1">
      <t>リツ</t>
    </rPh>
    <phoneticPr fontId="2"/>
  </si>
  <si>
    <t>(注)</t>
    <rPh sb="1" eb="2">
      <t>チュウ</t>
    </rPh>
    <phoneticPr fontId="2"/>
  </si>
  <si>
    <t>１．他の事業体に対する分水量を（　　）外書した。</t>
    <rPh sb="2" eb="3">
      <t>タ</t>
    </rPh>
    <rPh sb="4" eb="7">
      <t>ジギョウタイ</t>
    </rPh>
    <rPh sb="8" eb="9">
      <t>タイ</t>
    </rPh>
    <rPh sb="11" eb="14">
      <t>ブンスイリョウ</t>
    </rPh>
    <rPh sb="19" eb="21">
      <t>ソトガ</t>
    </rPh>
    <phoneticPr fontId="2"/>
  </si>
  <si>
    <t>２．実績一日最大給水量及び実績一日平均給水量並びに各比率は、分水量を含めて算出した。</t>
    <rPh sb="2" eb="4">
      <t>ジッセキ</t>
    </rPh>
    <rPh sb="4" eb="6">
      <t>イチニチ</t>
    </rPh>
    <rPh sb="6" eb="8">
      <t>サイダイ</t>
    </rPh>
    <rPh sb="8" eb="11">
      <t>キュウスイリョウ</t>
    </rPh>
    <rPh sb="11" eb="12">
      <t>オヨ</t>
    </rPh>
    <rPh sb="13" eb="15">
      <t>ジッセキ</t>
    </rPh>
    <rPh sb="15" eb="16">
      <t>1</t>
    </rPh>
    <rPh sb="16" eb="17">
      <t>ニチ</t>
    </rPh>
    <rPh sb="17" eb="19">
      <t>ヘイキン</t>
    </rPh>
    <rPh sb="19" eb="22">
      <t>キュウスイリョウ</t>
    </rPh>
    <rPh sb="22" eb="23">
      <t>ナラ</t>
    </rPh>
    <rPh sb="25" eb="26">
      <t>カク</t>
    </rPh>
    <rPh sb="26" eb="28">
      <t>ヒリツ</t>
    </rPh>
    <rPh sb="30" eb="33">
      <t>ブンスイリョウ</t>
    </rPh>
    <rPh sb="34" eb="35">
      <t>フク</t>
    </rPh>
    <rPh sb="37" eb="39">
      <t>サンシュツ</t>
    </rPh>
    <phoneticPr fontId="2"/>
  </si>
  <si>
    <t>神戸市</t>
    <rPh sb="0" eb="3">
      <t>コウベシ</t>
    </rPh>
    <phoneticPr fontId="1"/>
  </si>
  <si>
    <t>姫路市</t>
    <rPh sb="0" eb="3">
      <t>ヒメジシ</t>
    </rPh>
    <phoneticPr fontId="2"/>
  </si>
  <si>
    <t>西宮市</t>
    <rPh sb="0" eb="3">
      <t>ニシノミヤシ</t>
    </rPh>
    <phoneticPr fontId="2"/>
  </si>
  <si>
    <t>合計</t>
    <rPh sb="0" eb="2">
      <t>ゴウケイ</t>
    </rPh>
    <phoneticPr fontId="2"/>
  </si>
  <si>
    <t>３　種類別水道の現況</t>
    <rPh sb="2" eb="5">
      <t>シュルイベツ</t>
    </rPh>
    <rPh sb="5" eb="7">
      <t>スイドウ</t>
    </rPh>
    <rPh sb="8" eb="10">
      <t>ゲンキョウ</t>
    </rPh>
    <phoneticPr fontId="2"/>
  </si>
  <si>
    <t>健康福祉</t>
    <rPh sb="0" eb="2">
      <t>ケンコウ</t>
    </rPh>
    <rPh sb="2" eb="4">
      <t>フクシ</t>
    </rPh>
    <phoneticPr fontId="2"/>
  </si>
  <si>
    <t>施設</t>
    <rPh sb="0" eb="2">
      <t>シセツ</t>
    </rPh>
    <phoneticPr fontId="2"/>
  </si>
  <si>
    <t>事務所等</t>
    <rPh sb="0" eb="2">
      <t>ジム</t>
    </rPh>
    <rPh sb="2" eb="3">
      <t>ジョ</t>
    </rPh>
    <rPh sb="3" eb="4">
      <t>ナド</t>
    </rPh>
    <phoneticPr fontId="2"/>
  </si>
  <si>
    <t>数</t>
    <rPh sb="0" eb="1">
      <t>スウ</t>
    </rPh>
    <phoneticPr fontId="2"/>
  </si>
  <si>
    <t>阪神南</t>
    <rPh sb="0" eb="2">
      <t>ハンシン</t>
    </rPh>
    <rPh sb="2" eb="3">
      <t>ミナミ</t>
    </rPh>
    <phoneticPr fontId="6"/>
  </si>
  <si>
    <t>伊　丹</t>
    <rPh sb="0" eb="1">
      <t>イ</t>
    </rPh>
    <rPh sb="2" eb="3">
      <t>ニ</t>
    </rPh>
    <phoneticPr fontId="2"/>
  </si>
  <si>
    <t>明　石</t>
    <rPh sb="0" eb="1">
      <t>メイ</t>
    </rPh>
    <rPh sb="2" eb="3">
      <t>イシ</t>
    </rPh>
    <phoneticPr fontId="2"/>
  </si>
  <si>
    <t>赤　穂</t>
    <rPh sb="0" eb="1">
      <t>アカ</t>
    </rPh>
    <rPh sb="2" eb="3">
      <t>ホ</t>
    </rPh>
    <phoneticPr fontId="2"/>
  </si>
  <si>
    <t>但 　馬</t>
    <rPh sb="0" eb="1">
      <t>タダシ</t>
    </rPh>
    <rPh sb="3" eb="4">
      <t>ウマ</t>
    </rPh>
    <phoneticPr fontId="2"/>
  </si>
  <si>
    <t>年間給水量（千m3）</t>
    <rPh sb="6" eb="7">
      <t>セン</t>
    </rPh>
    <phoneticPr fontId="2"/>
  </si>
  <si>
    <t>川西市</t>
    <rPh sb="0" eb="3">
      <t>カワニシシ</t>
    </rPh>
    <phoneticPr fontId="15"/>
  </si>
  <si>
    <t>能勢観光開発(株)</t>
    <rPh sb="0" eb="2">
      <t>ノセ</t>
    </rPh>
    <rPh sb="2" eb="4">
      <t>カンコウ</t>
    </rPh>
    <rPh sb="4" eb="6">
      <t>カイハツ</t>
    </rPh>
    <rPh sb="6" eb="9">
      <t>カブ</t>
    </rPh>
    <phoneticPr fontId="15"/>
  </si>
  <si>
    <t>能勢カントリー倶楽部</t>
    <rPh sb="0" eb="2">
      <t>ノセ</t>
    </rPh>
    <rPh sb="7" eb="10">
      <t>クラブ</t>
    </rPh>
    <phoneticPr fontId="15"/>
  </si>
  <si>
    <t>表</t>
    <rPh sb="0" eb="1">
      <t>ヒョウ</t>
    </rPh>
    <phoneticPr fontId="15"/>
  </si>
  <si>
    <t>急速ろ過</t>
    <rPh sb="0" eb="2">
      <t>キュウソク</t>
    </rPh>
    <rPh sb="3" eb="4">
      <t>カ</t>
    </rPh>
    <phoneticPr fontId="15"/>
  </si>
  <si>
    <t>大垣　康則</t>
    <rPh sb="0" eb="2">
      <t>オオガキ</t>
    </rPh>
    <rPh sb="3" eb="5">
      <t>ヤスノリ</t>
    </rPh>
    <phoneticPr fontId="15"/>
  </si>
  <si>
    <t>(株)ヤマトハウジング</t>
    <rPh sb="0" eb="3">
      <t>カブ</t>
    </rPh>
    <phoneticPr fontId="15"/>
  </si>
  <si>
    <t>東海カントリー倶楽部</t>
    <rPh sb="0" eb="2">
      <t>トウカイ</t>
    </rPh>
    <rPh sb="7" eb="10">
      <t>クラブ</t>
    </rPh>
    <phoneticPr fontId="15"/>
  </si>
  <si>
    <t>深</t>
    <rPh sb="0" eb="1">
      <t>フカ</t>
    </rPh>
    <phoneticPr fontId="15"/>
  </si>
  <si>
    <t>村本　修治</t>
    <rPh sb="0" eb="2">
      <t>ムラモト</t>
    </rPh>
    <rPh sb="3" eb="5">
      <t>シュウジ</t>
    </rPh>
    <phoneticPr fontId="15"/>
  </si>
  <si>
    <t>三田市</t>
    <rPh sb="0" eb="3">
      <t>サンダシ</t>
    </rPh>
    <phoneticPr fontId="15"/>
  </si>
  <si>
    <t>新有馬開発㈱</t>
    <rPh sb="0" eb="3">
      <t>シンアリマ</t>
    </rPh>
    <rPh sb="3" eb="5">
      <t>カイハツ</t>
    </rPh>
    <phoneticPr fontId="15"/>
  </si>
  <si>
    <t>有馬カントリークラブ</t>
    <rPh sb="0" eb="2">
      <t>アリマ</t>
    </rPh>
    <phoneticPr fontId="15"/>
  </si>
  <si>
    <t>㈱千刈興産</t>
    <rPh sb="1" eb="2">
      <t>セン</t>
    </rPh>
    <rPh sb="2" eb="3">
      <t>ガ</t>
    </rPh>
    <rPh sb="3" eb="5">
      <t>コウサン</t>
    </rPh>
    <phoneticPr fontId="15"/>
  </si>
  <si>
    <t>千刈カントリー倶楽部</t>
    <rPh sb="0" eb="1">
      <t>セン</t>
    </rPh>
    <rPh sb="1" eb="2">
      <t>カ</t>
    </rPh>
    <rPh sb="7" eb="10">
      <t>クラブ</t>
    </rPh>
    <phoneticPr fontId="15"/>
  </si>
  <si>
    <t>貯</t>
    <rPh sb="0" eb="1">
      <t>チョ</t>
    </rPh>
    <phoneticPr fontId="15"/>
  </si>
  <si>
    <t>西上　哲也</t>
    <rPh sb="0" eb="2">
      <t>ニシガミ</t>
    </rPh>
    <rPh sb="3" eb="5">
      <t>テツヤ</t>
    </rPh>
    <phoneticPr fontId="15"/>
  </si>
  <si>
    <t>㈱有馬富士開発</t>
    <rPh sb="1" eb="3">
      <t>アリマ</t>
    </rPh>
    <rPh sb="3" eb="5">
      <t>フジ</t>
    </rPh>
    <rPh sb="5" eb="7">
      <t>カイハツ</t>
    </rPh>
    <phoneticPr fontId="15"/>
  </si>
  <si>
    <t>有馬富士カントリークラブ</t>
    <rPh sb="0" eb="2">
      <t>アリマ</t>
    </rPh>
    <rPh sb="2" eb="4">
      <t>フジ</t>
    </rPh>
    <phoneticPr fontId="15"/>
  </si>
  <si>
    <t>貯・深</t>
    <rPh sb="0" eb="1">
      <t>チョ</t>
    </rPh>
    <rPh sb="2" eb="3">
      <t>フカ</t>
    </rPh>
    <phoneticPr fontId="15"/>
  </si>
  <si>
    <t>家代岡　哲郎</t>
    <rPh sb="0" eb="1">
      <t>イエ</t>
    </rPh>
    <rPh sb="1" eb="2">
      <t>ダイ</t>
    </rPh>
    <rPh sb="2" eb="3">
      <t>オカ</t>
    </rPh>
    <rPh sb="4" eb="6">
      <t>テツロウ</t>
    </rPh>
    <phoneticPr fontId="15"/>
  </si>
  <si>
    <t>㈱三田レークサイド開発</t>
    <rPh sb="1" eb="3">
      <t>サンダ</t>
    </rPh>
    <rPh sb="9" eb="11">
      <t>カイハツ</t>
    </rPh>
    <phoneticPr fontId="15"/>
  </si>
  <si>
    <t>三田レークサイドカントリークラブ</t>
    <rPh sb="0" eb="2">
      <t>サンダ</t>
    </rPh>
    <phoneticPr fontId="15"/>
  </si>
  <si>
    <t>加古川市</t>
    <rPh sb="0" eb="4">
      <t>カコガワシ</t>
    </rPh>
    <phoneticPr fontId="15"/>
  </si>
  <si>
    <t>ナガサワ食品株式会社</t>
  </si>
  <si>
    <t>ナガサワ物流センター敷地内</t>
    <rPh sb="4" eb="6">
      <t>ブツリュウ</t>
    </rPh>
    <rPh sb="10" eb="13">
      <t>シキチナイ</t>
    </rPh>
    <phoneticPr fontId="1"/>
  </si>
  <si>
    <t>深</t>
    <rPh sb="0" eb="1">
      <t>シン</t>
    </rPh>
    <phoneticPr fontId="1"/>
  </si>
  <si>
    <t>長澤　正直</t>
    <rPh sb="0" eb="2">
      <t>ナガサワ</t>
    </rPh>
    <rPh sb="3" eb="5">
      <t>ショウジキ</t>
    </rPh>
    <phoneticPr fontId="1"/>
  </si>
  <si>
    <t>三木市</t>
    <rPh sb="0" eb="3">
      <t>ミキシ</t>
    </rPh>
    <phoneticPr fontId="1"/>
  </si>
  <si>
    <t>広野ゴルフ倶楽部</t>
    <rPh sb="0" eb="2">
      <t>ヒロノ</t>
    </rPh>
    <rPh sb="5" eb="8">
      <t>クラブ</t>
    </rPh>
    <phoneticPr fontId="1"/>
  </si>
  <si>
    <t>ゴルフ場内</t>
    <rPh sb="3" eb="4">
      <t>ジョウ</t>
    </rPh>
    <rPh sb="4" eb="5">
      <t>ナイ</t>
    </rPh>
    <phoneticPr fontId="1"/>
  </si>
  <si>
    <t>深</t>
    <rPh sb="0" eb="1">
      <t>フカ</t>
    </rPh>
    <phoneticPr fontId="1"/>
  </si>
  <si>
    <t>高塚　勝久</t>
    <rPh sb="0" eb="2">
      <t>タカツカ</t>
    </rPh>
    <rPh sb="3" eb="4">
      <t>カツ</t>
    </rPh>
    <rPh sb="4" eb="5">
      <t>ヒサ</t>
    </rPh>
    <phoneticPr fontId="1"/>
  </si>
  <si>
    <t>グリコ兵庫アイスクリーム㈱</t>
    <rPh sb="3" eb="5">
      <t>ヒョウゴ</t>
    </rPh>
    <phoneticPr fontId="1"/>
  </si>
  <si>
    <t>工場内</t>
    <rPh sb="0" eb="3">
      <t>コウジョウナイ</t>
    </rPh>
    <phoneticPr fontId="1"/>
  </si>
  <si>
    <t>掘井　敏郎</t>
    <rPh sb="0" eb="1">
      <t>ホ</t>
    </rPh>
    <rPh sb="1" eb="2">
      <t>イ</t>
    </rPh>
    <rPh sb="3" eb="4">
      <t>トシ</t>
    </rPh>
    <rPh sb="4" eb="5">
      <t>ロウ</t>
    </rPh>
    <phoneticPr fontId="1"/>
  </si>
  <si>
    <t>マスターズゴルフ倶楽部㈱</t>
    <rPh sb="8" eb="11">
      <t>クラブ</t>
    </rPh>
    <phoneticPr fontId="1"/>
  </si>
  <si>
    <t>三明㈱（関西ゴルフクラブ）</t>
    <rPh sb="0" eb="1">
      <t>サン</t>
    </rPh>
    <rPh sb="1" eb="2">
      <t>メイ</t>
    </rPh>
    <rPh sb="4" eb="6">
      <t>カンサイ</t>
    </rPh>
    <phoneticPr fontId="1"/>
  </si>
  <si>
    <t>島　康彦</t>
    <rPh sb="0" eb="1">
      <t>シマ</t>
    </rPh>
    <rPh sb="2" eb="4">
      <t>ヤスヒコ</t>
    </rPh>
    <phoneticPr fontId="1"/>
  </si>
  <si>
    <t>社会福祉法人まほろば</t>
    <rPh sb="0" eb="2">
      <t>シャカイ</t>
    </rPh>
    <rPh sb="2" eb="4">
      <t>フクシ</t>
    </rPh>
    <rPh sb="4" eb="6">
      <t>ホウジン</t>
    </rPh>
    <phoneticPr fontId="1"/>
  </si>
  <si>
    <t>まほろば内</t>
    <rPh sb="4" eb="5">
      <t>ナイ</t>
    </rPh>
    <phoneticPr fontId="1"/>
  </si>
  <si>
    <t>小野市</t>
    <rPh sb="0" eb="3">
      <t>オノシ</t>
    </rPh>
    <phoneticPr fontId="1"/>
  </si>
  <si>
    <t>小野観光開発㈱</t>
    <rPh sb="0" eb="2">
      <t>オノ</t>
    </rPh>
    <rPh sb="2" eb="4">
      <t>カンコウ</t>
    </rPh>
    <rPh sb="4" eb="6">
      <t>カイハツ</t>
    </rPh>
    <phoneticPr fontId="1"/>
  </si>
  <si>
    <t>浅</t>
    <rPh sb="0" eb="1">
      <t>アサ</t>
    </rPh>
    <phoneticPr fontId="1"/>
  </si>
  <si>
    <t>加西市</t>
    <rPh sb="0" eb="3">
      <t>カサイシ</t>
    </rPh>
    <phoneticPr fontId="1"/>
  </si>
  <si>
    <t>ピーエスコンクリート（株）兵庫工場</t>
    <rPh sb="10" eb="13">
      <t>カブ</t>
    </rPh>
    <rPh sb="13" eb="15">
      <t>ヒョウゴ</t>
    </rPh>
    <rPh sb="15" eb="17">
      <t>コウジョウ</t>
    </rPh>
    <phoneticPr fontId="1"/>
  </si>
  <si>
    <t>工場内</t>
    <rPh sb="0" eb="2">
      <t>コウジョウ</t>
    </rPh>
    <rPh sb="2" eb="3">
      <t>ナイ</t>
    </rPh>
    <phoneticPr fontId="1"/>
  </si>
  <si>
    <t>松山　将也</t>
    <rPh sb="0" eb="2">
      <t>マツヤマ</t>
    </rPh>
    <rPh sb="3" eb="4">
      <t>ショウ</t>
    </rPh>
    <rPh sb="4" eb="5">
      <t>ヤ</t>
    </rPh>
    <phoneticPr fontId="1"/>
  </si>
  <si>
    <t>きよみづ観光㈱</t>
    <rPh sb="4" eb="6">
      <t>カンコウ</t>
    </rPh>
    <phoneticPr fontId="1"/>
  </si>
  <si>
    <t>きよみづ郷（別荘）</t>
    <rPh sb="4" eb="5">
      <t>キョウ</t>
    </rPh>
    <rPh sb="6" eb="8">
      <t>ベッソウ</t>
    </rPh>
    <phoneticPr fontId="1"/>
  </si>
  <si>
    <t>表</t>
    <rPh sb="0" eb="1">
      <t>オモテ</t>
    </rPh>
    <phoneticPr fontId="1"/>
  </si>
  <si>
    <t>㈱ABCゴルフ倶楽部（ABCゴルフ倶楽部）</t>
    <rPh sb="17" eb="20">
      <t>クラブ</t>
    </rPh>
    <phoneticPr fontId="13"/>
  </si>
  <si>
    <t>ゴルフ場内</t>
    <rPh sb="3" eb="4">
      <t>ジョウ</t>
    </rPh>
    <rPh sb="4" eb="5">
      <t>ナイ</t>
    </rPh>
    <phoneticPr fontId="14"/>
  </si>
  <si>
    <t>深</t>
    <rPh sb="0" eb="1">
      <t>フカ</t>
    </rPh>
    <phoneticPr fontId="14"/>
  </si>
  <si>
    <t>急速ろ過</t>
    <rPh sb="0" eb="2">
      <t>キュウソク</t>
    </rPh>
    <rPh sb="3" eb="4">
      <t>カ</t>
    </rPh>
    <phoneticPr fontId="14"/>
  </si>
  <si>
    <t>森　敏剛</t>
    <rPh sb="0" eb="1">
      <t>モリ</t>
    </rPh>
    <rPh sb="2" eb="3">
      <t>トシ</t>
    </rPh>
    <rPh sb="3" eb="4">
      <t>ゴウ</t>
    </rPh>
    <phoneticPr fontId="13"/>
  </si>
  <si>
    <t>浅</t>
    <rPh sb="0" eb="1">
      <t>アサ</t>
    </rPh>
    <phoneticPr fontId="15"/>
  </si>
  <si>
    <t>緩速ろ過</t>
    <rPh sb="0" eb="2">
      <t>カンソク</t>
    </rPh>
    <rPh sb="3" eb="4">
      <t>カ</t>
    </rPh>
    <phoneticPr fontId="15"/>
  </si>
  <si>
    <t>公営</t>
    <rPh sb="0" eb="2">
      <t>コウエイ</t>
    </rPh>
    <phoneticPr fontId="15"/>
  </si>
  <si>
    <t>表</t>
    <rPh sb="0" eb="1">
      <t>オモテ</t>
    </rPh>
    <phoneticPr fontId="15"/>
  </si>
  <si>
    <t>笹倉　智之</t>
    <rPh sb="0" eb="2">
      <t>ササクラ</t>
    </rPh>
    <rPh sb="3" eb="5">
      <t>トモユキ</t>
    </rPh>
    <phoneticPr fontId="15"/>
  </si>
  <si>
    <t>藤原　作太郎</t>
    <rPh sb="0" eb="2">
      <t>フジワラ</t>
    </rPh>
    <rPh sb="3" eb="6">
      <t>サクタロウ</t>
    </rPh>
    <phoneticPr fontId="15"/>
  </si>
  <si>
    <t>たつの市</t>
    <rPh sb="3" eb="4">
      <t>シ</t>
    </rPh>
    <phoneticPr fontId="15"/>
  </si>
  <si>
    <t>豊岡市長</t>
    <rPh sb="0" eb="4">
      <t>トヨオカシチョウ</t>
    </rPh>
    <phoneticPr fontId="1"/>
  </si>
  <si>
    <t>小河江</t>
    <rPh sb="0" eb="1">
      <t>ショウ</t>
    </rPh>
    <rPh sb="1" eb="2">
      <t>カワ</t>
    </rPh>
    <rPh sb="2" eb="3">
      <t>エ</t>
    </rPh>
    <phoneticPr fontId="1"/>
  </si>
  <si>
    <t>確認年月日
または報告
受理年月日</t>
    <rPh sb="0" eb="2">
      <t>カクニン</t>
    </rPh>
    <rPh sb="9" eb="11">
      <t>ホウコク</t>
    </rPh>
    <rPh sb="12" eb="14">
      <t>ジュリ</t>
    </rPh>
    <rPh sb="14" eb="17">
      <t>ネンガッピ</t>
    </rPh>
    <phoneticPr fontId="11"/>
  </si>
  <si>
    <t>設置者名</t>
  </si>
  <si>
    <t>確認年月日</t>
  </si>
  <si>
    <t>供給区域</t>
  </si>
  <si>
    <t>供給対象</t>
    <rPh sb="2" eb="4">
      <t>タイショウ</t>
    </rPh>
    <phoneticPr fontId="11"/>
  </si>
  <si>
    <t>水道</t>
  </si>
  <si>
    <t>種別</t>
  </si>
  <si>
    <t>の種別</t>
  </si>
  <si>
    <t>管理者名</t>
  </si>
  <si>
    <t>神河町長</t>
    <rPh sb="0" eb="2">
      <t>カミカワ</t>
    </rPh>
    <rPh sb="2" eb="4">
      <t>チョウチョウ</t>
    </rPh>
    <phoneticPr fontId="15"/>
  </si>
  <si>
    <t>新宮電子工業（株）</t>
    <rPh sb="0" eb="2">
      <t>シングウ</t>
    </rPh>
    <rPh sb="2" eb="4">
      <t>デンシ</t>
    </rPh>
    <rPh sb="4" eb="6">
      <t>コウギョウ</t>
    </rPh>
    <rPh sb="6" eb="9">
      <t>カブ</t>
    </rPh>
    <phoneticPr fontId="15"/>
  </si>
  <si>
    <t>新宮電子工業（株）千本工場</t>
    <rPh sb="0" eb="2">
      <t>シングウ</t>
    </rPh>
    <rPh sb="2" eb="4">
      <t>デンシ</t>
    </rPh>
    <rPh sb="4" eb="6">
      <t>コウギョウ</t>
    </rPh>
    <rPh sb="6" eb="9">
      <t>カブ</t>
    </rPh>
    <rPh sb="9" eb="10">
      <t>セン</t>
    </rPh>
    <rPh sb="10" eb="11">
      <t>ボン</t>
    </rPh>
    <rPh sb="11" eb="13">
      <t>コウジョウ</t>
    </rPh>
    <phoneticPr fontId="15"/>
  </si>
  <si>
    <t>古川　光芳</t>
    <rPh sb="0" eb="2">
      <t>フルカワ</t>
    </rPh>
    <rPh sb="3" eb="5">
      <t>ミツヨシ</t>
    </rPh>
    <phoneticPr fontId="15"/>
  </si>
  <si>
    <t>養父市</t>
    <rPh sb="0" eb="2">
      <t>ヤブ</t>
    </rPh>
    <rPh sb="2" eb="3">
      <t>シ</t>
    </rPh>
    <phoneticPr fontId="14"/>
  </si>
  <si>
    <t>㈱NEO　MAX近畿</t>
    <rPh sb="8" eb="10">
      <t>キンキ</t>
    </rPh>
    <phoneticPr fontId="14"/>
  </si>
  <si>
    <t>工場内</t>
    <rPh sb="0" eb="3">
      <t>コウジョウナイ</t>
    </rPh>
    <phoneticPr fontId="14"/>
  </si>
  <si>
    <t>浅</t>
    <rPh sb="0" eb="1">
      <t>アサ</t>
    </rPh>
    <phoneticPr fontId="14"/>
  </si>
  <si>
    <t>消毒のみ</t>
    <rPh sb="0" eb="2">
      <t>ショウドク</t>
    </rPh>
    <phoneticPr fontId="14"/>
  </si>
  <si>
    <t>朝来市</t>
    <rPh sb="0" eb="2">
      <t>アサゴ</t>
    </rPh>
    <rPh sb="2" eb="3">
      <t>シ</t>
    </rPh>
    <phoneticPr fontId="14"/>
  </si>
  <si>
    <t>朝来市長</t>
    <rPh sb="0" eb="2">
      <t>アサゴ</t>
    </rPh>
    <rPh sb="2" eb="3">
      <t>シ</t>
    </rPh>
    <rPh sb="3" eb="4">
      <t>チョウ</t>
    </rPh>
    <phoneticPr fontId="14"/>
  </si>
  <si>
    <t>白口</t>
    <rPh sb="0" eb="1">
      <t>シラ</t>
    </rPh>
    <rPh sb="1" eb="2">
      <t>クチ</t>
    </rPh>
    <phoneticPr fontId="14"/>
  </si>
  <si>
    <t>表</t>
    <rPh sb="0" eb="1">
      <t>ヒョウ</t>
    </rPh>
    <phoneticPr fontId="14"/>
  </si>
  <si>
    <t>藤田　力</t>
    <rPh sb="0" eb="2">
      <t>フジタ</t>
    </rPh>
    <rPh sb="3" eb="4">
      <t>チカラ</t>
    </rPh>
    <phoneticPr fontId="14"/>
  </si>
  <si>
    <t>公営</t>
    <rPh sb="0" eb="2">
      <t>コウエイ</t>
    </rPh>
    <phoneticPr fontId="14"/>
  </si>
  <si>
    <t>藤和</t>
    <rPh sb="0" eb="1">
      <t>フジ</t>
    </rPh>
    <rPh sb="1" eb="2">
      <t>ワ</t>
    </rPh>
    <phoneticPr fontId="14"/>
  </si>
  <si>
    <t>朝日</t>
    <rPh sb="0" eb="2">
      <t>アサヒ</t>
    </rPh>
    <phoneticPr fontId="14"/>
  </si>
  <si>
    <t>豊岡市長</t>
    <rPh sb="0" eb="4">
      <t>トヨオカシチョウ</t>
    </rPh>
    <phoneticPr fontId="15"/>
  </si>
  <si>
    <t>奥山</t>
    <rPh sb="0" eb="2">
      <t>オクヤマ</t>
    </rPh>
    <phoneticPr fontId="1"/>
  </si>
  <si>
    <t>高龍寺</t>
    <rPh sb="0" eb="1">
      <t>コウ</t>
    </rPh>
    <rPh sb="1" eb="2">
      <t>リュウ</t>
    </rPh>
    <rPh sb="2" eb="3">
      <t>デラ</t>
    </rPh>
    <phoneticPr fontId="1"/>
  </si>
  <si>
    <t>膜ろ過</t>
    <rPh sb="0" eb="1">
      <t>マク</t>
    </rPh>
    <rPh sb="2" eb="3">
      <t>カ</t>
    </rPh>
    <phoneticPr fontId="15"/>
  </si>
  <si>
    <t>香美町</t>
    <rPh sb="0" eb="3">
      <t>カミチョウ</t>
    </rPh>
    <phoneticPr fontId="1"/>
  </si>
  <si>
    <t>香美町長</t>
    <rPh sb="0" eb="3">
      <t>カミチョウ</t>
    </rPh>
    <rPh sb="3" eb="4">
      <t>チョウ</t>
    </rPh>
    <phoneticPr fontId="1"/>
  </si>
  <si>
    <t>大梶</t>
    <rPh sb="0" eb="1">
      <t>ダイ</t>
    </rPh>
    <rPh sb="1" eb="2">
      <t>カジ</t>
    </rPh>
    <phoneticPr fontId="1"/>
  </si>
  <si>
    <t>浅</t>
    <rPh sb="0" eb="1">
      <t>アサ</t>
    </rPh>
    <phoneticPr fontId="6"/>
  </si>
  <si>
    <t>香美町長</t>
    <rPh sb="0" eb="3">
      <t>カミチョウ</t>
    </rPh>
    <rPh sb="3" eb="4">
      <t>チョウ</t>
    </rPh>
    <phoneticPr fontId="15"/>
  </si>
  <si>
    <t>土生</t>
    <rPh sb="0" eb="1">
      <t>ツチ</t>
    </rPh>
    <rPh sb="1" eb="2">
      <t>ナマ</t>
    </rPh>
    <phoneticPr fontId="1"/>
  </si>
  <si>
    <t>作山</t>
    <rPh sb="0" eb="1">
      <t>ツク</t>
    </rPh>
    <rPh sb="1" eb="2">
      <t>ヤマ</t>
    </rPh>
    <phoneticPr fontId="1"/>
  </si>
  <si>
    <t>用野</t>
    <rPh sb="0" eb="1">
      <t>モチ</t>
    </rPh>
    <rPh sb="1" eb="2">
      <t>ノ</t>
    </rPh>
    <phoneticPr fontId="1"/>
  </si>
  <si>
    <t>湧</t>
    <rPh sb="0" eb="1">
      <t>ワ</t>
    </rPh>
    <phoneticPr fontId="6"/>
  </si>
  <si>
    <t>境</t>
    <rPh sb="0" eb="1">
      <t>サカイ</t>
    </rPh>
    <phoneticPr fontId="1"/>
  </si>
  <si>
    <t>兵庫県教育長</t>
    <rPh sb="0" eb="3">
      <t>ヒョウゴケン</t>
    </rPh>
    <rPh sb="3" eb="6">
      <t>キョウイクチョウ</t>
    </rPh>
    <phoneticPr fontId="1"/>
  </si>
  <si>
    <t>新温泉町</t>
    <rPh sb="0" eb="4">
      <t>シンオンセンチョウ</t>
    </rPh>
    <phoneticPr fontId="1"/>
  </si>
  <si>
    <t>新温泉町長</t>
    <rPh sb="0" eb="4">
      <t>シンオンセンチョウ</t>
    </rPh>
    <rPh sb="4" eb="5">
      <t>チョウ</t>
    </rPh>
    <phoneticPr fontId="1"/>
  </si>
  <si>
    <t>大味中小屋</t>
    <rPh sb="0" eb="2">
      <t>オオアジ</t>
    </rPh>
    <rPh sb="2" eb="3">
      <t>ジュウ</t>
    </rPh>
    <rPh sb="3" eb="5">
      <t>ゴヤ</t>
    </rPh>
    <phoneticPr fontId="1"/>
  </si>
  <si>
    <t>新温泉町長</t>
    <rPh sb="0" eb="4">
      <t>シンオンセンチョウ</t>
    </rPh>
    <rPh sb="4" eb="5">
      <t>チョウ</t>
    </rPh>
    <phoneticPr fontId="15"/>
  </si>
  <si>
    <t>数久谷</t>
    <rPh sb="0" eb="1">
      <t>カズ</t>
    </rPh>
    <rPh sb="1" eb="3">
      <t>クタニ</t>
    </rPh>
    <phoneticPr fontId="1"/>
  </si>
  <si>
    <t>後山</t>
    <rPh sb="0" eb="1">
      <t>ウシ</t>
    </rPh>
    <rPh sb="1" eb="2">
      <t>ヤマ</t>
    </rPh>
    <phoneticPr fontId="1"/>
  </si>
  <si>
    <t>表</t>
    <rPh sb="0" eb="1">
      <t>ヒョウ</t>
    </rPh>
    <phoneticPr fontId="1"/>
  </si>
  <si>
    <t>消毒のみ</t>
    <rPh sb="0" eb="2">
      <t>ショウドク</t>
    </rPh>
    <phoneticPr fontId="6"/>
  </si>
  <si>
    <t>水道料金</t>
    <rPh sb="0" eb="2">
      <t>スイドウ</t>
    </rPh>
    <rPh sb="2" eb="4">
      <t>リョウキン</t>
    </rPh>
    <phoneticPr fontId="2"/>
  </si>
  <si>
    <t>湧</t>
    <rPh sb="0" eb="1">
      <t>ユウ</t>
    </rPh>
    <phoneticPr fontId="2"/>
  </si>
  <si>
    <t>水</t>
    <rPh sb="0" eb="1">
      <t>スイ</t>
    </rPh>
    <phoneticPr fontId="2"/>
  </si>
  <si>
    <t>地</t>
    <rPh sb="0" eb="1">
      <t>チ</t>
    </rPh>
    <phoneticPr fontId="2"/>
  </si>
  <si>
    <t>下</t>
    <rPh sb="0" eb="1">
      <t>カ</t>
    </rPh>
    <phoneticPr fontId="2"/>
  </si>
  <si>
    <t>（浅）</t>
    <rPh sb="1" eb="2">
      <t>アサ</t>
    </rPh>
    <phoneticPr fontId="2"/>
  </si>
  <si>
    <t>（深）</t>
    <rPh sb="1" eb="2">
      <t>フカ</t>
    </rPh>
    <phoneticPr fontId="2"/>
  </si>
  <si>
    <t>湯谷</t>
    <rPh sb="0" eb="2">
      <t>ユタニ</t>
    </rPh>
    <phoneticPr fontId="1"/>
  </si>
  <si>
    <t>消毒のみ</t>
    <rPh sb="0" eb="2">
      <t>ショウドク</t>
    </rPh>
    <phoneticPr fontId="15"/>
  </si>
  <si>
    <t>大谷草山開発株式会社</t>
    <rPh sb="0" eb="2">
      <t>オオタニ</t>
    </rPh>
    <rPh sb="2" eb="4">
      <t>クサヤマ</t>
    </rPh>
    <rPh sb="4" eb="6">
      <t>カイハツ</t>
    </rPh>
    <rPh sb="6" eb="10">
      <t>カブシキガイシャ</t>
    </rPh>
    <phoneticPr fontId="1"/>
  </si>
  <si>
    <t>医療法人社団みどり会　にしき記念病院</t>
    <rPh sb="0" eb="2">
      <t>イリョウ</t>
    </rPh>
    <rPh sb="2" eb="4">
      <t>ホウジン</t>
    </rPh>
    <rPh sb="4" eb="6">
      <t>シャダン</t>
    </rPh>
    <rPh sb="9" eb="10">
      <t>カイ</t>
    </rPh>
    <rPh sb="14" eb="16">
      <t>キネン</t>
    </rPh>
    <rPh sb="16" eb="18">
      <t>ビョウイン</t>
    </rPh>
    <phoneticPr fontId="15"/>
  </si>
  <si>
    <t>にしき記念病院</t>
    <rPh sb="3" eb="5">
      <t>キネン</t>
    </rPh>
    <rPh sb="5" eb="7">
      <t>ビョウイン</t>
    </rPh>
    <phoneticPr fontId="15"/>
  </si>
  <si>
    <t>サンケイ開発株式会社</t>
    <rPh sb="4" eb="6">
      <t>カイハツ</t>
    </rPh>
    <rPh sb="6" eb="10">
      <t>カブシキガイシャ</t>
    </rPh>
    <phoneticPr fontId="1"/>
  </si>
  <si>
    <t>株式会社ジー・パーク</t>
    <rPh sb="0" eb="4">
      <t>カブシキガイシャ</t>
    </rPh>
    <phoneticPr fontId="1"/>
  </si>
  <si>
    <t>Gパーク山南ゴルフ倶楽部</t>
    <rPh sb="4" eb="6">
      <t>サンナン</t>
    </rPh>
    <rPh sb="9" eb="12">
      <t>クラブ</t>
    </rPh>
    <phoneticPr fontId="1"/>
  </si>
  <si>
    <t>休止中</t>
    <rPh sb="0" eb="2">
      <t>キュウシ</t>
    </rPh>
    <rPh sb="2" eb="3">
      <t>チュウ</t>
    </rPh>
    <phoneticPr fontId="1"/>
  </si>
  <si>
    <t>ワタミ手づくりマーチャンダイジング株式会社</t>
    <rPh sb="3" eb="4">
      <t>テ</t>
    </rPh>
    <rPh sb="17" eb="21">
      <t>カブシキガイシャ</t>
    </rPh>
    <phoneticPr fontId="15"/>
  </si>
  <si>
    <t>ワタミ丹波工場</t>
    <rPh sb="3" eb="5">
      <t>タンバ</t>
    </rPh>
    <rPh sb="5" eb="7">
      <t>コウジョウ</t>
    </rPh>
    <phoneticPr fontId="15"/>
  </si>
  <si>
    <t>緩速・急速ろ過</t>
    <rPh sb="0" eb="1">
      <t>カン</t>
    </rPh>
    <rPh sb="1" eb="2">
      <t>ソク</t>
    </rPh>
    <rPh sb="3" eb="5">
      <t>キュウソク</t>
    </rPh>
    <rPh sb="6" eb="7">
      <t>カ</t>
    </rPh>
    <phoneticPr fontId="11"/>
  </si>
  <si>
    <t>トーヨーケム㈱西神工場</t>
    <rPh sb="7" eb="9">
      <t>セイシン</t>
    </rPh>
    <rPh sb="9" eb="11">
      <t>コウジョウ</t>
    </rPh>
    <phoneticPr fontId="15"/>
  </si>
  <si>
    <t>㈱神戸新聞社　製作センター</t>
    <rPh sb="1" eb="3">
      <t>コウベ</t>
    </rPh>
    <rPh sb="3" eb="6">
      <t>シンブンシャ</t>
    </rPh>
    <rPh sb="7" eb="9">
      <t>セイサク</t>
    </rPh>
    <phoneticPr fontId="11"/>
  </si>
  <si>
    <t>深</t>
    <rPh sb="0" eb="1">
      <t>フカ</t>
    </rPh>
    <phoneticPr fontId="11"/>
  </si>
  <si>
    <t>除鉄・除マ・膜ろ過</t>
    <rPh sb="0" eb="1">
      <t>ジョ</t>
    </rPh>
    <rPh sb="1" eb="2">
      <t>テツ</t>
    </rPh>
    <rPh sb="3" eb="4">
      <t>ジョ</t>
    </rPh>
    <rPh sb="6" eb="7">
      <t>マク</t>
    </rPh>
    <phoneticPr fontId="18"/>
  </si>
  <si>
    <t>直接ろ過</t>
    <rPh sb="0" eb="2">
      <t>チョクセツ</t>
    </rPh>
    <rPh sb="3" eb="4">
      <t>カ</t>
    </rPh>
    <phoneticPr fontId="15"/>
  </si>
  <si>
    <t>洲本市</t>
    <rPh sb="0" eb="3">
      <t>スモトシ</t>
    </rPh>
    <phoneticPr fontId="15"/>
  </si>
  <si>
    <t>淡路フェリーボート(株)</t>
    <rPh sb="0" eb="2">
      <t>アワジ</t>
    </rPh>
    <rPh sb="9" eb="12">
      <t>カブ</t>
    </rPh>
    <phoneticPr fontId="15"/>
  </si>
  <si>
    <t>洲本カントリークラブ</t>
    <rPh sb="0" eb="2">
      <t>スモト</t>
    </rPh>
    <phoneticPr fontId="15"/>
  </si>
  <si>
    <t>宮下　充生</t>
    <rPh sb="0" eb="2">
      <t>ミヤシタ</t>
    </rPh>
    <rPh sb="3" eb="5">
      <t>ミツオ</t>
    </rPh>
    <phoneticPr fontId="15"/>
  </si>
  <si>
    <t>南あわじ市</t>
    <rPh sb="0" eb="1">
      <t>ミナミ</t>
    </rPh>
    <rPh sb="4" eb="5">
      <t>シ</t>
    </rPh>
    <phoneticPr fontId="15"/>
  </si>
  <si>
    <t>淡路島酪農農業協同組合</t>
    <rPh sb="0" eb="3">
      <t>アワジシマ</t>
    </rPh>
    <rPh sb="3" eb="5">
      <t>ラクノウ</t>
    </rPh>
    <rPh sb="5" eb="7">
      <t>ノウギョウ</t>
    </rPh>
    <rPh sb="7" eb="9">
      <t>キョウドウ</t>
    </rPh>
    <rPh sb="9" eb="11">
      <t>クミアイ</t>
    </rPh>
    <phoneticPr fontId="15"/>
  </si>
  <si>
    <t>淡路島酪農農業協同組合牛乳工場</t>
    <rPh sb="0" eb="3">
      <t>アワジシマ</t>
    </rPh>
    <rPh sb="3" eb="5">
      <t>ラクノウ</t>
    </rPh>
    <rPh sb="5" eb="7">
      <t>ノウギョウ</t>
    </rPh>
    <rPh sb="7" eb="9">
      <t>キョウドウ</t>
    </rPh>
    <rPh sb="9" eb="11">
      <t>クミアイ</t>
    </rPh>
    <rPh sb="11" eb="13">
      <t>ギュウニュウ</t>
    </rPh>
    <rPh sb="13" eb="15">
      <t>コウジョウ</t>
    </rPh>
    <phoneticPr fontId="15"/>
  </si>
  <si>
    <t>高木　千里</t>
    <rPh sb="0" eb="2">
      <t>タカギ</t>
    </rPh>
    <rPh sb="3" eb="5">
      <t>センリ</t>
    </rPh>
    <phoneticPr fontId="15"/>
  </si>
  <si>
    <t>尼崎市</t>
    <rPh sb="0" eb="3">
      <t>アマガサキシ</t>
    </rPh>
    <phoneticPr fontId="11"/>
  </si>
  <si>
    <t>ダイセル化学工業㈱</t>
    <rPh sb="4" eb="6">
      <t>カガク</t>
    </rPh>
    <rPh sb="6" eb="8">
      <t>コウギョウ</t>
    </rPh>
    <phoneticPr fontId="11"/>
  </si>
  <si>
    <t>尼崎市神崎町１２－１</t>
    <rPh sb="0" eb="2">
      <t>アマガサキ</t>
    </rPh>
    <rPh sb="2" eb="3">
      <t>シ</t>
    </rPh>
    <rPh sb="3" eb="6">
      <t>カンザキチョウ</t>
    </rPh>
    <phoneticPr fontId="11"/>
  </si>
  <si>
    <t>併用</t>
    <rPh sb="0" eb="2">
      <t>ヘイヨウ</t>
    </rPh>
    <phoneticPr fontId="11"/>
  </si>
  <si>
    <t>膜ろ過</t>
    <rPh sb="0" eb="1">
      <t>マク</t>
    </rPh>
    <rPh sb="2" eb="3">
      <t>カ</t>
    </rPh>
    <phoneticPr fontId="11"/>
  </si>
  <si>
    <t>細野　勝美</t>
    <rPh sb="0" eb="2">
      <t>ホソノ</t>
    </rPh>
    <rPh sb="3" eb="5">
      <t>カツミ</t>
    </rPh>
    <phoneticPr fontId="11"/>
  </si>
  <si>
    <t>深、併用</t>
    <rPh sb="0" eb="1">
      <t>フカ</t>
    </rPh>
    <rPh sb="2" eb="4">
      <t>ヘイヨウ</t>
    </rPh>
    <phoneticPr fontId="3"/>
  </si>
  <si>
    <t>RO膜ろ過</t>
    <rPh sb="2" eb="3">
      <t>マク</t>
    </rPh>
    <rPh sb="4" eb="5">
      <t>カ</t>
    </rPh>
    <phoneticPr fontId="3"/>
  </si>
  <si>
    <t>西宮市</t>
    <rPh sb="0" eb="1">
      <t>ニシ</t>
    </rPh>
    <rPh sb="1" eb="2">
      <t>ミヤ</t>
    </rPh>
    <rPh sb="2" eb="3">
      <t>シ</t>
    </rPh>
    <phoneticPr fontId="11"/>
  </si>
  <si>
    <t>株式会社カナリー西宮工場</t>
    <rPh sb="0" eb="4">
      <t>カブシキガイシャ</t>
    </rPh>
    <rPh sb="8" eb="10">
      <t>ニシノミヤ</t>
    </rPh>
    <rPh sb="10" eb="12">
      <t>コウジョウ</t>
    </rPh>
    <phoneticPr fontId="11"/>
  </si>
  <si>
    <t>山田ダム</t>
    <rPh sb="0" eb="2">
      <t>ヤマダ</t>
    </rPh>
    <phoneticPr fontId="2"/>
  </si>
  <si>
    <t>淡路広域水道企業団</t>
    <rPh sb="0" eb="2">
      <t>アワジ</t>
    </rPh>
    <rPh sb="2" eb="4">
      <t>コウイキ</t>
    </rPh>
    <rPh sb="4" eb="6">
      <t>スイドウ</t>
    </rPh>
    <rPh sb="6" eb="8">
      <t>キギョウ</t>
    </rPh>
    <rPh sb="8" eb="9">
      <t>ダン</t>
    </rPh>
    <phoneticPr fontId="2"/>
  </si>
  <si>
    <t>牛内ダム</t>
    <rPh sb="0" eb="1">
      <t>ウシ</t>
    </rPh>
    <rPh sb="1" eb="2">
      <t>ウチ</t>
    </rPh>
    <phoneticPr fontId="2"/>
  </si>
  <si>
    <t>本庄川ダム</t>
    <rPh sb="0" eb="2">
      <t>ホンジョウ</t>
    </rPh>
    <rPh sb="2" eb="3">
      <t>カワ</t>
    </rPh>
    <phoneticPr fontId="2"/>
  </si>
  <si>
    <t>成相ダム</t>
    <rPh sb="0" eb="2">
      <t>ナリアイ</t>
    </rPh>
    <phoneticPr fontId="2"/>
  </si>
  <si>
    <t>FLPリオス</t>
  </si>
  <si>
    <t>三原川水系牛内川</t>
    <rPh sb="0" eb="2">
      <t>ミハラ</t>
    </rPh>
    <rPh sb="2" eb="3">
      <t>カワ</t>
    </rPh>
    <rPh sb="3" eb="5">
      <t>スイケイ</t>
    </rPh>
    <rPh sb="5" eb="6">
      <t>ウシ</t>
    </rPh>
    <rPh sb="6" eb="7">
      <t>ウチ</t>
    </rPh>
    <rPh sb="7" eb="8">
      <t>カワ</t>
    </rPh>
    <phoneticPr fontId="2"/>
  </si>
  <si>
    <t>本庄川水系本庄川</t>
    <rPh sb="0" eb="2">
      <t>ホンジョウ</t>
    </rPh>
    <rPh sb="2" eb="3">
      <t>ガワ</t>
    </rPh>
    <rPh sb="3" eb="5">
      <t>スイケイ</t>
    </rPh>
    <rPh sb="5" eb="7">
      <t>ホンジョウ</t>
    </rPh>
    <rPh sb="7" eb="8">
      <t>ガワ</t>
    </rPh>
    <phoneticPr fontId="2"/>
  </si>
  <si>
    <t>三原川水系成相川</t>
    <rPh sb="0" eb="2">
      <t>ミハラ</t>
    </rPh>
    <rPh sb="2" eb="3">
      <t>カワ</t>
    </rPh>
    <rPh sb="3" eb="5">
      <t>スイケイ</t>
    </rPh>
    <rPh sb="5" eb="6">
      <t>ナリ</t>
    </rPh>
    <rPh sb="6" eb="7">
      <t>アイ</t>
    </rPh>
    <rPh sb="7" eb="8">
      <t>カワ</t>
    </rPh>
    <phoneticPr fontId="2"/>
  </si>
  <si>
    <t>郡家川水系郡家川</t>
    <rPh sb="0" eb="2">
      <t>グンゲ</t>
    </rPh>
    <rPh sb="2" eb="3">
      <t>カワ</t>
    </rPh>
    <rPh sb="3" eb="5">
      <t>スイケイ</t>
    </rPh>
    <rPh sb="5" eb="7">
      <t>グンゲ</t>
    </rPh>
    <rPh sb="7" eb="8">
      <t>カワ</t>
    </rPh>
    <phoneticPr fontId="2"/>
  </si>
  <si>
    <t>佐野川水系佐野川</t>
    <rPh sb="0" eb="2">
      <t>サノ</t>
    </rPh>
    <rPh sb="2" eb="3">
      <t>カワ</t>
    </rPh>
    <rPh sb="3" eb="5">
      <t>スイケイ</t>
    </rPh>
    <rPh sb="5" eb="7">
      <t>サノ</t>
    </rPh>
    <rPh sb="7" eb="8">
      <t>カワ</t>
    </rPh>
    <phoneticPr fontId="2"/>
  </si>
  <si>
    <t>室津川水系室津川</t>
    <rPh sb="0" eb="2">
      <t>ムロツ</t>
    </rPh>
    <rPh sb="2" eb="3">
      <t>カワ</t>
    </rPh>
    <rPh sb="3" eb="5">
      <t>スイケイ</t>
    </rPh>
    <rPh sb="5" eb="7">
      <t>ムロツ</t>
    </rPh>
    <rPh sb="7" eb="8">
      <t>カワ</t>
    </rPh>
    <phoneticPr fontId="2"/>
  </si>
  <si>
    <t>楠本川水系楠本川</t>
    <rPh sb="0" eb="2">
      <t>クスモト</t>
    </rPh>
    <rPh sb="2" eb="3">
      <t>カワ</t>
    </rPh>
    <rPh sb="3" eb="5">
      <t>スイケイ</t>
    </rPh>
    <rPh sb="5" eb="7">
      <t>クスモト</t>
    </rPh>
    <rPh sb="7" eb="8">
      <t>カワ</t>
    </rPh>
    <phoneticPr fontId="2"/>
  </si>
  <si>
    <t>茶間川水系茶間川</t>
    <rPh sb="0" eb="1">
      <t>チャ</t>
    </rPh>
    <rPh sb="1" eb="2">
      <t>マ</t>
    </rPh>
    <rPh sb="2" eb="3">
      <t>カワ</t>
    </rPh>
    <rPh sb="3" eb="5">
      <t>スイケイ</t>
    </rPh>
    <rPh sb="5" eb="6">
      <t>チャ</t>
    </rPh>
    <rPh sb="6" eb="7">
      <t>マ</t>
    </rPh>
    <rPh sb="7" eb="8">
      <t>カワ</t>
    </rPh>
    <phoneticPr fontId="2"/>
  </si>
  <si>
    <t>洲本川水系猪鼻川</t>
    <rPh sb="0" eb="2">
      <t>スモト</t>
    </rPh>
    <rPh sb="2" eb="3">
      <t>カワ</t>
    </rPh>
    <rPh sb="3" eb="5">
      <t>スイケイ</t>
    </rPh>
    <phoneticPr fontId="2"/>
  </si>
  <si>
    <t>洲本川水系竹原川</t>
    <rPh sb="0" eb="2">
      <t>スモト</t>
    </rPh>
    <rPh sb="2" eb="3">
      <t>ガワ</t>
    </rPh>
    <rPh sb="3" eb="5">
      <t>スイケイ</t>
    </rPh>
    <rPh sb="5" eb="7">
      <t>タケハラ</t>
    </rPh>
    <rPh sb="7" eb="8">
      <t>カワ</t>
    </rPh>
    <phoneticPr fontId="2"/>
  </si>
  <si>
    <t>一日
最大</t>
    <phoneticPr fontId="2"/>
  </si>
  <si>
    <t>兵庫県</t>
    <phoneticPr fontId="2"/>
  </si>
  <si>
    <t>丹   波</t>
    <rPh sb="0" eb="1">
      <t>ニ</t>
    </rPh>
    <rPh sb="4" eb="5">
      <t>ナミ</t>
    </rPh>
    <phoneticPr fontId="2"/>
  </si>
  <si>
    <t>洲　本</t>
    <rPh sb="0" eb="1">
      <t>シュウ</t>
    </rPh>
    <rPh sb="2" eb="3">
      <t>ホン</t>
    </rPh>
    <phoneticPr fontId="2"/>
  </si>
  <si>
    <t>芦　屋</t>
    <rPh sb="0" eb="1">
      <t>アシ</t>
    </rPh>
    <rPh sb="2" eb="3">
      <t>ヤ</t>
    </rPh>
    <phoneticPr fontId="6"/>
  </si>
  <si>
    <t>宝　塚</t>
    <rPh sb="0" eb="1">
      <t>タカラ</t>
    </rPh>
    <rPh sb="2" eb="3">
      <t>ツカ</t>
    </rPh>
    <phoneticPr fontId="2"/>
  </si>
  <si>
    <t>龍　野</t>
    <rPh sb="0" eb="1">
      <t>リュウ</t>
    </rPh>
    <rPh sb="2" eb="3">
      <t>ノ</t>
    </rPh>
    <phoneticPr fontId="2"/>
  </si>
  <si>
    <t>豊　岡</t>
    <rPh sb="0" eb="1">
      <t>ユタカ</t>
    </rPh>
    <rPh sb="2" eb="3">
      <t>オカ</t>
    </rPh>
    <phoneticPr fontId="2"/>
  </si>
  <si>
    <t>合　計</t>
    <rPh sb="0" eb="1">
      <t>ゴウ</t>
    </rPh>
    <rPh sb="2" eb="3">
      <t>ケイ</t>
    </rPh>
    <phoneticPr fontId="6"/>
  </si>
  <si>
    <t>淡   路</t>
    <rPh sb="0" eb="1">
      <t>タン</t>
    </rPh>
    <rPh sb="4" eb="5">
      <t>ミチ</t>
    </rPh>
    <phoneticPr fontId="2"/>
  </si>
  <si>
    <t>神戸市</t>
    <rPh sb="0" eb="3">
      <t>コウベシ</t>
    </rPh>
    <phoneticPr fontId="2"/>
  </si>
  <si>
    <t>姫路市</t>
    <rPh sb="0" eb="3">
      <t>ヒメジシ</t>
    </rPh>
    <phoneticPr fontId="6"/>
  </si>
  <si>
    <t>尼崎市</t>
    <rPh sb="0" eb="3">
      <t>アマガサキシ</t>
    </rPh>
    <phoneticPr fontId="6"/>
  </si>
  <si>
    <t>西宮市</t>
    <rPh sb="0" eb="3">
      <t>ニシノミヤシ</t>
    </rPh>
    <phoneticPr fontId="6"/>
  </si>
  <si>
    <t>合計</t>
    <rPh sb="0" eb="2">
      <t>ゴウケイ</t>
    </rPh>
    <phoneticPr fontId="6"/>
  </si>
  <si>
    <t>（１）健康福祉事務所別水道普及表</t>
    <rPh sb="3" eb="5">
      <t>ケンコウ</t>
    </rPh>
    <rPh sb="5" eb="7">
      <t>フクシ</t>
    </rPh>
    <rPh sb="7" eb="9">
      <t>ジム</t>
    </rPh>
    <rPh sb="9" eb="10">
      <t>ショ</t>
    </rPh>
    <rPh sb="10" eb="11">
      <t>ベツ</t>
    </rPh>
    <rPh sb="11" eb="13">
      <t>スイドウ</t>
    </rPh>
    <rPh sb="13" eb="15">
      <t>フキュウ</t>
    </rPh>
    <rPh sb="15" eb="16">
      <t>ヒョウ</t>
    </rPh>
    <phoneticPr fontId="2"/>
  </si>
  <si>
    <t>施　　設　　数</t>
    <rPh sb="0" eb="1">
      <t>シ</t>
    </rPh>
    <rPh sb="3" eb="4">
      <t>セツ</t>
    </rPh>
    <rPh sb="6" eb="7">
      <t>スウ</t>
    </rPh>
    <phoneticPr fontId="2"/>
  </si>
  <si>
    <t>給　水　人　口（人）</t>
    <rPh sb="0" eb="1">
      <t>キュウスイ</t>
    </rPh>
    <rPh sb="2" eb="3">
      <t>スイ</t>
    </rPh>
    <rPh sb="4" eb="5">
      <t>ヒト</t>
    </rPh>
    <rPh sb="6" eb="7">
      <t>クチ</t>
    </rPh>
    <rPh sb="8" eb="9">
      <t>ヒト</t>
    </rPh>
    <phoneticPr fontId="2"/>
  </si>
  <si>
    <t>特設水道</t>
    <rPh sb="0" eb="2">
      <t>トクセツ</t>
    </rPh>
    <rPh sb="2" eb="4">
      <t>スイドウ</t>
    </rPh>
    <phoneticPr fontId="2"/>
  </si>
  <si>
    <t>管内人口</t>
    <rPh sb="0" eb="2">
      <t>カンナイ</t>
    </rPh>
    <rPh sb="2" eb="4">
      <t>ジンコウ</t>
    </rPh>
    <phoneticPr fontId="2"/>
  </si>
  <si>
    <t>普及率（％）</t>
    <rPh sb="0" eb="3">
      <t>フキュウリツ</t>
    </rPh>
    <phoneticPr fontId="2"/>
  </si>
  <si>
    <t>区域外</t>
    <rPh sb="0" eb="3">
      <t>クイキガイ</t>
    </rPh>
    <phoneticPr fontId="2"/>
  </si>
  <si>
    <t>用水供給
事　　業</t>
    <rPh sb="0" eb="2">
      <t>ヨウスイ</t>
    </rPh>
    <rPh sb="2" eb="4">
      <t>キョウキュウ</t>
    </rPh>
    <rPh sb="5" eb="6">
      <t>コト</t>
    </rPh>
    <rPh sb="8" eb="9">
      <t>ギョウ</t>
    </rPh>
    <phoneticPr fontId="2"/>
  </si>
  <si>
    <t>専用水道</t>
    <rPh sb="0" eb="2">
      <t>センヨウ</t>
    </rPh>
    <rPh sb="2" eb="4">
      <t>スイドウ</t>
    </rPh>
    <phoneticPr fontId="2"/>
  </si>
  <si>
    <t>給水人口</t>
    <rPh sb="0" eb="2">
      <t>キュウスイ</t>
    </rPh>
    <rPh sb="2" eb="4">
      <t>ジンコウ</t>
    </rPh>
    <phoneticPr fontId="2"/>
  </si>
  <si>
    <t>事　　　業</t>
    <rPh sb="0" eb="5">
      <t>ジギョウ</t>
    </rPh>
    <phoneticPr fontId="2"/>
  </si>
  <si>
    <t>（B）（人）</t>
    <rPh sb="4" eb="5">
      <t>ヒト</t>
    </rPh>
    <phoneticPr fontId="2"/>
  </si>
  <si>
    <t>（C）（人）</t>
    <rPh sb="4" eb="5">
      <t>ヒト</t>
    </rPh>
    <phoneticPr fontId="2"/>
  </si>
  <si>
    <t>芦屋</t>
    <rPh sb="0" eb="2">
      <t>アシヤ</t>
    </rPh>
    <phoneticPr fontId="6"/>
  </si>
  <si>
    <t>但　馬</t>
    <rPh sb="0" eb="1">
      <t>タダシ</t>
    </rPh>
    <rPh sb="2" eb="3">
      <t>ウマ</t>
    </rPh>
    <phoneticPr fontId="2"/>
  </si>
  <si>
    <t>丹　波</t>
    <rPh sb="0" eb="1">
      <t>ニ</t>
    </rPh>
    <rPh sb="2" eb="3">
      <t>ナミ</t>
    </rPh>
    <phoneticPr fontId="2"/>
  </si>
  <si>
    <t>淡　路</t>
    <rPh sb="0" eb="1">
      <t>タン</t>
    </rPh>
    <rPh sb="2" eb="3">
      <t>ミチ</t>
    </rPh>
    <phoneticPr fontId="2"/>
  </si>
  <si>
    <t>兵庫県</t>
    <rPh sb="0" eb="3">
      <t>ヒョウゴケン</t>
    </rPh>
    <phoneticPr fontId="2"/>
  </si>
  <si>
    <t>阪神水道</t>
    <rPh sb="0" eb="2">
      <t>ハンシン</t>
    </rPh>
    <rPh sb="2" eb="4">
      <t>スイドウ</t>
    </rPh>
    <phoneticPr fontId="2"/>
  </si>
  <si>
    <t>（注）施設数の欄中、（　　）内は未廃止施設分の内書である。</t>
    <rPh sb="1" eb="2">
      <t>チュウ</t>
    </rPh>
    <rPh sb="3" eb="5">
      <t>シセツ</t>
    </rPh>
    <rPh sb="5" eb="6">
      <t>スウ</t>
    </rPh>
    <rPh sb="7" eb="8">
      <t>ラン</t>
    </rPh>
    <rPh sb="8" eb="9">
      <t>チュウ</t>
    </rPh>
    <rPh sb="14" eb="15">
      <t>ナイ</t>
    </rPh>
    <rPh sb="16" eb="17">
      <t>ミ</t>
    </rPh>
    <rPh sb="17" eb="19">
      <t>ハイシ</t>
    </rPh>
    <rPh sb="19" eb="21">
      <t>シセツ</t>
    </rPh>
    <rPh sb="21" eb="22">
      <t>ブン</t>
    </rPh>
    <rPh sb="23" eb="24">
      <t>ウチ</t>
    </rPh>
    <rPh sb="24" eb="25">
      <t>ショ</t>
    </rPh>
    <phoneticPr fontId="2"/>
  </si>
  <si>
    <t>加東市</t>
    <rPh sb="0" eb="2">
      <t>カトウ</t>
    </rPh>
    <rPh sb="2" eb="3">
      <t>シ</t>
    </rPh>
    <phoneticPr fontId="1"/>
  </si>
  <si>
    <t>豊岡市</t>
    <rPh sb="0" eb="3">
      <t>トヨオカシ</t>
    </rPh>
    <phoneticPr fontId="1"/>
  </si>
  <si>
    <t>篠山市</t>
    <rPh sb="0" eb="3">
      <t>ササヤマシ</t>
    </rPh>
    <phoneticPr fontId="1"/>
  </si>
  <si>
    <t>姫路市</t>
    <rPh sb="0" eb="3">
      <t>ヒメジシ</t>
    </rPh>
    <phoneticPr fontId="1"/>
  </si>
  <si>
    <t>西宮市</t>
    <rPh sb="0" eb="3">
      <t>ニシノミヤシ</t>
    </rPh>
    <phoneticPr fontId="1"/>
  </si>
  <si>
    <t>（２）市町別水道普及表（総括）</t>
    <rPh sb="3" eb="5">
      <t>シチョウ</t>
    </rPh>
    <rPh sb="5" eb="6">
      <t>ベツ</t>
    </rPh>
    <rPh sb="6" eb="8">
      <t>スイドウ</t>
    </rPh>
    <rPh sb="8" eb="10">
      <t>フキュウ</t>
    </rPh>
    <rPh sb="10" eb="11">
      <t>ヒョウ</t>
    </rPh>
    <rPh sb="12" eb="14">
      <t>ソウカツ</t>
    </rPh>
    <phoneticPr fontId="2"/>
  </si>
  <si>
    <t>市町名</t>
    <rPh sb="0" eb="2">
      <t>シチョウ</t>
    </rPh>
    <rPh sb="2" eb="3">
      <t>ナ</t>
    </rPh>
    <phoneticPr fontId="2"/>
  </si>
  <si>
    <t>施　　設　　数</t>
    <rPh sb="0" eb="1">
      <t>ホドコ</t>
    </rPh>
    <rPh sb="3" eb="4">
      <t>セツ</t>
    </rPh>
    <rPh sb="6" eb="7">
      <t>スウ</t>
    </rPh>
    <phoneticPr fontId="2"/>
  </si>
  <si>
    <t>用水
供給
事業</t>
    <rPh sb="0" eb="2">
      <t>ヨウスイ</t>
    </rPh>
    <rPh sb="3" eb="4">
      <t>トモ</t>
    </rPh>
    <rPh sb="4" eb="5">
      <t>キュウ</t>
    </rPh>
    <rPh sb="6" eb="7">
      <t>コト</t>
    </rPh>
    <rPh sb="7" eb="8">
      <t>ギョウ</t>
    </rPh>
    <phoneticPr fontId="2"/>
  </si>
  <si>
    <t>簡易
水道</t>
    <rPh sb="0" eb="2">
      <t>カンイ</t>
    </rPh>
    <rPh sb="3" eb="5">
      <t>スイドウ</t>
    </rPh>
    <phoneticPr fontId="2"/>
  </si>
  <si>
    <t>専用
水道</t>
    <rPh sb="0" eb="2">
      <t>センヨウ</t>
    </rPh>
    <rPh sb="3" eb="5">
      <t>スイドウ</t>
    </rPh>
    <phoneticPr fontId="2"/>
  </si>
  <si>
    <t>芦屋市</t>
    <rPh sb="0" eb="3">
      <t>アシヤシ</t>
    </rPh>
    <phoneticPr fontId="2"/>
  </si>
  <si>
    <t>伊丹市</t>
    <rPh sb="0" eb="3">
      <t>イタミシ</t>
    </rPh>
    <phoneticPr fontId="2"/>
  </si>
  <si>
    <t>宝塚市</t>
    <rPh sb="0" eb="3">
      <t>タカラヅカシ</t>
    </rPh>
    <phoneticPr fontId="2"/>
  </si>
  <si>
    <t>川西市</t>
    <rPh sb="0" eb="3">
      <t>カワニシシ</t>
    </rPh>
    <phoneticPr fontId="2"/>
  </si>
  <si>
    <t>三田市</t>
    <rPh sb="0" eb="3">
      <t>サンダシ</t>
    </rPh>
    <phoneticPr fontId="2"/>
  </si>
  <si>
    <t>猪名川町</t>
    <rPh sb="0" eb="4">
      <t>イナガワチョウ</t>
    </rPh>
    <phoneticPr fontId="2"/>
  </si>
  <si>
    <t>明石市</t>
    <rPh sb="0" eb="3">
      <t>アカシシ</t>
    </rPh>
    <phoneticPr fontId="2"/>
  </si>
  <si>
    <t>加古川市</t>
    <rPh sb="0" eb="4">
      <t>カコガワシ</t>
    </rPh>
    <phoneticPr fontId="2"/>
  </si>
  <si>
    <t>高砂市</t>
    <rPh sb="0" eb="3">
      <t>タカサゴシ</t>
    </rPh>
    <phoneticPr fontId="2"/>
  </si>
  <si>
    <t>稲美町</t>
    <rPh sb="0" eb="3">
      <t>イナミチョウ</t>
    </rPh>
    <phoneticPr fontId="2"/>
  </si>
  <si>
    <t>播磨町</t>
    <rPh sb="0" eb="3">
      <t>ハリマチョウ</t>
    </rPh>
    <phoneticPr fontId="2"/>
  </si>
  <si>
    <t>西脇市</t>
    <rPh sb="0" eb="3">
      <t>ニシワキシ</t>
    </rPh>
    <phoneticPr fontId="2"/>
  </si>
  <si>
    <t>三木市</t>
    <rPh sb="0" eb="3">
      <t>ミキシ</t>
    </rPh>
    <phoneticPr fontId="2"/>
  </si>
  <si>
    <t>小野市</t>
    <rPh sb="0" eb="3">
      <t>オノシ</t>
    </rPh>
    <phoneticPr fontId="2"/>
  </si>
  <si>
    <t>加西市</t>
    <rPh sb="0" eb="3">
      <t>カサイシ</t>
    </rPh>
    <phoneticPr fontId="2"/>
  </si>
  <si>
    <t>加東市</t>
    <rPh sb="0" eb="2">
      <t>カトウ</t>
    </rPh>
    <rPh sb="2" eb="3">
      <t>シ</t>
    </rPh>
    <phoneticPr fontId="2"/>
  </si>
  <si>
    <t>多可町</t>
    <rPh sb="0" eb="2">
      <t>タカ</t>
    </rPh>
    <rPh sb="2" eb="3">
      <t>チョウ</t>
    </rPh>
    <phoneticPr fontId="2"/>
  </si>
  <si>
    <t>市川町</t>
    <rPh sb="0" eb="3">
      <t>イチカワチョウ</t>
    </rPh>
    <phoneticPr fontId="2"/>
  </si>
  <si>
    <t>福崎町</t>
    <rPh sb="0" eb="3">
      <t>フクサキチョウ</t>
    </rPh>
    <phoneticPr fontId="2"/>
  </si>
  <si>
    <t>神河町</t>
    <rPh sb="0" eb="2">
      <t>カミカワ</t>
    </rPh>
    <rPh sb="2" eb="3">
      <t>マチ</t>
    </rPh>
    <phoneticPr fontId="2"/>
  </si>
  <si>
    <t>相生市</t>
    <rPh sb="0" eb="3">
      <t>アイオイシ</t>
    </rPh>
    <phoneticPr fontId="2"/>
  </si>
  <si>
    <t>赤穂市</t>
    <rPh sb="0" eb="3">
      <t>アコウシ</t>
    </rPh>
    <phoneticPr fontId="2"/>
  </si>
  <si>
    <t>宍粟市</t>
    <rPh sb="0" eb="2">
      <t>シソウ</t>
    </rPh>
    <rPh sb="2" eb="3">
      <t>シ</t>
    </rPh>
    <phoneticPr fontId="2"/>
  </si>
  <si>
    <t>たつの市</t>
    <rPh sb="3" eb="4">
      <t>シ</t>
    </rPh>
    <phoneticPr fontId="2"/>
  </si>
  <si>
    <t>太子町</t>
    <rPh sb="0" eb="3">
      <t>タイシチョウ</t>
    </rPh>
    <phoneticPr fontId="2"/>
  </si>
  <si>
    <t>上郡町</t>
    <rPh sb="0" eb="2">
      <t>カミゴオリ</t>
    </rPh>
    <rPh sb="2" eb="3">
      <t>チョウ</t>
    </rPh>
    <phoneticPr fontId="2"/>
  </si>
  <si>
    <t>佐用町</t>
    <rPh sb="0" eb="3">
      <t>サヨウチョウ</t>
    </rPh>
    <phoneticPr fontId="2"/>
  </si>
  <si>
    <t>豊岡市</t>
    <rPh sb="0" eb="3">
      <t>トヨオカシ</t>
    </rPh>
    <phoneticPr fontId="2"/>
  </si>
  <si>
    <t>養父市</t>
    <rPh sb="0" eb="2">
      <t>ヤブ</t>
    </rPh>
    <rPh sb="2" eb="3">
      <t>シ</t>
    </rPh>
    <phoneticPr fontId="2"/>
  </si>
  <si>
    <t>朝来市</t>
    <rPh sb="0" eb="2">
      <t>アサゴ</t>
    </rPh>
    <rPh sb="2" eb="3">
      <t>シ</t>
    </rPh>
    <phoneticPr fontId="2"/>
  </si>
  <si>
    <t>香美町</t>
    <rPh sb="0" eb="2">
      <t>カミ</t>
    </rPh>
    <rPh sb="2" eb="3">
      <t>マチ</t>
    </rPh>
    <phoneticPr fontId="2"/>
  </si>
  <si>
    <t>新温泉町</t>
    <rPh sb="0" eb="1">
      <t>シン</t>
    </rPh>
    <rPh sb="1" eb="4">
      <t>オンセンチョウ</t>
    </rPh>
    <phoneticPr fontId="2"/>
  </si>
  <si>
    <t>篠山市</t>
    <rPh sb="0" eb="3">
      <t>ササヤマシ</t>
    </rPh>
    <phoneticPr fontId="2"/>
  </si>
  <si>
    <t>丹波市</t>
    <rPh sb="0" eb="2">
      <t>タンバ</t>
    </rPh>
    <rPh sb="2" eb="3">
      <t>シ</t>
    </rPh>
    <phoneticPr fontId="2"/>
  </si>
  <si>
    <t>洲本市</t>
    <rPh sb="0" eb="3">
      <t>スモトシ</t>
    </rPh>
    <phoneticPr fontId="2"/>
  </si>
  <si>
    <t>南あわじ市</t>
    <rPh sb="0" eb="1">
      <t>ミナミ</t>
    </rPh>
    <rPh sb="4" eb="5">
      <t>シ</t>
    </rPh>
    <phoneticPr fontId="2"/>
  </si>
  <si>
    <t>淡路市</t>
    <rPh sb="0" eb="2">
      <t>アワジ</t>
    </rPh>
    <rPh sb="2" eb="3">
      <t>シ</t>
    </rPh>
    <phoneticPr fontId="2"/>
  </si>
  <si>
    <t>尼崎市</t>
    <rPh sb="0" eb="2">
      <t>アマガサキ</t>
    </rPh>
    <rPh sb="2" eb="3">
      <t>シ</t>
    </rPh>
    <phoneticPr fontId="2"/>
  </si>
  <si>
    <t>（３）市町別水道普及表</t>
    <rPh sb="3" eb="6">
      <t>シチョウベツ</t>
    </rPh>
    <rPh sb="6" eb="8">
      <t>スイドウ</t>
    </rPh>
    <rPh sb="8" eb="10">
      <t>フキュウ</t>
    </rPh>
    <rPh sb="10" eb="11">
      <t>ヒョウ</t>
    </rPh>
    <phoneticPr fontId="2"/>
  </si>
  <si>
    <t>市町名</t>
    <rPh sb="0" eb="3">
      <t>シチョウメイ</t>
    </rPh>
    <phoneticPr fontId="2"/>
  </si>
  <si>
    <t xml:space="preserve">
推計人口
（Ａ） （人）</t>
    <rPh sb="1" eb="3">
      <t>スイケイ</t>
    </rPh>
    <rPh sb="3" eb="5">
      <t>ジンコウ</t>
    </rPh>
    <rPh sb="11" eb="12">
      <t>ヒト</t>
    </rPh>
    <phoneticPr fontId="2"/>
  </si>
  <si>
    <t>簡　　易　　水　　道</t>
    <rPh sb="0" eb="1">
      <t>カン</t>
    </rPh>
    <rPh sb="3" eb="4">
      <t>エキ</t>
    </rPh>
    <rPh sb="6" eb="7">
      <t>ミズ</t>
    </rPh>
    <rPh sb="9" eb="10">
      <t>ミチ</t>
    </rPh>
    <phoneticPr fontId="2"/>
  </si>
  <si>
    <t>専　　用　　水　　道　</t>
    <rPh sb="0" eb="1">
      <t>セン</t>
    </rPh>
    <rPh sb="3" eb="4">
      <t>ヨウ</t>
    </rPh>
    <rPh sb="6" eb="7">
      <t>ミズ</t>
    </rPh>
    <rPh sb="9" eb="10">
      <t>ミチ</t>
    </rPh>
    <phoneticPr fontId="2"/>
  </si>
  <si>
    <t>合　　計</t>
    <rPh sb="0" eb="1">
      <t>ゴウ</t>
    </rPh>
    <rPh sb="3" eb="4">
      <t>ケイ</t>
    </rPh>
    <phoneticPr fontId="2"/>
  </si>
  <si>
    <t>区域外
給水
人口
（Ｈ）
（人）</t>
    <rPh sb="0" eb="3">
      <t>クイキガイ</t>
    </rPh>
    <rPh sb="4" eb="6">
      <t>キュウスイ</t>
    </rPh>
    <rPh sb="7" eb="9">
      <t>ジンコウ</t>
    </rPh>
    <rPh sb="15" eb="16">
      <t>ヒト</t>
    </rPh>
    <phoneticPr fontId="2"/>
  </si>
  <si>
    <t xml:space="preserve">  特  設  水  道</t>
    <rPh sb="2" eb="6">
      <t>トクセツ</t>
    </rPh>
    <rPh sb="8" eb="12">
      <t>スイドウ</t>
    </rPh>
    <phoneticPr fontId="2"/>
  </si>
  <si>
    <t>推計人口</t>
    <rPh sb="0" eb="2">
      <t>スイケイ</t>
    </rPh>
    <rPh sb="2" eb="4">
      <t>ジンコウ</t>
    </rPh>
    <phoneticPr fontId="2"/>
  </si>
  <si>
    <t>公　営</t>
    <rPh sb="0" eb="1">
      <t>コウ</t>
    </rPh>
    <rPh sb="2" eb="3">
      <t>エイ</t>
    </rPh>
    <phoneticPr fontId="2"/>
  </si>
  <si>
    <t xml:space="preserve">  その他 </t>
    <rPh sb="4" eb="5">
      <t>タ</t>
    </rPh>
    <phoneticPr fontId="2"/>
  </si>
  <si>
    <t>自己水源のみによるもの</t>
    <rPh sb="0" eb="2">
      <t>ジコ</t>
    </rPh>
    <rPh sb="2" eb="4">
      <t>スイゲン</t>
    </rPh>
    <phoneticPr fontId="2"/>
  </si>
  <si>
    <t>左記以外のもの</t>
    <rPh sb="0" eb="1">
      <t>ヒダリ</t>
    </rPh>
    <rPh sb="1" eb="2">
      <t>シル</t>
    </rPh>
    <rPh sb="2" eb="4">
      <t>イガイ</t>
    </rPh>
    <phoneticPr fontId="2"/>
  </si>
  <si>
    <t>公　営</t>
    <rPh sb="0" eb="3">
      <t>コウエイ</t>
    </rPh>
    <phoneticPr fontId="2"/>
  </si>
  <si>
    <t>カ所</t>
    <rPh sb="1" eb="2">
      <t>ショ</t>
    </rPh>
    <phoneticPr fontId="2"/>
  </si>
  <si>
    <t>計画
給水人口
（人）</t>
    <rPh sb="0" eb="2">
      <t>ケイカク</t>
    </rPh>
    <rPh sb="3" eb="5">
      <t>キュウスイ</t>
    </rPh>
    <rPh sb="5" eb="7">
      <t>ジンコウ</t>
    </rPh>
    <rPh sb="9" eb="10">
      <t>ヒト</t>
    </rPh>
    <phoneticPr fontId="2"/>
  </si>
  <si>
    <t>現在
給水人口
（Ｃ）　（人）</t>
    <rPh sb="0" eb="2">
      <t>ゲンザイ</t>
    </rPh>
    <rPh sb="3" eb="5">
      <t>キュウスイ</t>
    </rPh>
    <rPh sb="5" eb="7">
      <t>ジンコウ</t>
    </rPh>
    <rPh sb="13" eb="14">
      <t>ヒト</t>
    </rPh>
    <phoneticPr fontId="2"/>
  </si>
  <si>
    <t>竣工年月</t>
    <phoneticPr fontId="2"/>
  </si>
  <si>
    <t>急速ろ過
その他</t>
    <phoneticPr fontId="2"/>
  </si>
  <si>
    <t>安室ダム水道用水
供給企業団</t>
    <phoneticPr fontId="2"/>
  </si>
  <si>
    <t>１市
１町
１企業団</t>
    <phoneticPr fontId="2"/>
  </si>
  <si>
    <t>事業数　４</t>
    <phoneticPr fontId="2"/>
  </si>
  <si>
    <t>姫路市中央卸内市場内</t>
    <rPh sb="0" eb="3">
      <t>ヒメジシ</t>
    </rPh>
    <rPh sb="3" eb="5">
      <t>チュウオウ</t>
    </rPh>
    <rPh sb="5" eb="7">
      <t>オロシウチ</t>
    </rPh>
    <rPh sb="7" eb="9">
      <t>イチバ</t>
    </rPh>
    <rPh sb="9" eb="10">
      <t>ナイ</t>
    </rPh>
    <phoneticPr fontId="2"/>
  </si>
  <si>
    <t>まねき食品工場内</t>
    <rPh sb="3" eb="5">
      <t>ショクヒン</t>
    </rPh>
    <rPh sb="5" eb="8">
      <t>コウジョウナイ</t>
    </rPh>
    <phoneticPr fontId="2"/>
  </si>
  <si>
    <t>オガワ食品協業組合</t>
    <rPh sb="3" eb="5">
      <t>ショクヒン</t>
    </rPh>
    <rPh sb="5" eb="7">
      <t>キョウギョウ</t>
    </rPh>
    <rPh sb="7" eb="9">
      <t>クミアイ</t>
    </rPh>
    <phoneticPr fontId="2"/>
  </si>
  <si>
    <t>ヤマサ蒲鉾株式会社夢前工場内</t>
    <rPh sb="3" eb="5">
      <t>カマボコ</t>
    </rPh>
    <rPh sb="5" eb="9">
      <t>カブシキガイシャ</t>
    </rPh>
    <rPh sb="9" eb="11">
      <t>ユメサキ</t>
    </rPh>
    <rPh sb="11" eb="13">
      <t>コウジョウ</t>
    </rPh>
    <rPh sb="13" eb="14">
      <t>ナイ</t>
    </rPh>
    <phoneticPr fontId="2"/>
  </si>
  <si>
    <t>ネスレ日本株式会社　姫路工場内</t>
    <rPh sb="3" eb="5">
      <t>ニホン</t>
    </rPh>
    <rPh sb="5" eb="9">
      <t>カブシキガイシャ</t>
    </rPh>
    <rPh sb="10" eb="12">
      <t>ヒメジ</t>
    </rPh>
    <rPh sb="12" eb="15">
      <t>コウジョウナイ</t>
    </rPh>
    <phoneticPr fontId="2"/>
  </si>
  <si>
    <t>社会福祉法人あいむ</t>
    <rPh sb="0" eb="2">
      <t>シャカイ</t>
    </rPh>
    <rPh sb="2" eb="6">
      <t>フクシホウジン</t>
    </rPh>
    <phoneticPr fontId="2"/>
  </si>
  <si>
    <t>姫路市広畑区所在の社会福祉法人あいむ所有施設</t>
    <rPh sb="0" eb="3">
      <t>ヒメジシ</t>
    </rPh>
    <rPh sb="3" eb="6">
      <t>ヒロハタク</t>
    </rPh>
    <rPh sb="6" eb="8">
      <t>ショザイ</t>
    </rPh>
    <rPh sb="9" eb="13">
      <t>シャカイフクシ</t>
    </rPh>
    <rPh sb="13" eb="15">
      <t>ホウジン</t>
    </rPh>
    <rPh sb="18" eb="20">
      <t>ショユウ</t>
    </rPh>
    <rPh sb="20" eb="22">
      <t>シセツ</t>
    </rPh>
    <phoneticPr fontId="2"/>
  </si>
  <si>
    <t>吉田　隆三</t>
    <rPh sb="0" eb="2">
      <t>ヨシダ</t>
    </rPh>
    <rPh sb="3" eb="5">
      <t>リュウゾウ</t>
    </rPh>
    <phoneticPr fontId="2"/>
  </si>
  <si>
    <t>加東市</t>
    <phoneticPr fontId="2"/>
  </si>
  <si>
    <t>佐用町</t>
    <phoneticPr fontId="2"/>
  </si>
  <si>
    <t>丹波市（山南）</t>
    <phoneticPr fontId="2"/>
  </si>
  <si>
    <t>神戸市（六甲山）</t>
    <phoneticPr fontId="2"/>
  </si>
  <si>
    <t>うち</t>
    <phoneticPr fontId="2"/>
  </si>
  <si>
    <t>(1)</t>
    <phoneticPr fontId="2"/>
  </si>
  <si>
    <t>(1)</t>
    <phoneticPr fontId="2"/>
  </si>
  <si>
    <t>×100</t>
    <phoneticPr fontId="2"/>
  </si>
  <si>
    <t>芦屋市</t>
    <rPh sb="0" eb="2">
      <t>アシヤ</t>
    </rPh>
    <rPh sb="2" eb="3">
      <t>シ</t>
    </rPh>
    <phoneticPr fontId="2"/>
  </si>
  <si>
    <t>尼崎市</t>
    <rPh sb="0" eb="3">
      <t>アマガサキシ</t>
    </rPh>
    <phoneticPr fontId="2"/>
  </si>
  <si>
    <t>現在
給水人口
（Ｄ）　（人）</t>
    <rPh sb="0" eb="2">
      <t>ゲンザイ</t>
    </rPh>
    <rPh sb="3" eb="5">
      <t>キュウスイ</t>
    </rPh>
    <rPh sb="5" eb="7">
      <t>ジンコウ</t>
    </rPh>
    <rPh sb="13" eb="14">
      <t>ヒト</t>
    </rPh>
    <phoneticPr fontId="2"/>
  </si>
  <si>
    <t>登録機関等</t>
    <rPh sb="0" eb="2">
      <t>トウロク</t>
    </rPh>
    <rPh sb="2" eb="4">
      <t>キカン</t>
    </rPh>
    <rPh sb="4" eb="5">
      <t>トウ</t>
    </rPh>
    <phoneticPr fontId="2"/>
  </si>
  <si>
    <t>確認時
給水人口
（人）</t>
    <rPh sb="0" eb="2">
      <t>カクニン</t>
    </rPh>
    <rPh sb="2" eb="3">
      <t>ジ</t>
    </rPh>
    <rPh sb="4" eb="6">
      <t>キュウスイ</t>
    </rPh>
    <rPh sb="6" eb="8">
      <t>ジンコウ</t>
    </rPh>
    <rPh sb="10" eb="11">
      <t>ヒト</t>
    </rPh>
    <phoneticPr fontId="2"/>
  </si>
  <si>
    <t>現在
給水人口
（Ｅ）　（人）</t>
    <rPh sb="0" eb="2">
      <t>ゲンザイ</t>
    </rPh>
    <rPh sb="3" eb="5">
      <t>キュウスイ</t>
    </rPh>
    <rPh sb="5" eb="7">
      <t>ジンコウ</t>
    </rPh>
    <rPh sb="13" eb="14">
      <t>ヒト</t>
    </rPh>
    <phoneticPr fontId="2"/>
  </si>
  <si>
    <t>現在
給水人口
（Ｆ）　（人）</t>
    <rPh sb="0" eb="2">
      <t>ゲンザイ</t>
    </rPh>
    <rPh sb="3" eb="5">
      <t>キュウスイ</t>
    </rPh>
    <rPh sb="5" eb="7">
      <t>ジンコウ</t>
    </rPh>
    <rPh sb="13" eb="14">
      <t>ヒト</t>
    </rPh>
    <phoneticPr fontId="2"/>
  </si>
  <si>
    <t>現在
給水人口
（Ｇ）　（人）</t>
    <rPh sb="0" eb="2">
      <t>ゲンザイ</t>
    </rPh>
    <rPh sb="3" eb="5">
      <t>キュウスイ</t>
    </rPh>
    <rPh sb="5" eb="7">
      <t>ジンコウ</t>
    </rPh>
    <rPh sb="13" eb="14">
      <t>ヒト</t>
    </rPh>
    <phoneticPr fontId="2"/>
  </si>
  <si>
    <t>給水
人口
（人）</t>
    <rPh sb="0" eb="2">
      <t>キュウスイ</t>
    </rPh>
    <rPh sb="3" eb="5">
      <t>ジンコウ</t>
    </rPh>
    <rPh sb="7" eb="8">
      <t>ヒト</t>
    </rPh>
    <phoneticPr fontId="2"/>
  </si>
  <si>
    <t>〔上水道水利権一覧表〕</t>
    <rPh sb="1" eb="4">
      <t>ジョウスイドウ</t>
    </rPh>
    <rPh sb="4" eb="7">
      <t>スイリケン</t>
    </rPh>
    <rPh sb="7" eb="10">
      <t>イチランヒョウ</t>
    </rPh>
    <phoneticPr fontId="2"/>
  </si>
  <si>
    <t>台帳
番号</t>
    <rPh sb="0" eb="2">
      <t>ダイチョウ</t>
    </rPh>
    <rPh sb="3" eb="5">
      <t>バンゴウ</t>
    </rPh>
    <phoneticPr fontId="2"/>
  </si>
  <si>
    <t>河川名</t>
    <rPh sb="0" eb="2">
      <t>カセン</t>
    </rPh>
    <rPh sb="2" eb="3">
      <t>メイ</t>
    </rPh>
    <phoneticPr fontId="2"/>
  </si>
  <si>
    <t>許可水利権（m3/秒）</t>
    <rPh sb="0" eb="2">
      <t>キョカ</t>
    </rPh>
    <rPh sb="2" eb="5">
      <t>スイリケン</t>
    </rPh>
    <rPh sb="9" eb="10">
      <t>ビョウ</t>
    </rPh>
    <phoneticPr fontId="2"/>
  </si>
  <si>
    <t>その他
水量
（m3/秒）</t>
    <rPh sb="2" eb="3">
      <t>タ</t>
    </rPh>
    <rPh sb="4" eb="6">
      <t>スイリョウ</t>
    </rPh>
    <phoneticPr fontId="2"/>
  </si>
  <si>
    <t>ダム等
水源名</t>
    <rPh sb="2" eb="3">
      <t>ナド</t>
    </rPh>
    <rPh sb="4" eb="6">
      <t>スイゲン</t>
    </rPh>
    <rPh sb="6" eb="7">
      <t>ナ</t>
    </rPh>
    <phoneticPr fontId="2"/>
  </si>
  <si>
    <t>備考</t>
    <rPh sb="0" eb="2">
      <t>ビコウ</t>
    </rPh>
    <phoneticPr fontId="2"/>
  </si>
  <si>
    <t>　</t>
    <phoneticPr fontId="2"/>
  </si>
  <si>
    <t>(m3/日)</t>
    <phoneticPr fontId="2"/>
  </si>
  <si>
    <t>津井貯水池</t>
    <phoneticPr fontId="2"/>
  </si>
  <si>
    <t>紫合</t>
  </si>
  <si>
    <t>組合</t>
    <rPh sb="0" eb="2">
      <t>クミアイ</t>
    </rPh>
    <phoneticPr fontId="16"/>
  </si>
  <si>
    <t>池下</t>
  </si>
  <si>
    <t>田井</t>
  </si>
  <si>
    <t>新々田</t>
  </si>
  <si>
    <t>老ノ口</t>
  </si>
  <si>
    <t>小束野</t>
  </si>
  <si>
    <t>広谷</t>
  </si>
  <si>
    <t>東栃木</t>
  </si>
  <si>
    <t>港地区</t>
  </si>
  <si>
    <t>市</t>
    <rPh sb="0" eb="1">
      <t>シ</t>
    </rPh>
    <phoneticPr fontId="16"/>
  </si>
  <si>
    <t>奈佐</t>
  </si>
  <si>
    <t>畑上</t>
  </si>
  <si>
    <t>穴見</t>
  </si>
  <si>
    <t>竹野地区</t>
  </si>
  <si>
    <t>森本地区</t>
  </si>
  <si>
    <t>大森地区</t>
  </si>
  <si>
    <t>椒地区</t>
  </si>
  <si>
    <t>神鍋地区</t>
  </si>
  <si>
    <t>阿瀬</t>
  </si>
  <si>
    <t>菅谷</t>
  </si>
  <si>
    <t>土野谷</t>
  </si>
  <si>
    <t>中央</t>
  </si>
  <si>
    <t>坂野</t>
  </si>
  <si>
    <t>南部</t>
  </si>
  <si>
    <t>里</t>
  </si>
  <si>
    <t>国包船町</t>
  </si>
  <si>
    <t>二俣</t>
  </si>
  <si>
    <t>宿南</t>
  </si>
  <si>
    <t>小佐</t>
  </si>
  <si>
    <t>大屋川水系</t>
  </si>
  <si>
    <t>円山川水系</t>
  </si>
  <si>
    <t>米地川水系</t>
  </si>
  <si>
    <t>建屋川水系下</t>
  </si>
  <si>
    <t>建屋川水系上</t>
  </si>
  <si>
    <t>西大</t>
  </si>
  <si>
    <t>口大屋</t>
  </si>
  <si>
    <t>南谷</t>
  </si>
  <si>
    <t>明延</t>
  </si>
  <si>
    <t>横行</t>
  </si>
  <si>
    <t>東部</t>
  </si>
  <si>
    <t>中部</t>
  </si>
  <si>
    <t>西部</t>
  </si>
  <si>
    <t>別宮</t>
  </si>
  <si>
    <t>轟</t>
  </si>
  <si>
    <t>熊次</t>
  </si>
  <si>
    <t>ハチ高原</t>
  </si>
  <si>
    <t>栃原</t>
  </si>
  <si>
    <t>簾野</t>
  </si>
  <si>
    <t>神子畑</t>
  </si>
  <si>
    <t>北部</t>
  </si>
  <si>
    <t>下宇原</t>
  </si>
  <si>
    <t>町</t>
    <rPh sb="0" eb="1">
      <t>チョウ</t>
    </rPh>
    <phoneticPr fontId="16"/>
  </si>
  <si>
    <t>越知谷</t>
  </si>
  <si>
    <t>根宇野</t>
  </si>
  <si>
    <t>猪篠</t>
  </si>
  <si>
    <t>大河内</t>
  </si>
  <si>
    <t>上小田</t>
  </si>
  <si>
    <t>川上</t>
  </si>
  <si>
    <t>佐用</t>
  </si>
  <si>
    <t>奥海</t>
  </si>
  <si>
    <t>三日月</t>
  </si>
  <si>
    <t>佐津</t>
  </si>
  <si>
    <t>長井</t>
  </si>
  <si>
    <t>余部</t>
  </si>
  <si>
    <t>御崎</t>
  </si>
  <si>
    <t>訓谷</t>
  </si>
  <si>
    <t>畑</t>
  </si>
  <si>
    <t>安木</t>
  </si>
  <si>
    <t>相谷</t>
  </si>
  <si>
    <t>柤岡</t>
  </si>
  <si>
    <t>丸味</t>
  </si>
  <si>
    <t>山田</t>
  </si>
  <si>
    <t>上射添</t>
  </si>
  <si>
    <t>小代</t>
  </si>
  <si>
    <t>久斗山</t>
  </si>
  <si>
    <t>居組</t>
  </si>
  <si>
    <t>諸寄</t>
  </si>
  <si>
    <t>釜屋</t>
  </si>
  <si>
    <t>照来</t>
  </si>
  <si>
    <t>春来</t>
  </si>
  <si>
    <t>高山</t>
  </si>
  <si>
    <t>熊谷</t>
  </si>
  <si>
    <t>伊角</t>
  </si>
  <si>
    <t>海上</t>
  </si>
  <si>
    <t>青下</t>
  </si>
  <si>
    <t>の</t>
    <phoneticPr fontId="2"/>
  </si>
  <si>
    <t>そ</t>
    <phoneticPr fontId="2"/>
  </si>
  <si>
    <t>三木市志染町西自由が丘２－３７１</t>
  </si>
  <si>
    <t>神戸市西区押部谷町西盛５６６</t>
  </si>
  <si>
    <t>三木市志染町吉田１２１３－１</t>
  </si>
  <si>
    <t>三木市緑が丘町本町２－５</t>
  </si>
  <si>
    <t>簡易ろ過</t>
    <rPh sb="0" eb="2">
      <t>カンイ</t>
    </rPh>
    <rPh sb="3" eb="4">
      <t>カ</t>
    </rPh>
    <phoneticPr fontId="2"/>
  </si>
  <si>
    <t>水道事業</t>
    <rPh sb="0" eb="2">
      <t>スイドウ</t>
    </rPh>
    <rPh sb="2" eb="4">
      <t>ジギョウ</t>
    </rPh>
    <phoneticPr fontId="2"/>
  </si>
  <si>
    <t>保健所等</t>
    <rPh sb="0" eb="2">
      <t>ホケン</t>
    </rPh>
    <rPh sb="2" eb="3">
      <t>ショ</t>
    </rPh>
    <rPh sb="3" eb="4">
      <t>トウ</t>
    </rPh>
    <phoneticPr fontId="2"/>
  </si>
  <si>
    <t>神戸市（六甲山）</t>
  </si>
  <si>
    <t>丹波市（山南）</t>
  </si>
  <si>
    <t>淡路広域水道企業団</t>
  </si>
  <si>
    <t>丹波市（市島）</t>
  </si>
  <si>
    <t>無収</t>
    <rPh sb="0" eb="1">
      <t>ム</t>
    </rPh>
    <rPh sb="1" eb="2">
      <t>シュウ</t>
    </rPh>
    <phoneticPr fontId="2"/>
  </si>
  <si>
    <t>(無効</t>
    <rPh sb="1" eb="3">
      <t>ムコウ</t>
    </rPh>
    <phoneticPr fontId="2"/>
  </si>
  <si>
    <t>水量)</t>
    <rPh sb="0" eb="1">
      <t>スイ</t>
    </rPh>
    <rPh sb="1" eb="2">
      <t>リョウ</t>
    </rPh>
    <phoneticPr fontId="2"/>
  </si>
  <si>
    <t>職員</t>
    <rPh sb="0" eb="2">
      <t>ショクイン</t>
    </rPh>
    <phoneticPr fontId="2"/>
  </si>
  <si>
    <t>数</t>
    <rPh sb="0" eb="1">
      <t>スウ</t>
    </rPh>
    <phoneticPr fontId="2"/>
  </si>
  <si>
    <t>建設</t>
    <rPh sb="0" eb="2">
      <t>ケンセツ</t>
    </rPh>
    <phoneticPr fontId="2"/>
  </si>
  <si>
    <t>事業費</t>
    <phoneticPr fontId="2"/>
  </si>
  <si>
    <t>一日</t>
    <phoneticPr fontId="2"/>
  </si>
  <si>
    <t>実績</t>
    <phoneticPr fontId="2"/>
  </si>
  <si>
    <t>最大</t>
    <phoneticPr fontId="2"/>
  </si>
  <si>
    <t>一人一日</t>
    <phoneticPr fontId="2"/>
  </si>
  <si>
    <t>年間</t>
    <phoneticPr fontId="2"/>
  </si>
  <si>
    <t>（千m3）</t>
    <phoneticPr fontId="2"/>
  </si>
  <si>
    <t>浄水</t>
    <rPh sb="0" eb="2">
      <t>ジョウスイ</t>
    </rPh>
    <phoneticPr fontId="2"/>
  </si>
  <si>
    <t>受水</t>
    <phoneticPr fontId="2"/>
  </si>
  <si>
    <t>市川水系市川</t>
    <rPh sb="0" eb="2">
      <t>イチカワ</t>
    </rPh>
    <rPh sb="2" eb="4">
      <t>スイケイ</t>
    </rPh>
    <rPh sb="4" eb="6">
      <t>イチカワ</t>
    </rPh>
    <phoneticPr fontId="2"/>
  </si>
  <si>
    <t>除</t>
    <rPh sb="0" eb="1">
      <t>ジョ</t>
    </rPh>
    <phoneticPr fontId="2"/>
  </si>
  <si>
    <t>外</t>
  </si>
  <si>
    <t>鉄</t>
    <rPh sb="0" eb="1">
      <t>テツ</t>
    </rPh>
    <phoneticPr fontId="2"/>
  </si>
  <si>
    <t>線</t>
  </si>
  <si>
    <t>ﾏﾝｶﾞﾝ</t>
    <phoneticPr fontId="2"/>
  </si>
  <si>
    <t>（１）上水道施設集計表（健康福祉事務所別）</t>
    <rPh sb="3" eb="6">
      <t>ジョウスイドウ</t>
    </rPh>
    <rPh sb="6" eb="8">
      <t>シセツ</t>
    </rPh>
    <rPh sb="8" eb="11">
      <t>シュウケイヒョウ</t>
    </rPh>
    <phoneticPr fontId="2"/>
  </si>
  <si>
    <t>（１）上水道施設集計表（健康福祉事務所別）</t>
    <rPh sb="3" eb="6">
      <t>ジョウスイドウ</t>
    </rPh>
    <rPh sb="6" eb="8">
      <t>シセツ</t>
    </rPh>
    <rPh sb="8" eb="11">
      <t>シュウケイヒョウ</t>
    </rPh>
    <rPh sb="12" eb="14">
      <t>ケンコウ</t>
    </rPh>
    <rPh sb="14" eb="16">
      <t>フクシ</t>
    </rPh>
    <rPh sb="16" eb="18">
      <t>ジム</t>
    </rPh>
    <rPh sb="18" eb="19">
      <t>ショ</t>
    </rPh>
    <rPh sb="19" eb="20">
      <t>ベツ</t>
    </rPh>
    <phoneticPr fontId="2"/>
  </si>
  <si>
    <t>左記
以外</t>
    <rPh sb="0" eb="2">
      <t>サキ</t>
    </rPh>
    <phoneticPr fontId="2"/>
  </si>
  <si>
    <t>原水併用</t>
    <rPh sb="0" eb="1">
      <t>ハラ</t>
    </rPh>
    <rPh sb="1" eb="2">
      <t>スイ</t>
    </rPh>
    <rPh sb="2" eb="3">
      <t>ヘイ</t>
    </rPh>
    <rPh sb="3" eb="4">
      <t>ヨウ</t>
    </rPh>
    <phoneticPr fontId="2"/>
  </si>
  <si>
    <t>浄水併用</t>
    <rPh sb="0" eb="1">
      <t>ジョウ</t>
    </rPh>
    <rPh sb="1" eb="2">
      <t>スイ</t>
    </rPh>
    <rPh sb="2" eb="4">
      <t>ヘイヨウ</t>
    </rPh>
    <phoneticPr fontId="2"/>
  </si>
  <si>
    <t>自己水源のみ</t>
    <rPh sb="0" eb="2">
      <t>ジコ</t>
    </rPh>
    <rPh sb="2" eb="4">
      <t>スイゲン</t>
    </rPh>
    <phoneticPr fontId="2"/>
  </si>
  <si>
    <t>左記
以外</t>
    <rPh sb="0" eb="2">
      <t>サキ</t>
    </rPh>
    <rPh sb="3" eb="5">
      <t>イガイ</t>
    </rPh>
    <phoneticPr fontId="2"/>
  </si>
  <si>
    <t>確認時の飲料水供給
対象需要者数（人）</t>
    <rPh sb="7" eb="9">
      <t>キョウキュウ</t>
    </rPh>
    <rPh sb="10" eb="12">
      <t>タイショウ</t>
    </rPh>
    <rPh sb="12" eb="14">
      <t>ジュヨウ</t>
    </rPh>
    <rPh sb="14" eb="15">
      <t>シャ</t>
    </rPh>
    <rPh sb="15" eb="16">
      <t>スウ</t>
    </rPh>
    <phoneticPr fontId="11"/>
  </si>
  <si>
    <t>居住に必要な水の供給を受けている者の数（人）</t>
    <phoneticPr fontId="11"/>
  </si>
  <si>
    <t>県民局</t>
    <rPh sb="0" eb="3">
      <t>ケンミンキョク</t>
    </rPh>
    <phoneticPr fontId="2"/>
  </si>
  <si>
    <t>健康福祉
事務所等</t>
    <phoneticPr fontId="11"/>
  </si>
  <si>
    <t>現在
給水人口
（Ｂ）（人）</t>
    <rPh sb="0" eb="2">
      <t>ゲンザイ</t>
    </rPh>
    <rPh sb="3" eb="5">
      <t>キュウスイ</t>
    </rPh>
    <rPh sb="5" eb="7">
      <t>ジンコウ</t>
    </rPh>
    <rPh sb="12" eb="13">
      <t>ヒト</t>
    </rPh>
    <phoneticPr fontId="2"/>
  </si>
  <si>
    <t>（株）あわじ浜離宮</t>
    <rPh sb="0" eb="3">
      <t>カブ</t>
    </rPh>
    <rPh sb="6" eb="9">
      <t>ハマリキュウ</t>
    </rPh>
    <phoneticPr fontId="11"/>
  </si>
  <si>
    <t>あわじ浜離宮</t>
    <rPh sb="3" eb="6">
      <t>ハマリキュウ</t>
    </rPh>
    <phoneticPr fontId="15"/>
  </si>
  <si>
    <t>浅</t>
    <rPh sb="0" eb="1">
      <t>アサ</t>
    </rPh>
    <phoneticPr fontId="11"/>
  </si>
  <si>
    <t>除マンガン・活性炭</t>
    <rPh sb="0" eb="1">
      <t>ジョ</t>
    </rPh>
    <rPh sb="6" eb="9">
      <t>カッセイタン</t>
    </rPh>
    <phoneticPr fontId="11"/>
  </si>
  <si>
    <t>安田　栄孝</t>
    <rPh sb="0" eb="2">
      <t>ヤスダ</t>
    </rPh>
    <rPh sb="3" eb="5">
      <t>ヒデタカ</t>
    </rPh>
    <phoneticPr fontId="11"/>
  </si>
  <si>
    <t>急速ろ過</t>
    <rPh sb="0" eb="1">
      <t>キュウ</t>
    </rPh>
    <phoneticPr fontId="11"/>
  </si>
  <si>
    <t>兎和野高原野外教育センター</t>
    <rPh sb="0" eb="1">
      <t>ウサギ</t>
    </rPh>
    <rPh sb="1" eb="3">
      <t>ワノ</t>
    </rPh>
    <rPh sb="3" eb="5">
      <t>コウゲン</t>
    </rPh>
    <rPh sb="5" eb="7">
      <t>ヤガイ</t>
    </rPh>
    <rPh sb="7" eb="9">
      <t>キョウイク</t>
    </rPh>
    <phoneticPr fontId="1"/>
  </si>
  <si>
    <t>安田  岳史</t>
    <rPh sb="0" eb="2">
      <t>ヤスダ</t>
    </rPh>
    <rPh sb="4" eb="5">
      <t>ガク</t>
    </rPh>
    <rPh sb="5" eb="6">
      <t>シ</t>
    </rPh>
    <phoneticPr fontId="1"/>
  </si>
  <si>
    <r>
      <t xml:space="preserve">１７市
</t>
    </r>
    <r>
      <rPr>
        <sz val="11"/>
        <rFont val="ＭＳ Ｐゴシック"/>
        <family val="3"/>
        <charset val="128"/>
      </rPr>
      <t>５町
１企業団</t>
    </r>
    <phoneticPr fontId="2"/>
  </si>
  <si>
    <r>
      <t>加古川水系</t>
    </r>
    <r>
      <rPr>
        <sz val="11"/>
        <rFont val="ＭＳ Ｐゴシック"/>
        <family val="3"/>
        <charset val="128"/>
      </rPr>
      <t>加古川</t>
    </r>
    <rPh sb="5" eb="8">
      <t>カコガワ</t>
    </rPh>
    <phoneticPr fontId="2"/>
  </si>
  <si>
    <r>
      <t>加古川水系</t>
    </r>
    <r>
      <rPr>
        <sz val="11"/>
        <rFont val="ＭＳ Ｐゴシック"/>
        <family val="3"/>
        <charset val="128"/>
      </rPr>
      <t>東条川</t>
    </r>
    <rPh sb="0" eb="3">
      <t>カコガワ</t>
    </rPh>
    <rPh sb="3" eb="5">
      <t>スイケイ</t>
    </rPh>
    <phoneticPr fontId="2"/>
  </si>
  <si>
    <r>
      <t>長見山水系</t>
    </r>
    <r>
      <rPr>
        <sz val="11"/>
        <rFont val="ＭＳ Ｐゴシック"/>
        <family val="3"/>
        <charset val="128"/>
      </rPr>
      <t>長見山貯水池</t>
    </r>
    <rPh sb="5" eb="7">
      <t>ナガミ</t>
    </rPh>
    <rPh sb="7" eb="8">
      <t>ヤマ</t>
    </rPh>
    <rPh sb="8" eb="11">
      <t>チョスイチ</t>
    </rPh>
    <phoneticPr fontId="2"/>
  </si>
  <si>
    <r>
      <t>長見</t>
    </r>
    <r>
      <rPr>
        <sz val="11"/>
        <rFont val="ＭＳ Ｐゴシック"/>
        <family val="3"/>
        <charset val="128"/>
      </rPr>
      <t>山貯水池</t>
    </r>
    <rPh sb="2" eb="3">
      <t>ヤマ</t>
    </rPh>
    <phoneticPr fontId="2"/>
  </si>
  <si>
    <r>
      <t>大日川水系</t>
    </r>
    <r>
      <rPr>
        <sz val="11"/>
        <rFont val="ＭＳ Ｐゴシック"/>
        <family val="3"/>
        <charset val="128"/>
      </rPr>
      <t>細田池</t>
    </r>
    <rPh sb="5" eb="7">
      <t>ホソダ</t>
    </rPh>
    <rPh sb="7" eb="8">
      <t>イケ</t>
    </rPh>
    <phoneticPr fontId="2"/>
  </si>
  <si>
    <r>
      <t>原田川水系</t>
    </r>
    <r>
      <rPr>
        <sz val="11"/>
        <rFont val="ＭＳ Ｐゴシック"/>
        <family val="3"/>
        <charset val="128"/>
      </rPr>
      <t>原田池</t>
    </r>
    <rPh sb="5" eb="7">
      <t>ハラダ</t>
    </rPh>
    <rPh sb="7" eb="8">
      <t>イケ</t>
    </rPh>
    <phoneticPr fontId="2"/>
  </si>
  <si>
    <r>
      <t>原田</t>
    </r>
    <r>
      <rPr>
        <sz val="11"/>
        <rFont val="ＭＳ Ｐゴシック"/>
        <family val="3"/>
        <charset val="128"/>
      </rPr>
      <t>池貯水池</t>
    </r>
    <rPh sb="2" eb="3">
      <t>イケ</t>
    </rPh>
    <phoneticPr fontId="2"/>
  </si>
  <si>
    <r>
      <t>倉川水系</t>
    </r>
    <r>
      <rPr>
        <sz val="11"/>
        <rFont val="ＭＳ Ｐゴシック"/>
        <family val="3"/>
        <charset val="128"/>
      </rPr>
      <t>倉川</t>
    </r>
    <rPh sb="4" eb="6">
      <t>クラカワ</t>
    </rPh>
    <phoneticPr fontId="2"/>
  </si>
  <si>
    <r>
      <t>津井川水系</t>
    </r>
    <r>
      <rPr>
        <sz val="11"/>
        <rFont val="ＭＳ Ｐゴシック"/>
        <family val="3"/>
        <charset val="128"/>
      </rPr>
      <t>津井貯水池</t>
    </r>
    <rPh sb="3" eb="5">
      <t>スイケイ</t>
    </rPh>
    <rPh sb="5" eb="6">
      <t>ツ</t>
    </rPh>
    <rPh sb="6" eb="7">
      <t>イ</t>
    </rPh>
    <rPh sb="7" eb="10">
      <t>チョスイチ</t>
    </rPh>
    <phoneticPr fontId="2"/>
  </si>
  <si>
    <t>給水
対象数</t>
    <phoneticPr fontId="2"/>
  </si>
  <si>
    <t>原水の
種類</t>
    <rPh sb="4" eb="6">
      <t>シュルイ</t>
    </rPh>
    <phoneticPr fontId="2"/>
  </si>
  <si>
    <t>浄水施設
の種別</t>
    <rPh sb="6" eb="8">
      <t>シュベツ</t>
    </rPh>
    <phoneticPr fontId="2"/>
  </si>
  <si>
    <t>建設事業費
（千円）</t>
    <phoneticPr fontId="2"/>
  </si>
  <si>
    <t>職員数
（人）</t>
    <rPh sb="5" eb="6">
      <t>ニン</t>
    </rPh>
    <phoneticPr fontId="2"/>
  </si>
  <si>
    <t>（千円）</t>
    <phoneticPr fontId="2"/>
  </si>
  <si>
    <t>たり（円）</t>
    <phoneticPr fontId="2"/>
  </si>
  <si>
    <t>村岡中区</t>
  </si>
  <si>
    <t>村岡高区</t>
  </si>
  <si>
    <t>村岡低区</t>
  </si>
  <si>
    <t>等</t>
    <rPh sb="0" eb="1">
      <t>トウ</t>
    </rPh>
    <phoneticPr fontId="2"/>
  </si>
  <si>
    <t>昭和</t>
    <phoneticPr fontId="2"/>
  </si>
  <si>
    <t>昭和</t>
    <rPh sb="0" eb="2">
      <t>ショウワ</t>
    </rPh>
    <phoneticPr fontId="2"/>
  </si>
  <si>
    <t>平成</t>
    <rPh sb="0" eb="2">
      <t>ヘイセイ</t>
    </rPh>
    <phoneticPr fontId="2"/>
  </si>
  <si>
    <t>年</t>
    <rPh sb="0" eb="1">
      <t>ネン</t>
    </rPh>
    <phoneticPr fontId="2"/>
  </si>
  <si>
    <t>月</t>
    <rPh sb="0" eb="1">
      <t>ガツ</t>
    </rPh>
    <phoneticPr fontId="2"/>
  </si>
  <si>
    <t>日</t>
    <rPh sb="0" eb="1">
      <t>ヒ</t>
    </rPh>
    <phoneticPr fontId="2"/>
  </si>
  <si>
    <t>認　　　可</t>
    <phoneticPr fontId="2"/>
  </si>
  <si>
    <t>給水区域</t>
    <phoneticPr fontId="2"/>
  </si>
  <si>
    <t>(</t>
  </si>
  <si>
    <t>紫外線</t>
    <rPh sb="0" eb="3">
      <t>シガイセン</t>
    </rPh>
    <phoneticPr fontId="2"/>
  </si>
  <si>
    <t>朝来市生野町栃原</t>
  </si>
  <si>
    <t>朝来市生野町黒川</t>
  </si>
  <si>
    <t>朝来市多々良木1514</t>
  </si>
  <si>
    <t>北区有馬町池の尻２９２番の２</t>
  </si>
  <si>
    <t>宝　　塚</t>
    <rPh sb="0" eb="1">
      <t>タカラ</t>
    </rPh>
    <rPh sb="3" eb="4">
      <t>ツカ</t>
    </rPh>
    <phoneticPr fontId="2"/>
  </si>
  <si>
    <t>芦　　屋</t>
    <rPh sb="0" eb="1">
      <t>アシ</t>
    </rPh>
    <rPh sb="3" eb="4">
      <t>ヤ</t>
    </rPh>
    <phoneticPr fontId="6"/>
  </si>
  <si>
    <t>伊　　丹</t>
    <rPh sb="0" eb="1">
      <t>イ</t>
    </rPh>
    <rPh sb="3" eb="4">
      <t>ニ</t>
    </rPh>
    <phoneticPr fontId="2"/>
  </si>
  <si>
    <t>明　　石</t>
    <rPh sb="0" eb="1">
      <t>メイ</t>
    </rPh>
    <rPh sb="3" eb="4">
      <t>イシ</t>
    </rPh>
    <phoneticPr fontId="2"/>
  </si>
  <si>
    <t>加　　東</t>
    <rPh sb="0" eb="1">
      <t>カ</t>
    </rPh>
    <rPh sb="3" eb="4">
      <t>ヒガシ</t>
    </rPh>
    <phoneticPr fontId="2"/>
  </si>
  <si>
    <t>龍　　野</t>
    <rPh sb="0" eb="1">
      <t>リュウ</t>
    </rPh>
    <rPh sb="3" eb="4">
      <t>ノ</t>
    </rPh>
    <phoneticPr fontId="2"/>
  </si>
  <si>
    <t>赤　　穂</t>
    <rPh sb="0" eb="1">
      <t>アカ</t>
    </rPh>
    <rPh sb="3" eb="4">
      <t>ホ</t>
    </rPh>
    <phoneticPr fontId="2"/>
  </si>
  <si>
    <t>豊　　岡</t>
    <rPh sb="0" eb="1">
      <t>ユタカ</t>
    </rPh>
    <rPh sb="3" eb="4">
      <t>オカ</t>
    </rPh>
    <phoneticPr fontId="2"/>
  </si>
  <si>
    <t>朝　　来</t>
    <rPh sb="0" eb="1">
      <t>アサ</t>
    </rPh>
    <rPh sb="3" eb="4">
      <t>ライ</t>
    </rPh>
    <phoneticPr fontId="2"/>
  </si>
  <si>
    <t>丹　　波</t>
    <rPh sb="0" eb="1">
      <t>タン</t>
    </rPh>
    <rPh sb="3" eb="4">
      <t>ナミ</t>
    </rPh>
    <phoneticPr fontId="2"/>
  </si>
  <si>
    <t>洲　　本</t>
    <rPh sb="0" eb="1">
      <t>シュウ</t>
    </rPh>
    <rPh sb="3" eb="4">
      <t>ホン</t>
    </rPh>
    <phoneticPr fontId="2"/>
  </si>
  <si>
    <t>合　　計</t>
    <rPh sb="0" eb="1">
      <t>ア</t>
    </rPh>
    <rPh sb="3" eb="4">
      <t>ケイ</t>
    </rPh>
    <phoneticPr fontId="6"/>
  </si>
  <si>
    <t>給　　水　　人　　口　　（人）</t>
    <phoneticPr fontId="2"/>
  </si>
  <si>
    <t>(A)÷(B)</t>
    <phoneticPr fontId="2"/>
  </si>
  <si>
    <t>〔上水道料金表（家庭用料金/月）〕</t>
    <rPh sb="1" eb="4">
      <t>ジョウスイドウ</t>
    </rPh>
    <rPh sb="4" eb="7">
      <t>リョウキンヒョウ</t>
    </rPh>
    <phoneticPr fontId="11"/>
  </si>
  <si>
    <t>事業体名</t>
  </si>
  <si>
    <t>基本水量
(m3)</t>
    <phoneticPr fontId="2"/>
  </si>
  <si>
    <t>基本料金
(円)</t>
    <phoneticPr fontId="2"/>
  </si>
  <si>
    <t>超過料金
(円/m3)</t>
    <phoneticPr fontId="2"/>
  </si>
  <si>
    <t>１０m3
使用料金</t>
    <phoneticPr fontId="2"/>
  </si>
  <si>
    <t>１５m3
使用料金</t>
    <phoneticPr fontId="2"/>
  </si>
  <si>
    <t>２０m3
使用料金</t>
    <phoneticPr fontId="2"/>
  </si>
  <si>
    <t>現行料金
施行年月日</t>
    <phoneticPr fontId="2"/>
  </si>
  <si>
    <t>県　最高</t>
    <rPh sb="0" eb="1">
      <t>ケン</t>
    </rPh>
    <rPh sb="2" eb="4">
      <t>サイコウ</t>
    </rPh>
    <phoneticPr fontId="2"/>
  </si>
  <si>
    <t>県　最低</t>
    <rPh sb="0" eb="1">
      <t>ケン</t>
    </rPh>
    <rPh sb="2" eb="4">
      <t>サイテイ</t>
    </rPh>
    <phoneticPr fontId="2"/>
  </si>
  <si>
    <t>県　平均</t>
    <rPh sb="0" eb="1">
      <t>ケン</t>
    </rPh>
    <rPh sb="2" eb="4">
      <t>ヘイキン</t>
    </rPh>
    <phoneticPr fontId="2"/>
  </si>
  <si>
    <t>注： 1　家庭用料金（口径別の場合１３㎜）について消費税を含む料金を記載した。　</t>
    <rPh sb="0" eb="1">
      <t>チュウ</t>
    </rPh>
    <rPh sb="5" eb="8">
      <t>カテイヨウ</t>
    </rPh>
    <rPh sb="8" eb="10">
      <t>リョウキン</t>
    </rPh>
    <rPh sb="11" eb="13">
      <t>コウケイ</t>
    </rPh>
    <rPh sb="13" eb="14">
      <t>ベツ</t>
    </rPh>
    <rPh sb="15" eb="17">
      <t>バアイ</t>
    </rPh>
    <rPh sb="25" eb="28">
      <t>ショウヒゼイ</t>
    </rPh>
    <rPh sb="29" eb="30">
      <t>フク</t>
    </rPh>
    <rPh sb="31" eb="33">
      <t>リョウキン</t>
    </rPh>
    <rPh sb="34" eb="36">
      <t>キサイ</t>
    </rPh>
    <phoneticPr fontId="11"/>
  </si>
  <si>
    <t>（円未満の単位がある場合は、切り捨て）</t>
    <phoneticPr fontId="2"/>
  </si>
  <si>
    <t>超過料金が、段階別料金の場合は、最初の区分のm3 当たり料金を入力した。</t>
    <phoneticPr fontId="2"/>
  </si>
  <si>
    <t>1ヶ月当たり家庭用料金はメータ使用料、消費税を含む料金を入力した。</t>
    <phoneticPr fontId="2"/>
  </si>
  <si>
    <t>1ヶ月当たりの家庭用料金は、口径別料金の場合13mmにおける料金を入力した。</t>
    <phoneticPr fontId="2"/>
  </si>
  <si>
    <t>)</t>
  </si>
  <si>
    <t>浅・深井戸</t>
    <rPh sb="0" eb="1">
      <t>アサ</t>
    </rPh>
    <rPh sb="2" eb="5">
      <t>フカイド</t>
    </rPh>
    <rPh sb="3" eb="5">
      <t>イド</t>
    </rPh>
    <phoneticPr fontId="2"/>
  </si>
  <si>
    <t>そ</t>
    <phoneticPr fontId="2"/>
  </si>
  <si>
    <t>ろ</t>
    <phoneticPr fontId="2"/>
  </si>
  <si>
    <t>外</t>
    <phoneticPr fontId="2"/>
  </si>
  <si>
    <t>の</t>
    <phoneticPr fontId="2"/>
  </si>
  <si>
    <t>線</t>
    <phoneticPr fontId="2"/>
  </si>
  <si>
    <t>の</t>
    <phoneticPr fontId="2"/>
  </si>
  <si>
    <t>ﾏﾝｶﾞﾝ</t>
    <phoneticPr fontId="2"/>
  </si>
  <si>
    <t>み</t>
    <phoneticPr fontId="2"/>
  </si>
  <si>
    <t>（注）１．　簡易水道のカ所の欄中、（　　）内は未廃止施設分の内書である。　　２．　（Ｈ）の欄中、Δ(-)は、区域外給水をしている事業分である。 　３．　（Ｇ）＝（Ｂ）＋（Ｃ）＋（Ｄ）＋（Ｅ）</t>
    <rPh sb="1" eb="2">
      <t>チュウ</t>
    </rPh>
    <rPh sb="6" eb="8">
      <t>カンイ</t>
    </rPh>
    <rPh sb="8" eb="10">
      <t>スイドウ</t>
    </rPh>
    <rPh sb="12" eb="13">
      <t>ショ</t>
    </rPh>
    <rPh sb="14" eb="15">
      <t>ラン</t>
    </rPh>
    <rPh sb="15" eb="16">
      <t>チュウ</t>
    </rPh>
    <rPh sb="21" eb="22">
      <t>ナイ</t>
    </rPh>
    <rPh sb="23" eb="24">
      <t>ミ</t>
    </rPh>
    <rPh sb="24" eb="26">
      <t>ハイシ</t>
    </rPh>
    <rPh sb="26" eb="28">
      <t>シセツ</t>
    </rPh>
    <rPh sb="28" eb="29">
      <t>ブン</t>
    </rPh>
    <rPh sb="30" eb="31">
      <t>ウチ</t>
    </rPh>
    <rPh sb="31" eb="32">
      <t>ショ</t>
    </rPh>
    <phoneticPr fontId="2"/>
  </si>
  <si>
    <t>給　水　人　口　（人）</t>
    <rPh sb="0" eb="1">
      <t>キュウスイ</t>
    </rPh>
    <rPh sb="2" eb="3">
      <t>スイ</t>
    </rPh>
    <rPh sb="4" eb="5">
      <t>ヒト</t>
    </rPh>
    <rPh sb="6" eb="7">
      <t>クチ</t>
    </rPh>
    <rPh sb="9" eb="10">
      <t>ヒト</t>
    </rPh>
    <phoneticPr fontId="2"/>
  </si>
  <si>
    <t>※複数の市町にわたって施設がある場合は、主たる事務所が設置されている市町に実数計上する。</t>
    <rPh sb="1" eb="3">
      <t>フクスウ</t>
    </rPh>
    <rPh sb="4" eb="6">
      <t>シチョウ</t>
    </rPh>
    <rPh sb="11" eb="13">
      <t>シセツ</t>
    </rPh>
    <rPh sb="16" eb="18">
      <t>バアイ</t>
    </rPh>
    <rPh sb="20" eb="21">
      <t>シュ</t>
    </rPh>
    <rPh sb="23" eb="26">
      <t>ジムショ</t>
    </rPh>
    <rPh sb="27" eb="29">
      <t>セッチ</t>
    </rPh>
    <rPh sb="34" eb="36">
      <t>シチョウ</t>
    </rPh>
    <rPh sb="37" eb="39">
      <t>ジッスウ</t>
    </rPh>
    <rPh sb="39" eb="41">
      <t>ケイジョウ</t>
    </rPh>
    <phoneticPr fontId="2"/>
  </si>
  <si>
    <t>健康福祉
事務所等</t>
    <rPh sb="0" eb="2">
      <t>ケンコウ</t>
    </rPh>
    <rPh sb="2" eb="4">
      <t>フクシ</t>
    </rPh>
    <rPh sb="5" eb="8">
      <t>ジムショ</t>
    </rPh>
    <rPh sb="8" eb="9">
      <t>トウ</t>
    </rPh>
    <phoneticPr fontId="2"/>
  </si>
  <si>
    <t>　「原水の種別」は、表流水は「表」、湖水は「湖」、貯水池（ダムを含む）は「貯」、浅井戸は「浅」、深井戸は「深」、伏流水は「伏」、湧水は「湧」、浄水受水は「受」、原水受水は「原」、その他は「他」と記載する。複数ある場合は、取水量の多い順に記載する。</t>
    <phoneticPr fontId="11"/>
  </si>
  <si>
    <t>（注）</t>
    <rPh sb="1" eb="2">
      <t>チュウ</t>
    </rPh>
    <phoneticPr fontId="11"/>
  </si>
  <si>
    <t>採田　和宏</t>
    <rPh sb="0" eb="1">
      <t>サイ</t>
    </rPh>
    <rPh sb="1" eb="2">
      <t>タ</t>
    </rPh>
    <rPh sb="3" eb="5">
      <t>カズヒロ</t>
    </rPh>
    <phoneticPr fontId="15"/>
  </si>
  <si>
    <t>出井　睦男</t>
    <rPh sb="0" eb="2">
      <t>イデイ</t>
    </rPh>
    <rPh sb="3" eb="5">
      <t>ムツオ</t>
    </rPh>
    <phoneticPr fontId="15"/>
  </si>
  <si>
    <t>片山　哲也</t>
    <rPh sb="0" eb="2">
      <t>カタヤマ</t>
    </rPh>
    <rPh sb="3" eb="4">
      <t>テツ</t>
    </rPh>
    <phoneticPr fontId="15"/>
  </si>
  <si>
    <t>深川　泰明</t>
    <rPh sb="0" eb="1">
      <t>フカ</t>
    </rPh>
    <rPh sb="3" eb="5">
      <t>ヤスアキ</t>
    </rPh>
    <phoneticPr fontId="11"/>
  </si>
  <si>
    <t>簡易ろ過・除鉄・除ﾏ・UV</t>
    <rPh sb="0" eb="2">
      <t>カンイ</t>
    </rPh>
    <phoneticPr fontId="11"/>
  </si>
  <si>
    <t>日本水産株式会社姫路総合工場</t>
    <rPh sb="0" eb="4">
      <t>ニホンスイサン</t>
    </rPh>
    <rPh sb="4" eb="8">
      <t>カブシキガイシャ</t>
    </rPh>
    <rPh sb="8" eb="10">
      <t>ヒメジ</t>
    </rPh>
    <rPh sb="10" eb="12">
      <t>ソウゴウ</t>
    </rPh>
    <rPh sb="12" eb="14">
      <t>コウジョウ</t>
    </rPh>
    <phoneticPr fontId="2"/>
  </si>
  <si>
    <t>吉岡興業㈱</t>
    <rPh sb="2" eb="4">
      <t>コウギョウ</t>
    </rPh>
    <phoneticPr fontId="11"/>
  </si>
  <si>
    <t>安田　明彦</t>
    <rPh sb="0" eb="2">
      <t>ヤスダ</t>
    </rPh>
    <rPh sb="3" eb="5">
      <t>アキヒコ</t>
    </rPh>
    <phoneticPr fontId="15"/>
  </si>
  <si>
    <t>上郡町長</t>
    <rPh sb="0" eb="2">
      <t>カミゴオリ</t>
    </rPh>
    <rPh sb="2" eb="4">
      <t>チョウチョウ</t>
    </rPh>
    <phoneticPr fontId="11"/>
  </si>
  <si>
    <t>朝来市</t>
    <phoneticPr fontId="2"/>
  </si>
  <si>
    <t>検査
対象
市町</t>
    <rPh sb="3" eb="5">
      <t>タイショウ</t>
    </rPh>
    <rPh sb="6" eb="8">
      <t>シチョウ</t>
    </rPh>
    <phoneticPr fontId="2"/>
  </si>
  <si>
    <t>検査
対象
施設数</t>
    <rPh sb="3" eb="5">
      <t>タイショウ</t>
    </rPh>
    <rPh sb="6" eb="8">
      <t>シセツ</t>
    </rPh>
    <rPh sb="8" eb="9">
      <t>スウ</t>
    </rPh>
    <phoneticPr fontId="2"/>
  </si>
  <si>
    <t>検査
実施
施設数</t>
    <rPh sb="3" eb="5">
      <t>ジッシ</t>
    </rPh>
    <rPh sb="6" eb="8">
      <t>シセツ</t>
    </rPh>
    <rPh sb="8" eb="9">
      <t>スウ</t>
    </rPh>
    <phoneticPr fontId="2"/>
  </si>
  <si>
    <t>不適合
施設数</t>
    <rPh sb="0" eb="3">
      <t>フテキゴウ</t>
    </rPh>
    <rPh sb="4" eb="6">
      <t>シセツ</t>
    </rPh>
    <rPh sb="6" eb="7">
      <t>スウ</t>
    </rPh>
    <phoneticPr fontId="2"/>
  </si>
  <si>
    <t>不　適　合　内　容</t>
    <phoneticPr fontId="2"/>
  </si>
  <si>
    <t>通報
件数</t>
    <rPh sb="3" eb="5">
      <t>ケンスウ</t>
    </rPh>
    <phoneticPr fontId="2"/>
  </si>
  <si>
    <t>立入
件数</t>
    <rPh sb="3" eb="5">
      <t>ケンスウ</t>
    </rPh>
    <phoneticPr fontId="2"/>
  </si>
  <si>
    <t>改善指導等件数</t>
    <rPh sb="5" eb="7">
      <t>ケンスウ</t>
    </rPh>
    <phoneticPr fontId="2"/>
  </si>
  <si>
    <t>口頭</t>
  </si>
  <si>
    <t>文書</t>
  </si>
  <si>
    <t>命令</t>
  </si>
  <si>
    <t>伊丹市</t>
    <rPh sb="0" eb="2">
      <t>イタミ</t>
    </rPh>
    <rPh sb="2" eb="3">
      <t>シ</t>
    </rPh>
    <phoneticPr fontId="2"/>
  </si>
  <si>
    <t>宝塚市</t>
    <rPh sb="0" eb="2">
      <t>タカラヅカ</t>
    </rPh>
    <rPh sb="2" eb="3">
      <t>シ</t>
    </rPh>
    <phoneticPr fontId="2"/>
  </si>
  <si>
    <t>川西市</t>
    <rPh sb="0" eb="2">
      <t>カワニシ</t>
    </rPh>
    <rPh sb="2" eb="3">
      <t>シ</t>
    </rPh>
    <phoneticPr fontId="2"/>
  </si>
  <si>
    <t>三田市</t>
    <rPh sb="0" eb="2">
      <t>サンダ</t>
    </rPh>
    <rPh sb="2" eb="3">
      <t>シ</t>
    </rPh>
    <phoneticPr fontId="2"/>
  </si>
  <si>
    <t>猪名川町</t>
    <rPh sb="0" eb="3">
      <t>イナガワ</t>
    </rPh>
    <rPh sb="3" eb="4">
      <t>チョウ</t>
    </rPh>
    <phoneticPr fontId="2"/>
  </si>
  <si>
    <t>明石市</t>
    <rPh sb="0" eb="2">
      <t>アカシ</t>
    </rPh>
    <rPh sb="2" eb="3">
      <t>シ</t>
    </rPh>
    <phoneticPr fontId="2"/>
  </si>
  <si>
    <t>加古川市</t>
    <rPh sb="0" eb="3">
      <t>カコガワ</t>
    </rPh>
    <rPh sb="3" eb="4">
      <t>シ</t>
    </rPh>
    <phoneticPr fontId="2"/>
  </si>
  <si>
    <t>高砂市</t>
    <rPh sb="0" eb="2">
      <t>タカサゴ</t>
    </rPh>
    <rPh sb="2" eb="3">
      <t>シ</t>
    </rPh>
    <phoneticPr fontId="2"/>
  </si>
  <si>
    <t>稲美町</t>
    <rPh sb="0" eb="2">
      <t>イナミ</t>
    </rPh>
    <rPh sb="2" eb="3">
      <t>マチ</t>
    </rPh>
    <phoneticPr fontId="2"/>
  </si>
  <si>
    <t>播磨町</t>
    <rPh sb="0" eb="2">
      <t>ハリマ</t>
    </rPh>
    <rPh sb="2" eb="3">
      <t>チョウ</t>
    </rPh>
    <phoneticPr fontId="2"/>
  </si>
  <si>
    <t>西脇市</t>
    <rPh sb="0" eb="2">
      <t>ニシワキ</t>
    </rPh>
    <rPh sb="2" eb="3">
      <t>シ</t>
    </rPh>
    <phoneticPr fontId="2"/>
  </si>
  <si>
    <t>三木市</t>
    <rPh sb="0" eb="2">
      <t>ミキ</t>
    </rPh>
    <rPh sb="2" eb="3">
      <t>シ</t>
    </rPh>
    <phoneticPr fontId="2"/>
  </si>
  <si>
    <t>小野市</t>
    <rPh sb="0" eb="2">
      <t>オノ</t>
    </rPh>
    <rPh sb="2" eb="3">
      <t>シ</t>
    </rPh>
    <phoneticPr fontId="2"/>
  </si>
  <si>
    <t>加西市</t>
    <rPh sb="0" eb="2">
      <t>カサイ</t>
    </rPh>
    <rPh sb="2" eb="3">
      <t>シ</t>
    </rPh>
    <phoneticPr fontId="2"/>
  </si>
  <si>
    <t>多可町</t>
    <rPh sb="0" eb="2">
      <t>タカ</t>
    </rPh>
    <rPh sb="2" eb="3">
      <t>マチ</t>
    </rPh>
    <phoneticPr fontId="2"/>
  </si>
  <si>
    <t>市川町</t>
    <rPh sb="0" eb="2">
      <t>イチカワ</t>
    </rPh>
    <rPh sb="2" eb="3">
      <t>チョウ</t>
    </rPh>
    <phoneticPr fontId="2"/>
  </si>
  <si>
    <t>福崎町</t>
    <rPh sb="0" eb="2">
      <t>フクサキ</t>
    </rPh>
    <rPh sb="2" eb="3">
      <t>チョウ</t>
    </rPh>
    <phoneticPr fontId="2"/>
  </si>
  <si>
    <t>神河町</t>
    <rPh sb="0" eb="2">
      <t>カミカワ</t>
    </rPh>
    <rPh sb="2" eb="3">
      <t>チョウ</t>
    </rPh>
    <phoneticPr fontId="2"/>
  </si>
  <si>
    <t>相生市</t>
    <rPh sb="0" eb="2">
      <t>アイオイ</t>
    </rPh>
    <rPh sb="2" eb="3">
      <t>シ</t>
    </rPh>
    <phoneticPr fontId="2"/>
  </si>
  <si>
    <t>赤穂市</t>
    <rPh sb="0" eb="2">
      <t>アコウ</t>
    </rPh>
    <rPh sb="2" eb="3">
      <t>シ</t>
    </rPh>
    <phoneticPr fontId="2"/>
  </si>
  <si>
    <t>太子町</t>
    <rPh sb="0" eb="2">
      <t>タイシ</t>
    </rPh>
    <rPh sb="2" eb="3">
      <t>マチ</t>
    </rPh>
    <phoneticPr fontId="2"/>
  </si>
  <si>
    <t>佐用町</t>
    <rPh sb="0" eb="2">
      <t>サヨウ</t>
    </rPh>
    <rPh sb="2" eb="3">
      <t>チョウ</t>
    </rPh>
    <phoneticPr fontId="2"/>
  </si>
  <si>
    <t>豊岡市</t>
    <rPh sb="0" eb="2">
      <t>トヨオカ</t>
    </rPh>
    <rPh sb="2" eb="3">
      <t>シ</t>
    </rPh>
    <phoneticPr fontId="2"/>
  </si>
  <si>
    <t>新温泉町</t>
    <rPh sb="0" eb="1">
      <t>シン</t>
    </rPh>
    <rPh sb="1" eb="3">
      <t>オンセン</t>
    </rPh>
    <rPh sb="3" eb="4">
      <t>チョウ</t>
    </rPh>
    <phoneticPr fontId="2"/>
  </si>
  <si>
    <t>篠山市</t>
    <rPh sb="0" eb="2">
      <t>ササヤマ</t>
    </rPh>
    <rPh sb="2" eb="3">
      <t>シ</t>
    </rPh>
    <phoneticPr fontId="2"/>
  </si>
  <si>
    <t>洲本市</t>
    <rPh sb="0" eb="2">
      <t>スモト</t>
    </rPh>
    <rPh sb="2" eb="3">
      <t>シ</t>
    </rPh>
    <phoneticPr fontId="2"/>
  </si>
  <si>
    <t>小計</t>
    <rPh sb="0" eb="2">
      <t>ショウケイ</t>
    </rPh>
    <phoneticPr fontId="2"/>
  </si>
  <si>
    <t>兵庫県計</t>
    <rPh sb="0" eb="3">
      <t>ヒョウゴケン</t>
    </rPh>
    <rPh sb="3" eb="4">
      <t>ケイ</t>
    </rPh>
    <phoneticPr fontId="2"/>
  </si>
  <si>
    <t>（注）１　不適合内容は、Ｐ．３３に記載した。</t>
    <rPh sb="1" eb="2">
      <t>チュウ</t>
    </rPh>
    <rPh sb="5" eb="8">
      <t>フテキゴウ</t>
    </rPh>
    <rPh sb="8" eb="10">
      <t>ナイヨウ</t>
    </rPh>
    <rPh sb="17" eb="19">
      <t>キサイ</t>
    </rPh>
    <phoneticPr fontId="2"/>
  </si>
  <si>
    <t>項　　　　目</t>
    <rPh sb="0" eb="6">
      <t>コウモク</t>
    </rPh>
    <phoneticPr fontId="2"/>
  </si>
  <si>
    <t>兵庫県計</t>
    <rPh sb="0" eb="1">
      <t>ヘイ</t>
    </rPh>
    <rPh sb="1" eb="2">
      <t>コ</t>
    </rPh>
    <rPh sb="2" eb="3">
      <t>ケン</t>
    </rPh>
    <rPh sb="3" eb="4">
      <t>ケイ</t>
    </rPh>
    <phoneticPr fontId="2"/>
  </si>
  <si>
    <t xml:space="preserve"> </t>
    <phoneticPr fontId="2"/>
  </si>
  <si>
    <t>設置市</t>
    <rPh sb="0" eb="2">
      <t>セッチ</t>
    </rPh>
    <rPh sb="2" eb="3">
      <t>シ</t>
    </rPh>
    <phoneticPr fontId="2"/>
  </si>
  <si>
    <t>その他の市町</t>
    <rPh sb="2" eb="3">
      <t>タ</t>
    </rPh>
    <rPh sb="4" eb="6">
      <t>シチョウ</t>
    </rPh>
    <phoneticPr fontId="2"/>
  </si>
  <si>
    <t>（％）</t>
    <phoneticPr fontId="2"/>
  </si>
  <si>
    <t>神戸市　（％）</t>
    <rPh sb="0" eb="2">
      <t>コウベ</t>
    </rPh>
    <rPh sb="2" eb="3">
      <t>シ</t>
    </rPh>
    <phoneticPr fontId="2"/>
  </si>
  <si>
    <t>姫路市　（％）</t>
    <rPh sb="0" eb="2">
      <t>ヒメジ</t>
    </rPh>
    <rPh sb="2" eb="3">
      <t>シ</t>
    </rPh>
    <phoneticPr fontId="2"/>
  </si>
  <si>
    <t>尼崎市　（％）</t>
    <rPh sb="0" eb="2">
      <t>アマガサキ</t>
    </rPh>
    <rPh sb="2" eb="3">
      <t>シ</t>
    </rPh>
    <phoneticPr fontId="2"/>
  </si>
  <si>
    <t>西宮市　（％）</t>
    <rPh sb="0" eb="2">
      <t>ニシノミヤ</t>
    </rPh>
    <rPh sb="2" eb="3">
      <t>シ</t>
    </rPh>
    <phoneticPr fontId="2"/>
  </si>
  <si>
    <t>検査実施施設数</t>
    <rPh sb="0" eb="2">
      <t>ケンサ</t>
    </rPh>
    <rPh sb="2" eb="4">
      <t>ジッシ</t>
    </rPh>
    <rPh sb="4" eb="7">
      <t>シセツスウ</t>
    </rPh>
    <phoneticPr fontId="2"/>
  </si>
  <si>
    <t xml:space="preserve">検査受検率 ( </t>
    <rPh sb="0" eb="2">
      <t>ケンサ</t>
    </rPh>
    <rPh sb="2" eb="4">
      <t>ジュケン</t>
    </rPh>
    <rPh sb="4" eb="5">
      <t>リツ</t>
    </rPh>
    <phoneticPr fontId="2"/>
  </si>
  <si>
    <t xml:space="preserve">―――――――― </t>
    <phoneticPr fontId="2"/>
  </si>
  <si>
    <t xml:space="preserve"> )＊１００</t>
    <phoneticPr fontId="2"/>
  </si>
  <si>
    <t>検査対象施設数</t>
    <rPh sb="0" eb="2">
      <t>ケンサ</t>
    </rPh>
    <rPh sb="2" eb="4">
      <t>タイショウ</t>
    </rPh>
    <rPh sb="4" eb="7">
      <t>シセツスウ</t>
    </rPh>
    <phoneticPr fontId="2"/>
  </si>
  <si>
    <t>不適合施設数</t>
    <rPh sb="0" eb="3">
      <t>フテキゴウ</t>
    </rPh>
    <rPh sb="3" eb="6">
      <t>シセツスウ</t>
    </rPh>
    <phoneticPr fontId="2"/>
  </si>
  <si>
    <t xml:space="preserve">不適合率    ( </t>
    <rPh sb="0" eb="3">
      <t>フテキゴウ</t>
    </rPh>
    <rPh sb="3" eb="4">
      <t>リツ</t>
    </rPh>
    <phoneticPr fontId="2"/>
  </si>
  <si>
    <t>通報件数</t>
    <rPh sb="0" eb="2">
      <t>ツウホウ</t>
    </rPh>
    <rPh sb="2" eb="4">
      <t>ケンスウ</t>
    </rPh>
    <phoneticPr fontId="2"/>
  </si>
  <si>
    <t xml:space="preserve">通報率      ( </t>
    <rPh sb="0" eb="2">
      <t>ツウホウ</t>
    </rPh>
    <rPh sb="2" eb="3">
      <t>リツ</t>
    </rPh>
    <phoneticPr fontId="2"/>
  </si>
  <si>
    <t>赤穂市</t>
    <phoneticPr fontId="2"/>
  </si>
  <si>
    <t>４４ｹ所</t>
    <phoneticPr fontId="2"/>
  </si>
  <si>
    <t>赤穂市</t>
    <phoneticPr fontId="2"/>
  </si>
  <si>
    <t>(参考：H27年度現況）</t>
    <rPh sb="1" eb="3">
      <t>サンコウ</t>
    </rPh>
    <rPh sb="7" eb="9">
      <t>ネンド</t>
    </rPh>
    <rPh sb="9" eb="11">
      <t>ゲンキョウ</t>
    </rPh>
    <phoneticPr fontId="2"/>
  </si>
  <si>
    <t>赤穂市</t>
    <phoneticPr fontId="2"/>
  </si>
  <si>
    <t>用水量</t>
    <rPh sb="0" eb="2">
      <t>ヨウスイ</t>
    </rPh>
    <rPh sb="2" eb="3">
      <t>リョウ</t>
    </rPh>
    <phoneticPr fontId="2"/>
  </si>
  <si>
    <t>伊佐・浅間</t>
    <rPh sb="0" eb="2">
      <t>イサ</t>
    </rPh>
    <phoneticPr fontId="2"/>
  </si>
  <si>
    <t>平成</t>
    <phoneticPr fontId="2"/>
  </si>
  <si>
    <t>兵庫県住宅供給公社</t>
    <rPh sb="0" eb="3">
      <t>ヒョウゴケン</t>
    </rPh>
    <rPh sb="3" eb="5">
      <t>ジュウタク</t>
    </rPh>
    <rPh sb="5" eb="7">
      <t>キョウキュウ</t>
    </rPh>
    <rPh sb="7" eb="9">
      <t>コウシャ</t>
    </rPh>
    <phoneticPr fontId="1"/>
  </si>
  <si>
    <t>尼崎市</t>
    <rPh sb="0" eb="3">
      <t>アマガサキシ</t>
    </rPh>
    <phoneticPr fontId="1"/>
  </si>
  <si>
    <t>独立行政法人 都市再生機構西日本支社 浜甲子園団地</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0">
      <t>ハマ</t>
    </rPh>
    <rPh sb="20" eb="23">
      <t>コウシエン</t>
    </rPh>
    <rPh sb="23" eb="25">
      <t>ダンチ</t>
    </rPh>
    <phoneticPr fontId="1"/>
  </si>
  <si>
    <t>独立行政法人 都市再生機構西日本支社 武庫川団地東第一</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ヒガシ</t>
    </rPh>
    <rPh sb="25" eb="27">
      <t>ダイイチ</t>
    </rPh>
    <phoneticPr fontId="1"/>
  </si>
  <si>
    <t>独立行政法人 都市再生機構西日本支社 武庫川団地西第一</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6">
      <t>ダイ</t>
    </rPh>
    <rPh sb="26" eb="27">
      <t>イチ</t>
    </rPh>
    <phoneticPr fontId="1"/>
  </si>
  <si>
    <t>あおぞらのまち住宅管理組合</t>
    <rPh sb="7" eb="9">
      <t>ジュウタク</t>
    </rPh>
    <rPh sb="9" eb="11">
      <t>カンリ</t>
    </rPh>
    <rPh sb="11" eb="13">
      <t>クミアイ</t>
    </rPh>
    <phoneticPr fontId="1"/>
  </si>
  <si>
    <t>武庫川樹のまち第一住宅管理組合</t>
    <rPh sb="0" eb="3">
      <t>ムコガワ</t>
    </rPh>
    <rPh sb="3" eb="4">
      <t>キ</t>
    </rPh>
    <rPh sb="7" eb="9">
      <t>ダイイチ</t>
    </rPh>
    <rPh sb="9" eb="11">
      <t>ジュウタク</t>
    </rPh>
    <rPh sb="11" eb="13">
      <t>カンリ</t>
    </rPh>
    <rPh sb="13" eb="15">
      <t>クミアイ</t>
    </rPh>
    <phoneticPr fontId="1"/>
  </si>
  <si>
    <t>独立行政法人 都市再生機構西日本支社 武庫川団地西第二</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7">
      <t>ダイニ</t>
    </rPh>
    <phoneticPr fontId="1"/>
  </si>
  <si>
    <t>独立行政法人 都市再生機構西日本支社 武庫川団地東第二</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ヒガシ</t>
    </rPh>
    <rPh sb="25" eb="26">
      <t>ダイ</t>
    </rPh>
    <rPh sb="26" eb="27">
      <t>ニ</t>
    </rPh>
    <phoneticPr fontId="1"/>
  </si>
  <si>
    <t>独立行政法人 都市再生機構西日本支社 武庫川団地西第三</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6">
      <t>ダイ</t>
    </rPh>
    <rPh sb="26" eb="27">
      <t>サン</t>
    </rPh>
    <phoneticPr fontId="1"/>
  </si>
  <si>
    <t>学校法人関西学院</t>
    <rPh sb="0" eb="2">
      <t>ガッコウ</t>
    </rPh>
    <rPh sb="2" eb="4">
      <t>ホウジン</t>
    </rPh>
    <rPh sb="4" eb="6">
      <t>カンセイ</t>
    </rPh>
    <rPh sb="6" eb="8">
      <t>ガクイン</t>
    </rPh>
    <phoneticPr fontId="1"/>
  </si>
  <si>
    <t>読売ゴルフ株式会社</t>
    <rPh sb="0" eb="2">
      <t>ヨミウリ</t>
    </rPh>
    <rPh sb="5" eb="9">
      <t>カブシキガイシャ</t>
    </rPh>
    <phoneticPr fontId="1"/>
  </si>
  <si>
    <t>医療法人社団 健癒会　介護老人保健施設ふるさとの家</t>
    <rPh sb="0" eb="2">
      <t>イリョウ</t>
    </rPh>
    <rPh sb="2" eb="4">
      <t>ホウジン</t>
    </rPh>
    <rPh sb="4" eb="6">
      <t>シャダン</t>
    </rPh>
    <rPh sb="7" eb="8">
      <t>ケン</t>
    </rPh>
    <rPh sb="8" eb="9">
      <t>ユ</t>
    </rPh>
    <rPh sb="9" eb="10">
      <t>カイ</t>
    </rPh>
    <rPh sb="11" eb="13">
      <t>カイゴ</t>
    </rPh>
    <rPh sb="13" eb="15">
      <t>ロウジン</t>
    </rPh>
    <rPh sb="15" eb="17">
      <t>ホケン</t>
    </rPh>
    <rPh sb="17" eb="19">
      <t>シセツ</t>
    </rPh>
    <rPh sb="24" eb="25">
      <t>イエ</t>
    </rPh>
    <phoneticPr fontId="1"/>
  </si>
  <si>
    <t>社会医療法人　渡邊高記念会　西宮渡辺病院</t>
    <rPh sb="0" eb="2">
      <t>シャカイ</t>
    </rPh>
    <rPh sb="2" eb="4">
      <t>イリョウ</t>
    </rPh>
    <rPh sb="4" eb="6">
      <t>ホウジン</t>
    </rPh>
    <rPh sb="7" eb="9">
      <t>ワタナベ</t>
    </rPh>
    <rPh sb="9" eb="10">
      <t>タカシ</t>
    </rPh>
    <rPh sb="10" eb="12">
      <t>キネン</t>
    </rPh>
    <rPh sb="12" eb="13">
      <t>カイ</t>
    </rPh>
    <rPh sb="14" eb="16">
      <t>ニシノミヤ</t>
    </rPh>
    <rPh sb="16" eb="18">
      <t>ワタナベ</t>
    </rPh>
    <rPh sb="18" eb="20">
      <t>ビョウイン</t>
    </rPh>
    <phoneticPr fontId="1"/>
  </si>
  <si>
    <t>太陽物産株式会社</t>
    <rPh sb="0" eb="2">
      <t>タイヨウ</t>
    </rPh>
    <rPh sb="2" eb="4">
      <t>ブッサン</t>
    </rPh>
    <rPh sb="4" eb="8">
      <t>カブシキガイシャ</t>
    </rPh>
    <phoneticPr fontId="1"/>
  </si>
  <si>
    <t>伊丹市</t>
    <rPh sb="0" eb="3">
      <t>イタミシ</t>
    </rPh>
    <phoneticPr fontId="1"/>
  </si>
  <si>
    <t>宝塚市</t>
    <rPh sb="0" eb="3">
      <t>タカラヅカシ</t>
    </rPh>
    <phoneticPr fontId="1"/>
  </si>
  <si>
    <t>宝塚クラシックゴルフ倶楽部</t>
    <rPh sb="0" eb="1">
      <t>タカラ</t>
    </rPh>
    <rPh sb="1" eb="2">
      <t>ツカ</t>
    </rPh>
    <rPh sb="10" eb="13">
      <t>クラブ</t>
    </rPh>
    <phoneticPr fontId="1"/>
  </si>
  <si>
    <t>宝塚高原ゴルフ㈱</t>
    <rPh sb="0" eb="1">
      <t>タカラ</t>
    </rPh>
    <rPh sb="1" eb="2">
      <t>ツカ</t>
    </rPh>
    <rPh sb="2" eb="4">
      <t>コウゲン</t>
    </rPh>
    <phoneticPr fontId="1"/>
  </si>
  <si>
    <t>大宝塚ゴルフクラブ</t>
    <rPh sb="0" eb="1">
      <t>ダイ</t>
    </rPh>
    <rPh sb="1" eb="2">
      <t>タカラ</t>
    </rPh>
    <rPh sb="2" eb="3">
      <t>ツカ</t>
    </rPh>
    <phoneticPr fontId="1"/>
  </si>
  <si>
    <t>日新開発㈱　新宝塚カントリークラブ</t>
    <rPh sb="0" eb="2">
      <t>ニッシン</t>
    </rPh>
    <rPh sb="2" eb="4">
      <t>カイハツ</t>
    </rPh>
    <rPh sb="6" eb="7">
      <t>シン</t>
    </rPh>
    <rPh sb="7" eb="8">
      <t>タカラ</t>
    </rPh>
    <rPh sb="8" eb="9">
      <t>ツカ</t>
    </rPh>
    <phoneticPr fontId="1"/>
  </si>
  <si>
    <t>㈱太平洋クラブ</t>
    <rPh sb="1" eb="4">
      <t>タイヘイヨウ</t>
    </rPh>
    <phoneticPr fontId="1"/>
  </si>
  <si>
    <t>三田市</t>
    <rPh sb="0" eb="3">
      <t>サンダシ</t>
    </rPh>
    <phoneticPr fontId="1"/>
  </si>
  <si>
    <t>明石市</t>
    <rPh sb="0" eb="3">
      <t>アカシシ</t>
    </rPh>
    <phoneticPr fontId="1"/>
  </si>
  <si>
    <t>明石ハウス管理組合</t>
    <rPh sb="0" eb="2">
      <t>アカシ</t>
    </rPh>
    <rPh sb="5" eb="7">
      <t>カンリ</t>
    </rPh>
    <rPh sb="7" eb="9">
      <t>クミアイ</t>
    </rPh>
    <phoneticPr fontId="1"/>
  </si>
  <si>
    <t>三菱重工業㈱取締役神戸造船所長</t>
    <rPh sb="0" eb="2">
      <t>ミツビシ</t>
    </rPh>
    <rPh sb="2" eb="5">
      <t>ジュウコウギョウ</t>
    </rPh>
    <rPh sb="6" eb="9">
      <t>トリシマリヤク</t>
    </rPh>
    <rPh sb="9" eb="11">
      <t>コウベ</t>
    </rPh>
    <rPh sb="11" eb="14">
      <t>ゾウセンショ</t>
    </rPh>
    <rPh sb="14" eb="15">
      <t>チョウ</t>
    </rPh>
    <phoneticPr fontId="1"/>
  </si>
  <si>
    <t>稲美町</t>
    <rPh sb="0" eb="3">
      <t>イナミチョウ</t>
    </rPh>
    <phoneticPr fontId="1"/>
  </si>
  <si>
    <t>加東市</t>
    <rPh sb="0" eb="3">
      <t>カトウシ</t>
    </rPh>
    <phoneticPr fontId="1"/>
  </si>
  <si>
    <t>公友不動産(株)</t>
    <rPh sb="0" eb="1">
      <t>コウ</t>
    </rPh>
    <rPh sb="1" eb="2">
      <t>ユウ</t>
    </rPh>
    <rPh sb="2" eb="5">
      <t>フドウサン</t>
    </rPh>
    <rPh sb="5" eb="8">
      <t>カブ</t>
    </rPh>
    <phoneticPr fontId="1"/>
  </si>
  <si>
    <t>西脇市</t>
    <rPh sb="0" eb="3">
      <t>ニシワキシ</t>
    </rPh>
    <phoneticPr fontId="1"/>
  </si>
  <si>
    <t>福崎町</t>
    <rPh sb="0" eb="3">
      <t>フクサキチョウ</t>
    </rPh>
    <phoneticPr fontId="1"/>
  </si>
  <si>
    <t>たつの市</t>
    <rPh sb="3" eb="4">
      <t>シ</t>
    </rPh>
    <phoneticPr fontId="1"/>
  </si>
  <si>
    <t>相生市</t>
  </si>
  <si>
    <t>日和山観光㈱</t>
    <rPh sb="0" eb="2">
      <t>ヒヨリ</t>
    </rPh>
    <rPh sb="2" eb="3">
      <t>ヤマ</t>
    </rPh>
    <rPh sb="3" eb="5">
      <t>カンコウ</t>
    </rPh>
    <phoneticPr fontId="1"/>
  </si>
  <si>
    <t>養父市</t>
    <rPh sb="0" eb="3">
      <t>ヤブシ</t>
    </rPh>
    <phoneticPr fontId="1"/>
  </si>
  <si>
    <t>八鹿病院</t>
    <rPh sb="0" eb="2">
      <t>ヨウカ</t>
    </rPh>
    <rPh sb="2" eb="4">
      <t>ビョウイン</t>
    </rPh>
    <phoneticPr fontId="1"/>
  </si>
  <si>
    <t>洲本市</t>
    <rPh sb="0" eb="3">
      <t>スモトシ</t>
    </rPh>
    <phoneticPr fontId="1"/>
  </si>
  <si>
    <t>三洋電機㈱</t>
    <rPh sb="0" eb="2">
      <t>サンヨウ</t>
    </rPh>
    <rPh sb="2" eb="4">
      <t>デンキ</t>
    </rPh>
    <phoneticPr fontId="1"/>
  </si>
  <si>
    <t>イオンリテール株式会社</t>
    <rPh sb="7" eb="11">
      <t>カブシキガイシャ</t>
    </rPh>
    <phoneticPr fontId="1"/>
  </si>
  <si>
    <t>淡路市</t>
    <rPh sb="0" eb="3">
      <t>アワジシ</t>
    </rPh>
    <phoneticPr fontId="1"/>
  </si>
  <si>
    <t>南あわじ市</t>
    <rPh sb="0" eb="1">
      <t>ミナミ</t>
    </rPh>
    <rPh sb="4" eb="5">
      <t>シ</t>
    </rPh>
    <phoneticPr fontId="1"/>
  </si>
  <si>
    <t>西宮市枝川町</t>
    <rPh sb="3" eb="6">
      <t>エダガワチョウ</t>
    </rPh>
    <phoneticPr fontId="1"/>
  </si>
  <si>
    <t>西宮市高須町1丁目</t>
    <rPh sb="3" eb="6">
      <t>タカスチョウ</t>
    </rPh>
    <rPh sb="6" eb="9">
      <t>イッチョウメ</t>
    </rPh>
    <phoneticPr fontId="1"/>
  </si>
  <si>
    <t>西宮市高須町2丁目</t>
    <rPh sb="3" eb="6">
      <t>タカスチョウ</t>
    </rPh>
    <phoneticPr fontId="1"/>
  </si>
  <si>
    <t>西宮市高須町2丁目</t>
    <rPh sb="3" eb="6">
      <t>タカスチョウ</t>
    </rPh>
    <rPh sb="7" eb="9">
      <t>チョウメ</t>
    </rPh>
    <phoneticPr fontId="1"/>
  </si>
  <si>
    <t>西宮市高須町1丁目</t>
    <rPh sb="3" eb="6">
      <t>タカスチョウ</t>
    </rPh>
    <phoneticPr fontId="1"/>
  </si>
  <si>
    <t>西宮市高須町1丁目</t>
    <rPh sb="3" eb="6">
      <t>タカスチョウ</t>
    </rPh>
    <rPh sb="7" eb="9">
      <t>チョウメ</t>
    </rPh>
    <phoneticPr fontId="1"/>
  </si>
  <si>
    <t>西宮市上ヶ原1番町1-155</t>
    <rPh sb="3" eb="6">
      <t>ウエガハラ</t>
    </rPh>
    <rPh sb="7" eb="9">
      <t>バンチョウ</t>
    </rPh>
    <phoneticPr fontId="1"/>
  </si>
  <si>
    <t>西宮市塩瀬町名塩北山</t>
    <rPh sb="3" eb="4">
      <t>シオ</t>
    </rPh>
    <rPh sb="4" eb="5">
      <t>セ</t>
    </rPh>
    <rPh sb="5" eb="6">
      <t>チョウ</t>
    </rPh>
    <rPh sb="6" eb="7">
      <t>ナ</t>
    </rPh>
    <rPh sb="7" eb="8">
      <t>ジオ</t>
    </rPh>
    <rPh sb="8" eb="10">
      <t>キタヤマ</t>
    </rPh>
    <phoneticPr fontId="1"/>
  </si>
  <si>
    <t>西宮市山口町船坂下ヶ平柏木谷1825-3</t>
    <rPh sb="3" eb="5">
      <t>ヤマグチ</t>
    </rPh>
    <rPh sb="5" eb="6">
      <t>チョウ</t>
    </rPh>
    <rPh sb="6" eb="8">
      <t>フナサカ</t>
    </rPh>
    <rPh sb="8" eb="9">
      <t>シモ</t>
    </rPh>
    <rPh sb="10" eb="11">
      <t>ダイラ</t>
    </rPh>
    <rPh sb="11" eb="13">
      <t>カシワギ</t>
    </rPh>
    <rPh sb="13" eb="14">
      <t>タニ</t>
    </rPh>
    <phoneticPr fontId="1"/>
  </si>
  <si>
    <t>西宮市甲子園高潮町3-3</t>
    <rPh sb="3" eb="6">
      <t>コウシエン</t>
    </rPh>
    <rPh sb="6" eb="8">
      <t>タカシオ</t>
    </rPh>
    <rPh sb="8" eb="9">
      <t>チョウ</t>
    </rPh>
    <phoneticPr fontId="1"/>
  </si>
  <si>
    <t>西宮市甲子園高潮町3-30</t>
    <rPh sb="3" eb="6">
      <t>コウシエン</t>
    </rPh>
    <rPh sb="6" eb="8">
      <t>タカシオ</t>
    </rPh>
    <rPh sb="8" eb="9">
      <t>チョウ</t>
    </rPh>
    <phoneticPr fontId="1"/>
  </si>
  <si>
    <t>西宮市甲山町53-20</t>
    <rPh sb="3" eb="6">
      <t>カブトヤマチョウ</t>
    </rPh>
    <phoneticPr fontId="1"/>
  </si>
  <si>
    <t>西宮市今津山中町11-1</t>
    <rPh sb="3" eb="5">
      <t>イマヅ</t>
    </rPh>
    <rPh sb="5" eb="7">
      <t>ヤマナカ</t>
    </rPh>
    <rPh sb="7" eb="8">
      <t>チョウ</t>
    </rPh>
    <phoneticPr fontId="1"/>
  </si>
  <si>
    <t>西宮市今津水波町6-30</t>
    <rPh sb="3" eb="4">
      <t>イマ</t>
    </rPh>
    <rPh sb="4" eb="5">
      <t>ツ</t>
    </rPh>
    <rPh sb="5" eb="7">
      <t>ミズナミ</t>
    </rPh>
    <rPh sb="7" eb="8">
      <t>マチ</t>
    </rPh>
    <phoneticPr fontId="1"/>
  </si>
  <si>
    <t>西宮市室川町10-22</t>
    <rPh sb="3" eb="6">
      <t>ムロカワチョウ</t>
    </rPh>
    <phoneticPr fontId="1"/>
  </si>
  <si>
    <t>西宮市鳴尾浜3-5-7</t>
    <rPh sb="3" eb="4">
      <t>ナ</t>
    </rPh>
    <rPh sb="4" eb="5">
      <t>オ</t>
    </rPh>
    <rPh sb="5" eb="6">
      <t>ハマ</t>
    </rPh>
    <phoneticPr fontId="1"/>
  </si>
  <si>
    <t>西宮市上鳴尾町4-31</t>
    <rPh sb="3" eb="7">
      <t>アゲナルオチョウ</t>
    </rPh>
    <phoneticPr fontId="1"/>
  </si>
  <si>
    <t>西宮市高松町3-7</t>
    <rPh sb="3" eb="6">
      <t>タカマツチョウ</t>
    </rPh>
    <phoneticPr fontId="1"/>
  </si>
  <si>
    <t>西宮市鳴尾浜一丁目22-5</t>
    <rPh sb="3" eb="5">
      <t>ナルオ</t>
    </rPh>
    <rPh sb="5" eb="6">
      <t>ハマ</t>
    </rPh>
    <rPh sb="6" eb="9">
      <t>イチチョウメ</t>
    </rPh>
    <phoneticPr fontId="1"/>
  </si>
  <si>
    <t>伊丹市緑ヶ丘7-1-1</t>
    <rPh sb="0" eb="3">
      <t>イタミシ</t>
    </rPh>
    <rPh sb="3" eb="6">
      <t>ミドリガオカ</t>
    </rPh>
    <phoneticPr fontId="1"/>
  </si>
  <si>
    <t>宝塚市切畑字桜小堀</t>
    <rPh sb="0" eb="1">
      <t>タカラ</t>
    </rPh>
    <rPh sb="1" eb="2">
      <t>ツカ</t>
    </rPh>
    <rPh sb="2" eb="3">
      <t>シ</t>
    </rPh>
    <rPh sb="3" eb="5">
      <t>キリハタ</t>
    </rPh>
    <rPh sb="5" eb="6">
      <t>アザ</t>
    </rPh>
    <rPh sb="6" eb="7">
      <t>サクラ</t>
    </rPh>
    <rPh sb="7" eb="9">
      <t>コボリ</t>
    </rPh>
    <phoneticPr fontId="1"/>
  </si>
  <si>
    <t>宝塚市切畑字長尾山</t>
    <rPh sb="0" eb="1">
      <t>タカラ</t>
    </rPh>
    <rPh sb="1" eb="2">
      <t>ツカ</t>
    </rPh>
    <rPh sb="2" eb="3">
      <t>シ</t>
    </rPh>
    <rPh sb="3" eb="5">
      <t>キリハタ</t>
    </rPh>
    <rPh sb="5" eb="6">
      <t>アザ</t>
    </rPh>
    <rPh sb="6" eb="8">
      <t>ナガオ</t>
    </rPh>
    <rPh sb="8" eb="9">
      <t>ヤマ</t>
    </rPh>
    <phoneticPr fontId="1"/>
  </si>
  <si>
    <t>宝塚市切畑字検見</t>
    <rPh sb="0" eb="1">
      <t>タカラ</t>
    </rPh>
    <rPh sb="1" eb="2">
      <t>ツカ</t>
    </rPh>
    <rPh sb="2" eb="3">
      <t>シ</t>
    </rPh>
    <rPh sb="3" eb="5">
      <t>キリハタ</t>
    </rPh>
    <rPh sb="5" eb="6">
      <t>アザ</t>
    </rPh>
    <rPh sb="6" eb="7">
      <t>ケン</t>
    </rPh>
    <rPh sb="7" eb="8">
      <t>ミ</t>
    </rPh>
    <phoneticPr fontId="1"/>
  </si>
  <si>
    <t>宝塚市弥生町</t>
    <rPh sb="0" eb="1">
      <t>タカラ</t>
    </rPh>
    <rPh sb="1" eb="2">
      <t>ツカ</t>
    </rPh>
    <rPh sb="2" eb="3">
      <t>シ</t>
    </rPh>
    <rPh sb="3" eb="5">
      <t>ヤヨイ</t>
    </rPh>
    <rPh sb="5" eb="6">
      <t>マチ</t>
    </rPh>
    <phoneticPr fontId="1"/>
  </si>
  <si>
    <t>三田市尼寺</t>
    <rPh sb="0" eb="3">
      <t>サンダシ</t>
    </rPh>
    <rPh sb="3" eb="5">
      <t>アマデラ</t>
    </rPh>
    <phoneticPr fontId="1"/>
  </si>
  <si>
    <t>三田市上本庄</t>
    <rPh sb="0" eb="3">
      <t>サンダシ</t>
    </rPh>
    <rPh sb="3" eb="4">
      <t>ウエ</t>
    </rPh>
    <rPh sb="4" eb="6">
      <t>ホンジョウ</t>
    </rPh>
    <phoneticPr fontId="1"/>
  </si>
  <si>
    <t>三田市下槻瀬</t>
    <rPh sb="0" eb="3">
      <t>サンダシ</t>
    </rPh>
    <rPh sb="3" eb="4">
      <t>シタ</t>
    </rPh>
    <rPh sb="4" eb="5">
      <t>ツキ</t>
    </rPh>
    <rPh sb="5" eb="6">
      <t>セ</t>
    </rPh>
    <phoneticPr fontId="1"/>
  </si>
  <si>
    <t>三田市藍本</t>
    <rPh sb="0" eb="3">
      <t>サンダシ</t>
    </rPh>
    <rPh sb="3" eb="5">
      <t>アイモト</t>
    </rPh>
    <phoneticPr fontId="1"/>
  </si>
  <si>
    <t>明石市魚住町清水2744-30</t>
    <rPh sb="0" eb="3">
      <t>アカシシ</t>
    </rPh>
    <rPh sb="3" eb="5">
      <t>ウオズミ</t>
    </rPh>
    <rPh sb="5" eb="6">
      <t>チョウ</t>
    </rPh>
    <rPh sb="6" eb="8">
      <t>シミズ</t>
    </rPh>
    <phoneticPr fontId="1"/>
  </si>
  <si>
    <t>明石市松が丘2-2</t>
    <rPh sb="0" eb="3">
      <t>アカシシ</t>
    </rPh>
    <rPh sb="3" eb="4">
      <t>マツ</t>
    </rPh>
    <rPh sb="5" eb="6">
      <t>オカ</t>
    </rPh>
    <phoneticPr fontId="1"/>
  </si>
  <si>
    <t>明石市硯町2-5</t>
    <rPh sb="0" eb="3">
      <t>アカシシ</t>
    </rPh>
    <rPh sb="3" eb="5">
      <t>スズリチョウ</t>
    </rPh>
    <phoneticPr fontId="1"/>
  </si>
  <si>
    <t>明石市大久保町高丘3-1-1</t>
    <rPh sb="0" eb="3">
      <t>アカシシ</t>
    </rPh>
    <rPh sb="3" eb="6">
      <t>オオクボ</t>
    </rPh>
    <rPh sb="6" eb="7">
      <t>チョウ</t>
    </rPh>
    <rPh sb="7" eb="8">
      <t>タカ</t>
    </rPh>
    <rPh sb="8" eb="9">
      <t>オカ</t>
    </rPh>
    <phoneticPr fontId="1"/>
  </si>
  <si>
    <t>明石市大久保町高丘5-3</t>
    <rPh sb="0" eb="3">
      <t>アカシシ</t>
    </rPh>
    <rPh sb="3" eb="6">
      <t>オオクボ</t>
    </rPh>
    <rPh sb="6" eb="7">
      <t>チョウ</t>
    </rPh>
    <rPh sb="7" eb="8">
      <t>タカ</t>
    </rPh>
    <rPh sb="8" eb="9">
      <t>オカ</t>
    </rPh>
    <phoneticPr fontId="1"/>
  </si>
  <si>
    <t>明石市二見町南二見1番地</t>
    <rPh sb="0" eb="3">
      <t>アカシシ</t>
    </rPh>
    <rPh sb="3" eb="6">
      <t>フタミチョウ</t>
    </rPh>
    <rPh sb="6" eb="7">
      <t>ミナミ</t>
    </rPh>
    <rPh sb="7" eb="9">
      <t>フタミ</t>
    </rPh>
    <rPh sb="10" eb="12">
      <t>バンチ</t>
    </rPh>
    <phoneticPr fontId="1"/>
  </si>
  <si>
    <t>明石市魚住町清水3208</t>
    <rPh sb="0" eb="3">
      <t>アカシシ</t>
    </rPh>
    <rPh sb="3" eb="5">
      <t>ウオズミ</t>
    </rPh>
    <rPh sb="5" eb="6">
      <t>チョウ</t>
    </rPh>
    <rPh sb="6" eb="8">
      <t>シミズ</t>
    </rPh>
    <phoneticPr fontId="1"/>
  </si>
  <si>
    <t>明石市魚住町清水1871-3</t>
    <rPh sb="0" eb="3">
      <t>アカシシ</t>
    </rPh>
    <rPh sb="3" eb="5">
      <t>ウオズミ</t>
    </rPh>
    <rPh sb="5" eb="6">
      <t>チョウ</t>
    </rPh>
    <rPh sb="6" eb="8">
      <t>シミズ</t>
    </rPh>
    <phoneticPr fontId="1"/>
  </si>
  <si>
    <t>稲美町国岡260-1</t>
    <rPh sb="0" eb="3">
      <t>イナミチョウ</t>
    </rPh>
    <rPh sb="3" eb="5">
      <t>クニオカ</t>
    </rPh>
    <phoneticPr fontId="1"/>
  </si>
  <si>
    <t>稲美町岡2680</t>
    <rPh sb="0" eb="3">
      <t>イナミチョウ</t>
    </rPh>
    <rPh sb="3" eb="4">
      <t>オカ</t>
    </rPh>
    <phoneticPr fontId="1"/>
  </si>
  <si>
    <t>姫路市市川台２丁目１,２</t>
  </si>
  <si>
    <t>姫路市市城東町清水</t>
  </si>
  <si>
    <t>姫路市峰南町1－70</t>
  </si>
  <si>
    <t>姫路市余部区上余部５０</t>
  </si>
  <si>
    <t>姫路市広畑区富士町１</t>
  </si>
  <si>
    <t>姫路市二階町５５</t>
  </si>
  <si>
    <t>姫路市飾磨区中島３００７</t>
  </si>
  <si>
    <t>姫路市網干区興浜９９２－１</t>
  </si>
  <si>
    <t>姫路市豊富町神谷１４３６－１</t>
  </si>
  <si>
    <t>姫路市野里２７５</t>
  </si>
  <si>
    <t>姫路市本町６８</t>
  </si>
  <si>
    <t>姫路市大津区吉美３８０</t>
  </si>
  <si>
    <t>姫路市東延末３丁目５６</t>
  </si>
  <si>
    <t>姫路市網干区和久６８－１</t>
  </si>
  <si>
    <t>姫路市飾磨区妻鹿常盤町１－１</t>
  </si>
  <si>
    <t>姫路市三左衛門堀西の町２１０</t>
  </si>
  <si>
    <t>姫路市仁豊野６５０</t>
    <rPh sb="0" eb="3">
      <t>ヒメジシ</t>
    </rPh>
    <rPh sb="3" eb="6">
      <t>ニブノ</t>
    </rPh>
    <phoneticPr fontId="1"/>
  </si>
  <si>
    <t>姫路市安富町関西山地区</t>
  </si>
  <si>
    <t>たつの市揖保川町半田703-1</t>
    <rPh sb="3" eb="4">
      <t>シ</t>
    </rPh>
    <rPh sb="4" eb="8">
      <t>イボガワチョウ</t>
    </rPh>
    <rPh sb="8" eb="10">
      <t>ハンダ</t>
    </rPh>
    <phoneticPr fontId="1"/>
  </si>
  <si>
    <t>たつの市揖保川町馬場805</t>
    <rPh sb="3" eb="4">
      <t>シ</t>
    </rPh>
    <rPh sb="4" eb="8">
      <t>イボガワチョウ</t>
    </rPh>
    <rPh sb="8" eb="10">
      <t>ウマバ</t>
    </rPh>
    <phoneticPr fontId="1"/>
  </si>
  <si>
    <t>上郡町梨ケ原</t>
  </si>
  <si>
    <t>相生市千尋町5268</t>
  </si>
  <si>
    <t>豊岡市三原</t>
    <rPh sb="0" eb="3">
      <t>トヨオカシ</t>
    </rPh>
    <rPh sb="3" eb="5">
      <t>ミハラ</t>
    </rPh>
    <phoneticPr fontId="1"/>
  </si>
  <si>
    <t>豊岡市瀬戸</t>
    <rPh sb="0" eb="3">
      <t>トヨオカシ</t>
    </rPh>
    <rPh sb="3" eb="5">
      <t>セト</t>
    </rPh>
    <phoneticPr fontId="1"/>
  </si>
  <si>
    <t>香美町小代区新屋字ナカサバ</t>
  </si>
  <si>
    <t>洲本市上内膳222-1</t>
    <rPh sb="0" eb="3">
      <t>スモトシ</t>
    </rPh>
    <rPh sb="3" eb="4">
      <t>カミ</t>
    </rPh>
    <rPh sb="4" eb="5">
      <t>ナイ</t>
    </rPh>
    <rPh sb="5" eb="6">
      <t>ゼン</t>
    </rPh>
    <phoneticPr fontId="1"/>
  </si>
  <si>
    <t>洲本市塩屋１-1-18</t>
    <rPh sb="3" eb="5">
      <t>シオヤ</t>
    </rPh>
    <phoneticPr fontId="1"/>
  </si>
  <si>
    <t>洲本市小路谷20</t>
    <rPh sb="0" eb="3">
      <t>スモトシ</t>
    </rPh>
    <rPh sb="3" eb="4">
      <t>オ</t>
    </rPh>
    <rPh sb="4" eb="5">
      <t>ロ</t>
    </rPh>
    <rPh sb="5" eb="6">
      <t>タニ</t>
    </rPh>
    <phoneticPr fontId="1"/>
  </si>
  <si>
    <t>淡路市岩屋3118番地1</t>
    <rPh sb="0" eb="3">
      <t>アワジシ</t>
    </rPh>
    <rPh sb="3" eb="5">
      <t>イワヤ</t>
    </rPh>
    <rPh sb="9" eb="11">
      <t>バンチ</t>
    </rPh>
    <phoneticPr fontId="1"/>
  </si>
  <si>
    <t>淡路市夢舞台1及び2番地</t>
    <rPh sb="0" eb="3">
      <t>アワジシ</t>
    </rPh>
    <rPh sb="3" eb="4">
      <t>ユメ</t>
    </rPh>
    <rPh sb="4" eb="6">
      <t>ブタイ</t>
    </rPh>
    <rPh sb="7" eb="8">
      <t>オヨ</t>
    </rPh>
    <rPh sb="10" eb="12">
      <t>バンチ</t>
    </rPh>
    <phoneticPr fontId="1"/>
  </si>
  <si>
    <t>淡路市大町畑597番地4</t>
    <rPh sb="0" eb="3">
      <t>アワジシ</t>
    </rPh>
    <rPh sb="3" eb="5">
      <t>オオマチ</t>
    </rPh>
    <rPh sb="5" eb="6">
      <t>ハタケ</t>
    </rPh>
    <rPh sb="9" eb="11">
      <t>バンチ</t>
    </rPh>
    <phoneticPr fontId="1"/>
  </si>
  <si>
    <t>淡路市大磯9番地3</t>
    <rPh sb="0" eb="3">
      <t>アワジシ</t>
    </rPh>
    <rPh sb="3" eb="5">
      <t>オオイソ</t>
    </rPh>
    <rPh sb="6" eb="8">
      <t>バンチ</t>
    </rPh>
    <phoneticPr fontId="1"/>
  </si>
  <si>
    <t>神戸市中央区御幸通2-1-10</t>
  </si>
  <si>
    <t>神戸市中央区波止場町2-1</t>
  </si>
  <si>
    <t>神戸市中央区波止場5-6</t>
  </si>
  <si>
    <t>神戸市中央区籠池通４丁目１－23</t>
  </si>
  <si>
    <t>神戸市須磨区北落合５－１</t>
  </si>
  <si>
    <t>神戸市須磨区北落合１丁目外</t>
  </si>
  <si>
    <t>神戸市北区ひよどり台1丁目１</t>
  </si>
  <si>
    <t>神戸市北区北五葉５丁目</t>
  </si>
  <si>
    <t>神戸市北区花山東町１</t>
  </si>
  <si>
    <t>神戸市北区有野台１丁目６</t>
  </si>
  <si>
    <t>神戸市北区有野台５丁目</t>
  </si>
  <si>
    <t>神戸市北区道場町生野１１７２‐３，‐９</t>
  </si>
  <si>
    <t>神戸市北区上津台８丁目１‐１</t>
  </si>
  <si>
    <t>神戸市垂水区狩口台1・2丁目
，南多聞台７丁目他</t>
  </si>
  <si>
    <t>神戸市垂水区本多聞5</t>
  </si>
  <si>
    <t>神戸市垂水区学が丘2-1</t>
  </si>
  <si>
    <t>神戸市垂水区学が丘5-2</t>
  </si>
  <si>
    <t xml:space="preserve">神戸市西区神出町広谷623-16 </t>
  </si>
  <si>
    <t xml:space="preserve">神戸市西区北山台3-1-1 </t>
  </si>
  <si>
    <t xml:space="preserve">神戸市西区岩岡町字坂ノ下656-2 </t>
  </si>
  <si>
    <t xml:space="preserve">神戸市西区神出町小束野9-94 </t>
  </si>
  <si>
    <t>神戸市西区竜が岡1-21-1</t>
  </si>
  <si>
    <t>神戸市西区糀台5-6-3</t>
  </si>
  <si>
    <t>神戸市西区押部谷町高和字性海寺山1557-1</t>
  </si>
  <si>
    <t>神戸市西区伊川谷町潤和824-1</t>
  </si>
  <si>
    <t>神戸市西区高塚台5-4-1</t>
  </si>
  <si>
    <t>神戸市西区高塚台2-11-1</t>
  </si>
  <si>
    <t>神戸市西区高塚台6-19-15</t>
  </si>
  <si>
    <t>神戸市西区神出町勝成78-53</t>
  </si>
  <si>
    <t>神戸市西区櫨谷町長谷13-1</t>
  </si>
  <si>
    <t>神戸市西区高塚台5－5</t>
  </si>
  <si>
    <t>神戸市西区櫨谷町長谷字光松谷13-1</t>
  </si>
  <si>
    <t xml:space="preserve">神戸市西区神出町宝勢字大蔵谷774-39 </t>
  </si>
  <si>
    <t>神戸市西区岩岡町西脇８３８番地</t>
  </si>
  <si>
    <t>神戸市西区高塚台7丁目２－１</t>
  </si>
  <si>
    <t>神戸市西区高塚台7丁目１番地</t>
  </si>
  <si>
    <t>併用</t>
    <rPh sb="0" eb="2">
      <t>ヘイヨウ</t>
    </rPh>
    <phoneticPr fontId="1"/>
  </si>
  <si>
    <t>自己水源</t>
    <rPh sb="0" eb="2">
      <t>ジコ</t>
    </rPh>
    <rPh sb="2" eb="4">
      <t>スイゲン</t>
    </rPh>
    <phoneticPr fontId="1"/>
  </si>
  <si>
    <t>（株）サン・デベロッパー</t>
    <rPh sb="0" eb="3">
      <t>カブ</t>
    </rPh>
    <phoneticPr fontId="15"/>
  </si>
  <si>
    <t>田中　喬浩</t>
    <rPh sb="0" eb="2">
      <t>タナカ</t>
    </rPh>
    <rPh sb="3" eb="4">
      <t>キョウ</t>
    </rPh>
    <rPh sb="4" eb="5">
      <t>ヒロ</t>
    </rPh>
    <phoneticPr fontId="11"/>
  </si>
  <si>
    <t>５市</t>
    <phoneticPr fontId="2"/>
  </si>
  <si>
    <t>　４４ｹ所</t>
    <phoneticPr fontId="2"/>
  </si>
  <si>
    <t>（平成２９年３月３１日現在）</t>
    <rPh sb="1" eb="3">
      <t>ヘイセイ</t>
    </rPh>
    <rPh sb="5" eb="6">
      <t>ネン</t>
    </rPh>
    <rPh sb="7" eb="8">
      <t>ガツ</t>
    </rPh>
    <rPh sb="10" eb="11">
      <t>ニチ</t>
    </rPh>
    <rPh sb="11" eb="13">
      <t>ゲンザイ</t>
    </rPh>
    <phoneticPr fontId="11"/>
  </si>
  <si>
    <t>２　平成２８年度末水道普及状況</t>
    <rPh sb="2" eb="4">
      <t>ヘイセイ</t>
    </rPh>
    <rPh sb="6" eb="8">
      <t>ネンド</t>
    </rPh>
    <rPh sb="8" eb="9">
      <t>マツ</t>
    </rPh>
    <rPh sb="9" eb="11">
      <t>スイドウ</t>
    </rPh>
    <rPh sb="11" eb="13">
      <t>フキュウ</t>
    </rPh>
    <rPh sb="13" eb="15">
      <t>ジョウキョウ</t>
    </rPh>
    <phoneticPr fontId="2"/>
  </si>
  <si>
    <t>29年3月末</t>
    <rPh sb="2" eb="3">
      <t>ネン</t>
    </rPh>
    <rPh sb="4" eb="6">
      <t>ガツマツ</t>
    </rPh>
    <phoneticPr fontId="6"/>
  </si>
  <si>
    <t>平成２８年度水道施設現況調書</t>
    <rPh sb="0" eb="2">
      <t>ヘイセイ</t>
    </rPh>
    <rPh sb="4" eb="6">
      <t>ネンド</t>
    </rPh>
    <rPh sb="6" eb="8">
      <t>スイドウ</t>
    </rPh>
    <rPh sb="8" eb="10">
      <t>シセツ</t>
    </rPh>
    <rPh sb="10" eb="12">
      <t>ゲンキョウ</t>
    </rPh>
    <rPh sb="12" eb="14">
      <t>チョウショ</t>
    </rPh>
    <phoneticPr fontId="2"/>
  </si>
  <si>
    <t>２　平成２８年度末水道普及状況</t>
    <rPh sb="2" eb="4">
      <t>ヘイセイ</t>
    </rPh>
    <rPh sb="6" eb="9">
      <t>ネンドマツ</t>
    </rPh>
    <rPh sb="9" eb="11">
      <t>スイドウ</t>
    </rPh>
    <rPh sb="11" eb="13">
      <t>フキュウ</t>
    </rPh>
    <rPh sb="13" eb="15">
      <t>ジョウキョウ</t>
    </rPh>
    <phoneticPr fontId="2"/>
  </si>
  <si>
    <t>単一</t>
    <rPh sb="0" eb="2">
      <t>タンイツ</t>
    </rPh>
    <phoneticPr fontId="5"/>
  </si>
  <si>
    <t>定額</t>
    <rPh sb="0" eb="2">
      <t>テイガク</t>
    </rPh>
    <phoneticPr fontId="5"/>
  </si>
  <si>
    <t>口径別</t>
    <rPh sb="0" eb="2">
      <t>コウケイ</t>
    </rPh>
    <rPh sb="2" eb="3">
      <t>ベツ</t>
    </rPh>
    <phoneticPr fontId="5"/>
  </si>
  <si>
    <t>赤穂市</t>
    <phoneticPr fontId="2"/>
  </si>
  <si>
    <t>与布土ダム</t>
    <phoneticPr fontId="2"/>
  </si>
  <si>
    <t>芦屋市</t>
    <rPh sb="0" eb="3">
      <t>アシヤシ</t>
    </rPh>
    <phoneticPr fontId="1"/>
  </si>
  <si>
    <t>芦屋市高浜町</t>
    <rPh sb="0" eb="3">
      <t>アシヤシ</t>
    </rPh>
    <rPh sb="3" eb="6">
      <t>タカハマチョウ</t>
    </rPh>
    <phoneticPr fontId="1"/>
  </si>
  <si>
    <t>加古川市</t>
    <rPh sb="0" eb="4">
      <t>カコガワシ</t>
    </rPh>
    <phoneticPr fontId="1"/>
  </si>
  <si>
    <t>加古川市平岡町新在家2301</t>
    <rPh sb="0" eb="4">
      <t>カコガワシ</t>
    </rPh>
    <rPh sb="4" eb="7">
      <t>ヒラオカチョウ</t>
    </rPh>
    <rPh sb="7" eb="10">
      <t>シンザイケ</t>
    </rPh>
    <phoneticPr fontId="0"/>
  </si>
  <si>
    <t>加古川市平岡町新在家1197-3</t>
    <rPh sb="4" eb="7">
      <t>ヒラオカチョウ</t>
    </rPh>
    <rPh sb="7" eb="10">
      <t>シンザイケ</t>
    </rPh>
    <phoneticPr fontId="0"/>
  </si>
  <si>
    <t>ニシカワ食品株式会社</t>
    <rPh sb="4" eb="6">
      <t>ショクヒン</t>
    </rPh>
    <rPh sb="6" eb="8">
      <t>カブシキ</t>
    </rPh>
    <rPh sb="8" eb="10">
      <t>カイシャ</t>
    </rPh>
    <phoneticPr fontId="1"/>
  </si>
  <si>
    <t>加古川市野口町長砂799</t>
    <rPh sb="4" eb="6">
      <t>ノグチ</t>
    </rPh>
    <rPh sb="6" eb="7">
      <t>チョウ</t>
    </rPh>
    <rPh sb="7" eb="9">
      <t>ナガスナ</t>
    </rPh>
    <phoneticPr fontId="1"/>
  </si>
  <si>
    <t>加古川市平岡町新在家615-1</t>
    <rPh sb="0" eb="4">
      <t>カコガワシ</t>
    </rPh>
    <rPh sb="4" eb="7">
      <t>ヒラオカチョウ</t>
    </rPh>
    <rPh sb="7" eb="10">
      <t>シンザイケ</t>
    </rPh>
    <phoneticPr fontId="0"/>
  </si>
  <si>
    <t>加古川町寺家町269-1</t>
    <rPh sb="0" eb="4">
      <t>カコガワチョウ</t>
    </rPh>
    <rPh sb="4" eb="7">
      <t>ジケマチ</t>
    </rPh>
    <phoneticPr fontId="1"/>
  </si>
  <si>
    <t>加古川市別府町緑町2</t>
    <rPh sb="4" eb="7">
      <t>ベフチョウ</t>
    </rPh>
    <rPh sb="7" eb="9">
      <t>ミドリマチ</t>
    </rPh>
    <phoneticPr fontId="1"/>
  </si>
  <si>
    <t>加古川市八幡町宗佐５４４</t>
    <rPh sb="0" eb="4">
      <t>カコガワシ</t>
    </rPh>
    <phoneticPr fontId="2"/>
  </si>
  <si>
    <t>高砂市</t>
    <rPh sb="0" eb="3">
      <t>タカサゴシ</t>
    </rPh>
    <phoneticPr fontId="1"/>
  </si>
  <si>
    <t>高砂市宮前町1番8号</t>
    <rPh sb="0" eb="3">
      <t>タカサゴシ</t>
    </rPh>
    <rPh sb="3" eb="5">
      <t>ミヤマエ</t>
    </rPh>
    <rPh sb="5" eb="6">
      <t>マチ</t>
    </rPh>
    <rPh sb="7" eb="8">
      <t>バン</t>
    </rPh>
    <rPh sb="9" eb="10">
      <t>ゴウ</t>
    </rPh>
    <phoneticPr fontId="1"/>
  </si>
  <si>
    <t>高砂市荒井町新浜2丁目1番1号</t>
    <rPh sb="0" eb="3">
      <t>タカサゴシ</t>
    </rPh>
    <rPh sb="3" eb="6">
      <t>アライチョウ</t>
    </rPh>
    <rPh sb="6" eb="8">
      <t>シンハマ</t>
    </rPh>
    <rPh sb="9" eb="11">
      <t>チョウメ</t>
    </rPh>
    <rPh sb="12" eb="13">
      <t>バン</t>
    </rPh>
    <rPh sb="14" eb="15">
      <t>ゴウ</t>
    </rPh>
    <phoneticPr fontId="1"/>
  </si>
  <si>
    <t>高砂市荒井町新浜1丁目1番1号</t>
    <rPh sb="0" eb="3">
      <t>タカサゴシ</t>
    </rPh>
    <rPh sb="3" eb="6">
      <t>アライチョウ</t>
    </rPh>
    <rPh sb="6" eb="8">
      <t>シンハマ</t>
    </rPh>
    <rPh sb="9" eb="11">
      <t>チョウメ</t>
    </rPh>
    <rPh sb="12" eb="13">
      <t>バン</t>
    </rPh>
    <rPh sb="14" eb="15">
      <t>ゴウ</t>
    </rPh>
    <phoneticPr fontId="1"/>
  </si>
  <si>
    <t>小野市桜台1番地</t>
    <rPh sb="0" eb="3">
      <t>オノシ</t>
    </rPh>
    <rPh sb="3" eb="5">
      <t>サクラダイ</t>
    </rPh>
    <rPh sb="6" eb="8">
      <t>バンチ</t>
    </rPh>
    <phoneticPr fontId="1"/>
  </si>
  <si>
    <t>加東市黒谷字西山1197番地99</t>
    <rPh sb="0" eb="3">
      <t>カトウシ</t>
    </rPh>
    <rPh sb="3" eb="5">
      <t>クロダニ</t>
    </rPh>
    <rPh sb="5" eb="6">
      <t>アザ</t>
    </rPh>
    <rPh sb="6" eb="8">
      <t>ニシヤマ</t>
    </rPh>
    <rPh sb="12" eb="14">
      <t>バンチ</t>
    </rPh>
    <phoneticPr fontId="1"/>
  </si>
  <si>
    <t>加東市新定字流尾2063番地3</t>
    <rPh sb="0" eb="3">
      <t>カトウシ</t>
    </rPh>
    <rPh sb="3" eb="5">
      <t>シンジョウ</t>
    </rPh>
    <rPh sb="5" eb="6">
      <t>アザ</t>
    </rPh>
    <rPh sb="6" eb="7">
      <t>ナガ</t>
    </rPh>
    <rPh sb="7" eb="8">
      <t>オ</t>
    </rPh>
    <rPh sb="12" eb="14">
      <t>バンチ</t>
    </rPh>
    <phoneticPr fontId="1"/>
  </si>
  <si>
    <t>加東市黒谷字五所ヶ谷1220</t>
    <rPh sb="0" eb="3">
      <t>カトウシ</t>
    </rPh>
    <rPh sb="3" eb="5">
      <t>クロダニ</t>
    </rPh>
    <rPh sb="5" eb="6">
      <t>アザ</t>
    </rPh>
    <rPh sb="6" eb="8">
      <t>ゴショ</t>
    </rPh>
    <rPh sb="9" eb="10">
      <t>タニ</t>
    </rPh>
    <phoneticPr fontId="1"/>
  </si>
  <si>
    <t>加東市永福字高ツコ663番地61</t>
    <rPh sb="0" eb="3">
      <t>カトウシ</t>
    </rPh>
    <rPh sb="3" eb="5">
      <t>エイフク</t>
    </rPh>
    <rPh sb="5" eb="6">
      <t>アザ</t>
    </rPh>
    <rPh sb="6" eb="7">
      <t>タカ</t>
    </rPh>
    <rPh sb="12" eb="14">
      <t>バンチ</t>
    </rPh>
    <phoneticPr fontId="1"/>
  </si>
  <si>
    <t>西脇市鹿野町字
西川原124-5</t>
    <rPh sb="0" eb="3">
      <t>ニシワキシ</t>
    </rPh>
    <rPh sb="3" eb="5">
      <t>シカノ</t>
    </rPh>
    <rPh sb="5" eb="6">
      <t>チョウ</t>
    </rPh>
    <rPh sb="6" eb="7">
      <t>アザ</t>
    </rPh>
    <rPh sb="8" eb="9">
      <t>ニシ</t>
    </rPh>
    <rPh sb="9" eb="10">
      <t>カワ</t>
    </rPh>
    <rPh sb="10" eb="11">
      <t>ハラ</t>
    </rPh>
    <phoneticPr fontId="1"/>
  </si>
  <si>
    <t>神崎郡福崎町高岡１９６６－５</t>
    <rPh sb="0" eb="3">
      <t>カンザキグン</t>
    </rPh>
    <rPh sb="3" eb="6">
      <t>フクサキチョウ</t>
    </rPh>
    <rPh sb="6" eb="8">
      <t>タカオカ</t>
    </rPh>
    <phoneticPr fontId="1"/>
  </si>
  <si>
    <t>宍粟市</t>
    <rPh sb="0" eb="3">
      <t>シソウシ</t>
    </rPh>
    <phoneticPr fontId="1"/>
  </si>
  <si>
    <t>宍粟市山崎町春安111-1</t>
    <rPh sb="0" eb="3">
      <t>シソウシ</t>
    </rPh>
    <rPh sb="3" eb="6">
      <t>ヤマサキチョウ</t>
    </rPh>
    <rPh sb="6" eb="7">
      <t>ハル</t>
    </rPh>
    <rPh sb="7" eb="8">
      <t>ヤス</t>
    </rPh>
    <phoneticPr fontId="1"/>
  </si>
  <si>
    <t>宍粟市一宮町福知1757-16</t>
    <rPh sb="0" eb="3">
      <t>シソウシ</t>
    </rPh>
    <rPh sb="3" eb="6">
      <t>イチノミヤチョウ</t>
    </rPh>
    <rPh sb="6" eb="8">
      <t>フクチ</t>
    </rPh>
    <phoneticPr fontId="1"/>
  </si>
  <si>
    <t>宍粟市波賀町上野1799-6</t>
    <rPh sb="0" eb="3">
      <t>シソウシ</t>
    </rPh>
    <rPh sb="3" eb="6">
      <t>ハガチョウ</t>
    </rPh>
    <rPh sb="6" eb="8">
      <t>ウエノ</t>
    </rPh>
    <phoneticPr fontId="1"/>
  </si>
  <si>
    <t>宍粟市千種町西河内1047-218</t>
    <rPh sb="0" eb="3">
      <t>シソウシ</t>
    </rPh>
    <rPh sb="3" eb="6">
      <t>チクサチョウ</t>
    </rPh>
    <rPh sb="6" eb="7">
      <t>ニシ</t>
    </rPh>
    <rPh sb="7" eb="9">
      <t>カワウチ</t>
    </rPh>
    <phoneticPr fontId="1"/>
  </si>
  <si>
    <t>宍粟市山崎町川戸1821</t>
    <rPh sb="0" eb="3">
      <t>シソウシ</t>
    </rPh>
    <rPh sb="3" eb="6">
      <t>ヤマサキチョウ</t>
    </rPh>
    <rPh sb="6" eb="8">
      <t>カワト</t>
    </rPh>
    <phoneticPr fontId="1"/>
  </si>
  <si>
    <t>三原専用水道</t>
    <rPh sb="0" eb="2">
      <t>ミハラ</t>
    </rPh>
    <rPh sb="2" eb="6">
      <t>センヨウスイドウ</t>
    </rPh>
    <phoneticPr fontId="1"/>
  </si>
  <si>
    <t>豊岡市竹野町竹野</t>
    <rPh sb="0" eb="3">
      <t>トヨオカシ</t>
    </rPh>
    <rPh sb="3" eb="5">
      <t>タケノ</t>
    </rPh>
    <rPh sb="5" eb="6">
      <t>チョウ</t>
    </rPh>
    <rPh sb="6" eb="8">
      <t>タケノ</t>
    </rPh>
    <phoneticPr fontId="1"/>
  </si>
  <si>
    <t>香美町</t>
    <rPh sb="0" eb="2">
      <t>カミ</t>
    </rPh>
    <rPh sb="2" eb="3">
      <t>チョウ</t>
    </rPh>
    <phoneticPr fontId="1"/>
  </si>
  <si>
    <t>養父市八鹿町八鹿</t>
    <rPh sb="0" eb="3">
      <t>ヤブシ</t>
    </rPh>
    <rPh sb="3" eb="6">
      <t>ヨウカチョウ</t>
    </rPh>
    <rPh sb="6" eb="8">
      <t>ヨウカ</t>
    </rPh>
    <phoneticPr fontId="1"/>
  </si>
  <si>
    <t>篠山市矢代231-1</t>
    <rPh sb="0" eb="3">
      <t>ササヤマシ</t>
    </rPh>
    <rPh sb="3" eb="5">
      <t>ヤシロ</t>
    </rPh>
    <phoneticPr fontId="1"/>
  </si>
  <si>
    <t>篠山市日置25-1</t>
    <rPh sb="0" eb="3">
      <t>ササヤマシ</t>
    </rPh>
    <rPh sb="3" eb="5">
      <t>ヒオキ</t>
    </rPh>
    <phoneticPr fontId="1"/>
  </si>
  <si>
    <t>丹波市山南町村森1-1</t>
    <rPh sb="0" eb="3">
      <t>タンバシ</t>
    </rPh>
    <rPh sb="3" eb="6">
      <t>サンナンチョウ</t>
    </rPh>
    <rPh sb="6" eb="7">
      <t>ムラ</t>
    </rPh>
    <rPh sb="7" eb="8">
      <t>モリ</t>
    </rPh>
    <phoneticPr fontId="1"/>
  </si>
  <si>
    <t>本州四国連絡高速道路（(株)</t>
    <rPh sb="0" eb="2">
      <t>ホンシュウ</t>
    </rPh>
    <rPh sb="2" eb="4">
      <t>シコク</t>
    </rPh>
    <rPh sb="4" eb="6">
      <t>レンラク</t>
    </rPh>
    <rPh sb="6" eb="8">
      <t>コウソク</t>
    </rPh>
    <rPh sb="8" eb="10">
      <t>ドウロ</t>
    </rPh>
    <rPh sb="11" eb="14">
      <t>カブ</t>
    </rPh>
    <phoneticPr fontId="1"/>
  </si>
  <si>
    <t>株式会社夢舞台</t>
    <rPh sb="0" eb="2">
      <t>カブシキ</t>
    </rPh>
    <rPh sb="2" eb="4">
      <t>カイシャ</t>
    </rPh>
    <rPh sb="4" eb="5">
      <t>ユメ</t>
    </rPh>
    <rPh sb="5" eb="7">
      <t>ブタイ</t>
    </rPh>
    <phoneticPr fontId="1"/>
  </si>
  <si>
    <t>淡路市育波558番地2</t>
    <rPh sb="0" eb="3">
      <t>アワジシ</t>
    </rPh>
    <rPh sb="3" eb="4">
      <t>イク</t>
    </rPh>
    <rPh sb="4" eb="5">
      <t>ナミ</t>
    </rPh>
    <rPh sb="8" eb="10">
      <t>バンチ</t>
    </rPh>
    <phoneticPr fontId="1"/>
  </si>
  <si>
    <t>南あわじ市福良丙317</t>
    <rPh sb="0" eb="1">
      <t>ミナミ</t>
    </rPh>
    <rPh sb="4" eb="5">
      <t>シ</t>
    </rPh>
    <rPh sb="5" eb="7">
      <t>フクラ</t>
    </rPh>
    <rPh sb="7" eb="8">
      <t>ヘイ</t>
    </rPh>
    <phoneticPr fontId="1"/>
  </si>
  <si>
    <t>南あわじ市八木寺内1147</t>
    <rPh sb="0" eb="1">
      <t>ミナミ</t>
    </rPh>
    <rPh sb="4" eb="5">
      <t>シ</t>
    </rPh>
    <rPh sb="5" eb="7">
      <t>ヤギ</t>
    </rPh>
    <rPh sb="7" eb="9">
      <t>ジナイ</t>
    </rPh>
    <phoneticPr fontId="1"/>
  </si>
  <si>
    <t>南あわじ市賀集野田764</t>
    <rPh sb="0" eb="1">
      <t>ミナミ</t>
    </rPh>
    <rPh sb="4" eb="5">
      <t>シ</t>
    </rPh>
    <rPh sb="5" eb="7">
      <t>カシュウ</t>
    </rPh>
    <rPh sb="7" eb="9">
      <t>ノダ</t>
    </rPh>
    <phoneticPr fontId="1"/>
  </si>
  <si>
    <t>神戸市灘区六甲台
町2-11</t>
  </si>
  <si>
    <t>神戸市灘区篠原北
町3-11-15</t>
  </si>
  <si>
    <t>神戸市灘区土山町
90-71</t>
  </si>
  <si>
    <t>神戸市中央区港島
中町3丁目</t>
  </si>
  <si>
    <t>神戸市中央区加納
町1-3-2</t>
  </si>
  <si>
    <t>神戸市中央区磯辺
通1-1-22</t>
  </si>
  <si>
    <t>神戸市中央区加納
町２－８－３</t>
  </si>
  <si>
    <t>神戸市中央区東川崎
町１丁目８－1</t>
  </si>
  <si>
    <t>神戸市中央区楠町
7-5-2</t>
  </si>
  <si>
    <t>日鉄住金鋼板（株）西日本製造所</t>
    <rPh sb="0" eb="2">
      <t>ニッテツ</t>
    </rPh>
    <rPh sb="2" eb="4">
      <t>スミキン</t>
    </rPh>
    <rPh sb="4" eb="6">
      <t>コウバン</t>
    </rPh>
    <rPh sb="7" eb="8">
      <t>カブ</t>
    </rPh>
    <rPh sb="9" eb="10">
      <t>ニシ</t>
    </rPh>
    <rPh sb="10" eb="12">
      <t>ニホン</t>
    </rPh>
    <rPh sb="12" eb="14">
      <t>セイゾウ</t>
    </rPh>
    <rPh sb="14" eb="15">
      <t>ショ</t>
    </rPh>
    <phoneticPr fontId="1"/>
  </si>
  <si>
    <t>尼崎市杭瀬南新町3-2-1</t>
    <rPh sb="0" eb="3">
      <t>アマガサキシ</t>
    </rPh>
    <rPh sb="3" eb="8">
      <t>クイセミナミシンマチ</t>
    </rPh>
    <phoneticPr fontId="1"/>
  </si>
  <si>
    <t>東亜バルブエンジニアリング（株）</t>
    <rPh sb="0" eb="2">
      <t>トウア</t>
    </rPh>
    <rPh sb="14" eb="15">
      <t>カブ</t>
    </rPh>
    <phoneticPr fontId="1"/>
  </si>
  <si>
    <t>尼崎市西立花町5-12-1</t>
    <rPh sb="0" eb="3">
      <t>アマガサキシ</t>
    </rPh>
    <rPh sb="3" eb="7">
      <t>ニシタチバナチョウ</t>
    </rPh>
    <phoneticPr fontId="1"/>
  </si>
  <si>
    <t>住友精密工業（株）</t>
    <rPh sb="0" eb="2">
      <t>スミトモ</t>
    </rPh>
    <rPh sb="2" eb="4">
      <t>セイミツ</t>
    </rPh>
    <rPh sb="4" eb="6">
      <t>コウギョウ</t>
    </rPh>
    <rPh sb="7" eb="8">
      <t>カブ</t>
    </rPh>
    <phoneticPr fontId="1"/>
  </si>
  <si>
    <t>尼崎市扶桑町1-10</t>
    <rPh sb="0" eb="3">
      <t>アマガサキシ</t>
    </rPh>
    <rPh sb="3" eb="5">
      <t>フソウ</t>
    </rPh>
    <rPh sb="5" eb="6">
      <t>チョウ</t>
    </rPh>
    <phoneticPr fontId="1"/>
  </si>
  <si>
    <t>受水のみ</t>
    <rPh sb="0" eb="1">
      <t>ジュ</t>
    </rPh>
    <rPh sb="1" eb="2">
      <t>スイ</t>
    </rPh>
    <phoneticPr fontId="1"/>
  </si>
  <si>
    <t>急速ろ過、除鉄、除Mn、膜ろ過</t>
    <rPh sb="0" eb="2">
      <t>キュウソク</t>
    </rPh>
    <rPh sb="3" eb="4">
      <t>カ</t>
    </rPh>
    <rPh sb="5" eb="6">
      <t>ジョ</t>
    </rPh>
    <rPh sb="6" eb="7">
      <t>テツ</t>
    </rPh>
    <rPh sb="8" eb="9">
      <t>ジョ</t>
    </rPh>
    <rPh sb="12" eb="13">
      <t>マク</t>
    </rPh>
    <rPh sb="14" eb="15">
      <t>カ</t>
    </rPh>
    <phoneticPr fontId="1"/>
  </si>
  <si>
    <t>膜ろ過</t>
    <rPh sb="0" eb="1">
      <t>マク</t>
    </rPh>
    <rPh sb="2" eb="3">
      <t>カ</t>
    </rPh>
    <phoneticPr fontId="1"/>
  </si>
  <si>
    <t>除鉄、除Mn</t>
    <rPh sb="0" eb="1">
      <t>ジョ</t>
    </rPh>
    <rPh sb="1" eb="2">
      <t>テツ</t>
    </rPh>
    <rPh sb="3" eb="4">
      <t>ジョ</t>
    </rPh>
    <phoneticPr fontId="1"/>
  </si>
  <si>
    <t>除鉄</t>
    <rPh sb="0" eb="1">
      <t>ジョ</t>
    </rPh>
    <rPh sb="1" eb="2">
      <t>テツ</t>
    </rPh>
    <phoneticPr fontId="1"/>
  </si>
  <si>
    <t>除鉄、除Mn、膜ろ過</t>
    <rPh sb="0" eb="1">
      <t>ジョ</t>
    </rPh>
    <rPh sb="1" eb="2">
      <t>テツ</t>
    </rPh>
    <rPh sb="3" eb="4">
      <t>ジョ</t>
    </rPh>
    <rPh sb="7" eb="8">
      <t>マク</t>
    </rPh>
    <rPh sb="9" eb="10">
      <t>カ</t>
    </rPh>
    <phoneticPr fontId="1"/>
  </si>
  <si>
    <t>緩速ろ過</t>
    <rPh sb="0" eb="1">
      <t>ユル</t>
    </rPh>
    <rPh sb="3" eb="4">
      <t>カ</t>
    </rPh>
    <phoneticPr fontId="1"/>
  </si>
  <si>
    <t>簡易ろ過</t>
    <rPh sb="0" eb="2">
      <t>カンイ</t>
    </rPh>
    <rPh sb="3" eb="4">
      <t>カ</t>
    </rPh>
    <phoneticPr fontId="1"/>
  </si>
  <si>
    <t>急速ろ過、膜ろ過</t>
    <rPh sb="0" eb="2">
      <t>キュウソク</t>
    </rPh>
    <rPh sb="3" eb="4">
      <t>カ</t>
    </rPh>
    <rPh sb="5" eb="6">
      <t>マク</t>
    </rPh>
    <rPh sb="7" eb="8">
      <t>カ</t>
    </rPh>
    <phoneticPr fontId="1"/>
  </si>
  <si>
    <t>急速ろ過、除鉄、除Mn</t>
    <rPh sb="0" eb="2">
      <t>キュウソク</t>
    </rPh>
    <rPh sb="3" eb="4">
      <t>カ</t>
    </rPh>
    <rPh sb="5" eb="6">
      <t>ジョ</t>
    </rPh>
    <rPh sb="6" eb="7">
      <t>テツ</t>
    </rPh>
    <rPh sb="8" eb="9">
      <t>ジョ</t>
    </rPh>
    <phoneticPr fontId="1"/>
  </si>
  <si>
    <t>その他</t>
    <rPh sb="2" eb="3">
      <t>タ</t>
    </rPh>
    <phoneticPr fontId="1"/>
  </si>
  <si>
    <t>膜ろ過、その他</t>
    <rPh sb="0" eb="1">
      <t>マク</t>
    </rPh>
    <rPh sb="2" eb="3">
      <t>カ</t>
    </rPh>
    <rPh sb="6" eb="7">
      <t>タ</t>
    </rPh>
    <phoneticPr fontId="1"/>
  </si>
  <si>
    <t>急速ろ過、その他</t>
    <rPh sb="0" eb="2">
      <t>キュウソク</t>
    </rPh>
    <rPh sb="3" eb="4">
      <t>カ</t>
    </rPh>
    <rPh sb="7" eb="8">
      <t>タ</t>
    </rPh>
    <phoneticPr fontId="1"/>
  </si>
  <si>
    <t>専用</t>
    <rPh sb="0" eb="2">
      <t>センヨウ</t>
    </rPh>
    <phoneticPr fontId="1"/>
  </si>
  <si>
    <t>浄水兼用</t>
    <rPh sb="0" eb="2">
      <t>ジョウスイ</t>
    </rPh>
    <rPh sb="2" eb="4">
      <t>ケンヨウ</t>
    </rPh>
    <phoneticPr fontId="1"/>
  </si>
  <si>
    <t>原水兼用</t>
    <rPh sb="0" eb="2">
      <t>ゲンスイ</t>
    </rPh>
    <rPh sb="2" eb="4">
      <t>ケンヨウ</t>
    </rPh>
    <phoneticPr fontId="1"/>
  </si>
  <si>
    <t>良</t>
    <rPh sb="0" eb="1">
      <t>リョウ</t>
    </rPh>
    <phoneticPr fontId="1"/>
  </si>
  <si>
    <t>給水制限あり</t>
    <rPh sb="0" eb="2">
      <t>キュウスイ</t>
    </rPh>
    <rPh sb="2" eb="4">
      <t>セイゲン</t>
    </rPh>
    <phoneticPr fontId="1"/>
  </si>
  <si>
    <t>水質悪化あり</t>
    <rPh sb="0" eb="2">
      <t>スイシツ</t>
    </rPh>
    <rPh sb="2" eb="4">
      <t>アッカ</t>
    </rPh>
    <phoneticPr fontId="1"/>
  </si>
  <si>
    <t>登録検査機関</t>
    <rPh sb="0" eb="2">
      <t>トウロク</t>
    </rPh>
    <rPh sb="2" eb="4">
      <t>ケンサ</t>
    </rPh>
    <rPh sb="4" eb="6">
      <t>キカン</t>
    </rPh>
    <phoneticPr fontId="1"/>
  </si>
  <si>
    <t>保健所等</t>
    <rPh sb="0" eb="3">
      <t>ホケンジョ</t>
    </rPh>
    <rPh sb="3" eb="4">
      <t>トウ</t>
    </rPh>
    <phoneticPr fontId="1"/>
  </si>
  <si>
    <t>保健所等、登録検査機関</t>
    <rPh sb="0" eb="3">
      <t>ホケンジョ</t>
    </rPh>
    <rPh sb="3" eb="4">
      <t>トウ</t>
    </rPh>
    <rPh sb="5" eb="7">
      <t>トウロク</t>
    </rPh>
    <rPh sb="7" eb="9">
      <t>ケンサ</t>
    </rPh>
    <rPh sb="9" eb="11">
      <t>キカン</t>
    </rPh>
    <phoneticPr fontId="1"/>
  </si>
  <si>
    <t>有</t>
    <rPh sb="0" eb="1">
      <t>アリ</t>
    </rPh>
    <phoneticPr fontId="1"/>
  </si>
  <si>
    <t>無</t>
    <rPh sb="0" eb="1">
      <t>ナ</t>
    </rPh>
    <phoneticPr fontId="1"/>
  </si>
  <si>
    <t>未給水</t>
    <rPh sb="0" eb="1">
      <t>ミ</t>
    </rPh>
    <rPh sb="1" eb="3">
      <t>キュウスイ</t>
    </rPh>
    <phoneticPr fontId="1"/>
  </si>
  <si>
    <t>休止中</t>
    <rPh sb="0" eb="2">
      <t>キュウシ</t>
    </rPh>
    <rPh sb="2" eb="3">
      <t>ナカ</t>
    </rPh>
    <phoneticPr fontId="1"/>
  </si>
  <si>
    <t>休止中</t>
    <rPh sb="0" eb="3">
      <t>キュウシチュウ</t>
    </rPh>
    <phoneticPr fontId="1"/>
  </si>
  <si>
    <t>未着工</t>
    <rPh sb="0" eb="3">
      <t>ミチャッコウ</t>
    </rPh>
    <phoneticPr fontId="1"/>
  </si>
  <si>
    <t>平成２８年度簡易専用水道現況調査表</t>
    <rPh sb="0" eb="2">
      <t>ヘイセイ</t>
    </rPh>
    <rPh sb="4" eb="6">
      <t>ネンド</t>
    </rPh>
    <rPh sb="6" eb="8">
      <t>カンイ</t>
    </rPh>
    <rPh sb="8" eb="10">
      <t>センヨウ</t>
    </rPh>
    <rPh sb="10" eb="12">
      <t>スイドウ</t>
    </rPh>
    <rPh sb="12" eb="14">
      <t>ゲンキョウ</t>
    </rPh>
    <rPh sb="14" eb="17">
      <t>チョウサヒョウ</t>
    </rPh>
    <phoneticPr fontId="2"/>
  </si>
  <si>
    <t>㈳聖隷福祉事業団　　宝塚せいれいの里</t>
    <rPh sb="1" eb="3">
      <t>セイレイ</t>
    </rPh>
    <rPh sb="3" eb="5">
      <t>フクシ</t>
    </rPh>
    <rPh sb="5" eb="8">
      <t>ジギョウダン</t>
    </rPh>
    <rPh sb="10" eb="11">
      <t>タカラ</t>
    </rPh>
    <rPh sb="11" eb="12">
      <t>ツカ</t>
    </rPh>
    <rPh sb="17" eb="18">
      <t>サト</t>
    </rPh>
    <phoneticPr fontId="1"/>
  </si>
  <si>
    <t>谷水総合開発㈱　（上本庄住宅）</t>
    <rPh sb="0" eb="2">
      <t>タニミズ</t>
    </rPh>
    <rPh sb="2" eb="4">
      <t>ソウゴウ</t>
    </rPh>
    <rPh sb="4" eb="6">
      <t>カイハツ</t>
    </rPh>
    <rPh sb="9" eb="10">
      <t>カミ</t>
    </rPh>
    <rPh sb="10" eb="12">
      <t>ホンジョウ</t>
    </rPh>
    <rPh sb="12" eb="14">
      <t>ジュウタク</t>
    </rPh>
    <phoneticPr fontId="1"/>
  </si>
  <si>
    <t>有馬富士水道管理組合　（有馬富士住宅）</t>
    <rPh sb="0" eb="2">
      <t>アリマ</t>
    </rPh>
    <rPh sb="2" eb="4">
      <t>フジ</t>
    </rPh>
    <rPh sb="4" eb="6">
      <t>スイドウ</t>
    </rPh>
    <rPh sb="6" eb="8">
      <t>カンリ</t>
    </rPh>
    <rPh sb="8" eb="10">
      <t>クミアイ</t>
    </rPh>
    <rPh sb="12" eb="14">
      <t>アリマ</t>
    </rPh>
    <rPh sb="14" eb="16">
      <t>フジ</t>
    </rPh>
    <rPh sb="16" eb="18">
      <t>ジュウタク</t>
    </rPh>
    <phoneticPr fontId="1"/>
  </si>
  <si>
    <t>臨海建設工業㈱　（三田みどり台）</t>
    <rPh sb="0" eb="2">
      <t>リンカイ</t>
    </rPh>
    <rPh sb="2" eb="4">
      <t>ケンセツ</t>
    </rPh>
    <rPh sb="4" eb="6">
      <t>コウギョウ</t>
    </rPh>
    <rPh sb="9" eb="11">
      <t>ミタ</t>
    </rPh>
    <rPh sb="14" eb="15">
      <t>ダイ</t>
    </rPh>
    <phoneticPr fontId="1"/>
  </si>
  <si>
    <t>㈱風の森興産　（風の森ビレッジ）</t>
    <rPh sb="1" eb="2">
      <t>カゼ</t>
    </rPh>
    <rPh sb="3" eb="4">
      <t>モリ</t>
    </rPh>
    <rPh sb="4" eb="6">
      <t>コウサン</t>
    </rPh>
    <rPh sb="8" eb="9">
      <t>カゼ</t>
    </rPh>
    <rPh sb="10" eb="11">
      <t>モリ</t>
    </rPh>
    <phoneticPr fontId="1"/>
  </si>
  <si>
    <t>医療法人社団正仁会　（明石土山病院）</t>
    <rPh sb="0" eb="2">
      <t>イリョウ</t>
    </rPh>
    <rPh sb="2" eb="4">
      <t>ホウジン</t>
    </rPh>
    <rPh sb="4" eb="6">
      <t>シャダン</t>
    </rPh>
    <rPh sb="6" eb="7">
      <t>ショウ</t>
    </rPh>
    <rPh sb="7" eb="8">
      <t>ジン</t>
    </rPh>
    <rPh sb="8" eb="9">
      <t>カイ</t>
    </rPh>
    <rPh sb="11" eb="13">
      <t>アカシ</t>
    </rPh>
    <rPh sb="13" eb="15">
      <t>ツチヤマ</t>
    </rPh>
    <rPh sb="15" eb="17">
      <t>ビョウイン</t>
    </rPh>
    <phoneticPr fontId="1"/>
  </si>
  <si>
    <t>UR都市機構　（明舞団地B)</t>
    <rPh sb="2" eb="4">
      <t>トシ</t>
    </rPh>
    <rPh sb="4" eb="6">
      <t>キコウ</t>
    </rPh>
    <rPh sb="8" eb="10">
      <t>メイマイ</t>
    </rPh>
    <rPh sb="10" eb="12">
      <t>ダンチ</t>
    </rPh>
    <phoneticPr fontId="1"/>
  </si>
  <si>
    <t>UR都市機構　（明舞団地Ａ)</t>
    <rPh sb="2" eb="4">
      <t>トシ</t>
    </rPh>
    <rPh sb="4" eb="6">
      <t>キコウ</t>
    </rPh>
    <rPh sb="8" eb="10">
      <t>メイマイ</t>
    </rPh>
    <rPh sb="10" eb="12">
      <t>ダンチ</t>
    </rPh>
    <phoneticPr fontId="1"/>
  </si>
  <si>
    <t>UR都市機構　（大久保東第2団地）</t>
    <rPh sb="2" eb="4">
      <t>トシ</t>
    </rPh>
    <rPh sb="4" eb="6">
      <t>キコウ</t>
    </rPh>
    <rPh sb="8" eb="11">
      <t>オオクボ</t>
    </rPh>
    <rPh sb="11" eb="12">
      <t>ヒガシ</t>
    </rPh>
    <rPh sb="12" eb="13">
      <t>ダイ</t>
    </rPh>
    <rPh sb="14" eb="16">
      <t>ダンチ</t>
    </rPh>
    <phoneticPr fontId="1"/>
  </si>
  <si>
    <t>UR都市機構　（大久保東第3団地）</t>
    <rPh sb="2" eb="4">
      <t>トシ</t>
    </rPh>
    <rPh sb="4" eb="6">
      <t>キコウ</t>
    </rPh>
    <rPh sb="8" eb="11">
      <t>オオクボ</t>
    </rPh>
    <rPh sb="11" eb="12">
      <t>ヒガシ</t>
    </rPh>
    <rPh sb="12" eb="13">
      <t>ダイ</t>
    </rPh>
    <rPh sb="14" eb="16">
      <t>ダンチ</t>
    </rPh>
    <phoneticPr fontId="1"/>
  </si>
  <si>
    <t>社会福祉法人明石愛老園　（明石愛老園）</t>
    <rPh sb="0" eb="2">
      <t>シャカイ</t>
    </rPh>
    <rPh sb="2" eb="4">
      <t>フクシ</t>
    </rPh>
    <rPh sb="4" eb="6">
      <t>ホウジン</t>
    </rPh>
    <rPh sb="6" eb="8">
      <t>アカシ</t>
    </rPh>
    <rPh sb="8" eb="9">
      <t>アイ</t>
    </rPh>
    <rPh sb="9" eb="10">
      <t>ロウ</t>
    </rPh>
    <rPh sb="10" eb="11">
      <t>エン</t>
    </rPh>
    <rPh sb="13" eb="15">
      <t>アカシ</t>
    </rPh>
    <rPh sb="15" eb="16">
      <t>アイ</t>
    </rPh>
    <rPh sb="16" eb="17">
      <t>ロウ</t>
    </rPh>
    <rPh sb="17" eb="18">
      <t>エン</t>
    </rPh>
    <phoneticPr fontId="1"/>
  </si>
  <si>
    <t>医療法人公仁会　（医療法人公仁会　明石仁十病院）</t>
    <rPh sb="0" eb="2">
      <t>イリョウ</t>
    </rPh>
    <rPh sb="2" eb="4">
      <t>ホウジン</t>
    </rPh>
    <rPh sb="4" eb="5">
      <t>コウ</t>
    </rPh>
    <rPh sb="5" eb="6">
      <t>ジン</t>
    </rPh>
    <rPh sb="6" eb="7">
      <t>カイ</t>
    </rPh>
    <rPh sb="9" eb="11">
      <t>イリョウ</t>
    </rPh>
    <rPh sb="11" eb="13">
      <t>ホウジン</t>
    </rPh>
    <rPh sb="13" eb="14">
      <t>コウ</t>
    </rPh>
    <rPh sb="14" eb="15">
      <t>ジン</t>
    </rPh>
    <rPh sb="15" eb="16">
      <t>カイ</t>
    </rPh>
    <rPh sb="17" eb="19">
      <t>アカシ</t>
    </rPh>
    <rPh sb="19" eb="20">
      <t>ニン</t>
    </rPh>
    <rPh sb="20" eb="21">
      <t>ジュウ</t>
    </rPh>
    <rPh sb="21" eb="23">
      <t>ビョウイン</t>
    </rPh>
    <phoneticPr fontId="1"/>
  </si>
  <si>
    <t>学校法人睦学園　（兵庫大学）</t>
    <rPh sb="0" eb="2">
      <t>ガッコウ</t>
    </rPh>
    <rPh sb="2" eb="4">
      <t>ホウジン</t>
    </rPh>
    <rPh sb="4" eb="5">
      <t>ムツミ</t>
    </rPh>
    <rPh sb="5" eb="7">
      <t>ガクエン</t>
    </rPh>
    <rPh sb="9" eb="11">
      <t>ヒョウゴ</t>
    </rPh>
    <rPh sb="11" eb="13">
      <t>ダイガク</t>
    </rPh>
    <phoneticPr fontId="1"/>
  </si>
  <si>
    <t>医療法人達磨会　（東加古川病院）</t>
    <rPh sb="0" eb="2">
      <t>イリョウ</t>
    </rPh>
    <rPh sb="2" eb="4">
      <t>ホウジン</t>
    </rPh>
    <rPh sb="4" eb="6">
      <t>ダルマ</t>
    </rPh>
    <rPh sb="6" eb="7">
      <t>カイ</t>
    </rPh>
    <rPh sb="9" eb="10">
      <t>ヒガシ</t>
    </rPh>
    <rPh sb="10" eb="12">
      <t>カコ</t>
    </rPh>
    <rPh sb="12" eb="13">
      <t>ガワ</t>
    </rPh>
    <rPh sb="13" eb="15">
      <t>ビョウイン</t>
    </rPh>
    <phoneticPr fontId="1"/>
  </si>
  <si>
    <t>イオンリテール株式会社　（イオン加古川店）</t>
    <rPh sb="7" eb="11">
      <t>カブシキガイシャ</t>
    </rPh>
    <rPh sb="16" eb="19">
      <t>カコガワ</t>
    </rPh>
    <rPh sb="19" eb="20">
      <t>テン</t>
    </rPh>
    <phoneticPr fontId="1"/>
  </si>
  <si>
    <t>株式会社コナミスポーツクラブ　（コナミスポーツクラブ加古川）</t>
    <rPh sb="0" eb="2">
      <t>カブシキ</t>
    </rPh>
    <rPh sb="2" eb="4">
      <t>ガイシャ</t>
    </rPh>
    <rPh sb="26" eb="29">
      <t>カコガワ</t>
    </rPh>
    <phoneticPr fontId="1"/>
  </si>
  <si>
    <t>多木化学株式会社　（グリーンプラザべふ）</t>
    <rPh sb="0" eb="2">
      <t>タキ</t>
    </rPh>
    <rPh sb="2" eb="4">
      <t>カガク</t>
    </rPh>
    <rPh sb="4" eb="8">
      <t>カブシキガイシャ</t>
    </rPh>
    <phoneticPr fontId="1"/>
  </si>
  <si>
    <t>播磨社会復帰促進センター</t>
    <phoneticPr fontId="2"/>
  </si>
  <si>
    <t>株式会社カネカ　　株式会社カネカ高砂工業所</t>
    <rPh sb="0" eb="4">
      <t>カブシキガイシャ</t>
    </rPh>
    <rPh sb="9" eb="13">
      <t>カブシキガイシャ</t>
    </rPh>
    <rPh sb="16" eb="18">
      <t>タカサゴ</t>
    </rPh>
    <rPh sb="18" eb="21">
      <t>コウギョウショ</t>
    </rPh>
    <phoneticPr fontId="1"/>
  </si>
  <si>
    <t>三菱日立パワーシステムズ㈱　　三菱日立パワーシステムズ㈱高砂工場</t>
    <rPh sb="15" eb="17">
      <t>ミツビシ</t>
    </rPh>
    <rPh sb="17" eb="19">
      <t>ヒタチ</t>
    </rPh>
    <rPh sb="28" eb="32">
      <t>タカサゴコウジョウ</t>
    </rPh>
    <phoneticPr fontId="1"/>
  </si>
  <si>
    <t>キッコーマン食品㈱　　キッコーマン食品㈱高砂工場</t>
    <rPh sb="6" eb="8">
      <t>ショクヒン</t>
    </rPh>
    <rPh sb="17" eb="19">
      <t>ショクヒン</t>
    </rPh>
    <rPh sb="20" eb="24">
      <t>タカサゴコウジョウ</t>
    </rPh>
    <phoneticPr fontId="1"/>
  </si>
  <si>
    <t>六甲バター株式会社　　六甲バター株式会社　稲美工場</t>
    <rPh sb="0" eb="2">
      <t>ロッコウ</t>
    </rPh>
    <rPh sb="5" eb="7">
      <t>カブシキ</t>
    </rPh>
    <rPh sb="7" eb="9">
      <t>カイシャ</t>
    </rPh>
    <rPh sb="11" eb="13">
      <t>ロッコウ</t>
    </rPh>
    <rPh sb="16" eb="18">
      <t>カブシキ</t>
    </rPh>
    <rPh sb="18" eb="20">
      <t>カイシャ</t>
    </rPh>
    <rPh sb="21" eb="23">
      <t>イナミ</t>
    </rPh>
    <rPh sb="23" eb="25">
      <t>コウジョウ</t>
    </rPh>
    <phoneticPr fontId="1"/>
  </si>
  <si>
    <t>株式会社ＫＣＭ　　株式会社ＫＣＭ</t>
    <rPh sb="0" eb="2">
      <t>カブシキ</t>
    </rPh>
    <rPh sb="2" eb="4">
      <t>カイシャ</t>
    </rPh>
    <rPh sb="9" eb="11">
      <t>カブシキ</t>
    </rPh>
    <rPh sb="11" eb="13">
      <t>カイシャ</t>
    </rPh>
    <phoneticPr fontId="1"/>
  </si>
  <si>
    <t>㈱NESTA　RESORT</t>
    <phoneticPr fontId="2"/>
  </si>
  <si>
    <t>独立行政法人都市再生機構西日本支社　（公団志染団地）</t>
    <phoneticPr fontId="2"/>
  </si>
  <si>
    <t>財団法人復光会　（垂水病院）</t>
    <phoneticPr fontId="2"/>
  </si>
  <si>
    <t>医療法人社団朋優会　（三木山陽病院）</t>
    <phoneticPr fontId="2"/>
  </si>
  <si>
    <t>㈱ナリス化粧品　　兵庫工場</t>
    <phoneticPr fontId="2"/>
  </si>
  <si>
    <t>東条の森(株)　　東条の森カントリークラブ</t>
    <rPh sb="0" eb="2">
      <t>トウジョウ</t>
    </rPh>
    <rPh sb="3" eb="4">
      <t>モリ</t>
    </rPh>
    <rPh sb="4" eb="7">
      <t>カブ</t>
    </rPh>
    <rPh sb="9" eb="11">
      <t>トウジョウ</t>
    </rPh>
    <rPh sb="12" eb="13">
      <t>モリ</t>
    </rPh>
    <phoneticPr fontId="1"/>
  </si>
  <si>
    <t>㈲オー・エイチ・ビー・エス　　マダムJゴルフクラブ</t>
    <phoneticPr fontId="2"/>
  </si>
  <si>
    <t>(株)ケイアールジー　　サンシティ永福台</t>
    <rPh sb="0" eb="3">
      <t>カブ</t>
    </rPh>
    <rPh sb="17" eb="19">
      <t>エイフク</t>
    </rPh>
    <rPh sb="19" eb="20">
      <t>ダイ</t>
    </rPh>
    <phoneticPr fontId="1"/>
  </si>
  <si>
    <t>日清ヨーク㈱　（日清ヨーク㈱関西工場）</t>
    <rPh sb="0" eb="2">
      <t>ニッシン</t>
    </rPh>
    <rPh sb="8" eb="10">
      <t>ニッシン</t>
    </rPh>
    <rPh sb="14" eb="16">
      <t>カンサイ</t>
    </rPh>
    <rPh sb="16" eb="18">
      <t>コウジョウ</t>
    </rPh>
    <phoneticPr fontId="1"/>
  </si>
  <si>
    <t>学校法人都築学園　　神戸医療福祉大学</t>
    <rPh sb="0" eb="2">
      <t>ガッコウ</t>
    </rPh>
    <rPh sb="2" eb="4">
      <t>ホウジン</t>
    </rPh>
    <rPh sb="4" eb="5">
      <t>ミヤコ</t>
    </rPh>
    <rPh sb="6" eb="8">
      <t>ガクエン</t>
    </rPh>
    <rPh sb="10" eb="12">
      <t>コウベ</t>
    </rPh>
    <rPh sb="12" eb="14">
      <t>イリョウ</t>
    </rPh>
    <rPh sb="14" eb="16">
      <t>フクシ</t>
    </rPh>
    <rPh sb="16" eb="18">
      <t>ダイガク</t>
    </rPh>
    <phoneticPr fontId="1"/>
  </si>
  <si>
    <t>医療法人古橋会　　医療法人古橋会揖保川病院</t>
    <rPh sb="0" eb="2">
      <t>イリョウ</t>
    </rPh>
    <rPh sb="2" eb="4">
      <t>ホウジン</t>
    </rPh>
    <rPh sb="4" eb="6">
      <t>フルハシ</t>
    </rPh>
    <rPh sb="6" eb="7">
      <t>カイ</t>
    </rPh>
    <rPh sb="9" eb="11">
      <t>イリョウ</t>
    </rPh>
    <rPh sb="11" eb="13">
      <t>ホウジン</t>
    </rPh>
    <rPh sb="13" eb="15">
      <t>フルハシ</t>
    </rPh>
    <rPh sb="15" eb="16">
      <t>カイ</t>
    </rPh>
    <rPh sb="16" eb="19">
      <t>イボガワ</t>
    </rPh>
    <rPh sb="19" eb="21">
      <t>ビョウイン</t>
    </rPh>
    <phoneticPr fontId="1"/>
  </si>
  <si>
    <t>ダイセル化学工業㈱　　播磨工場</t>
    <rPh sb="4" eb="6">
      <t>カガク</t>
    </rPh>
    <rPh sb="6" eb="8">
      <t>コウギョウ</t>
    </rPh>
    <rPh sb="11" eb="13">
      <t>ハリマ</t>
    </rPh>
    <rPh sb="13" eb="15">
      <t>コウジョウ</t>
    </rPh>
    <phoneticPr fontId="1"/>
  </si>
  <si>
    <t>社会福祉法人恩徳福祉会　　特別養護老人ホームやまさき白寿園</t>
    <rPh sb="0" eb="2">
      <t>シャカイ</t>
    </rPh>
    <rPh sb="2" eb="4">
      <t>フクシ</t>
    </rPh>
    <rPh sb="4" eb="6">
      <t>ホウジン</t>
    </rPh>
    <rPh sb="6" eb="8">
      <t>オントク</t>
    </rPh>
    <rPh sb="8" eb="10">
      <t>フクシ</t>
    </rPh>
    <rPh sb="10" eb="11">
      <t>カイ</t>
    </rPh>
    <rPh sb="13" eb="15">
      <t>トクベツ</t>
    </rPh>
    <rPh sb="15" eb="17">
      <t>ヨウゴ</t>
    </rPh>
    <rPh sb="17" eb="19">
      <t>ロウジン</t>
    </rPh>
    <rPh sb="26" eb="28">
      <t>ハクジュ</t>
    </rPh>
    <rPh sb="28" eb="29">
      <t>エン</t>
    </rPh>
    <phoneticPr fontId="1"/>
  </si>
  <si>
    <t>ちくさ高原開発企業組合　　ちくさ高原専用水道</t>
    <rPh sb="3" eb="5">
      <t>コウゲン</t>
    </rPh>
    <rPh sb="5" eb="7">
      <t>カイハツ</t>
    </rPh>
    <rPh sb="7" eb="9">
      <t>キギョウ</t>
    </rPh>
    <rPh sb="9" eb="11">
      <t>クミアイ</t>
    </rPh>
    <rPh sb="16" eb="18">
      <t>コウゲン</t>
    </rPh>
    <rPh sb="18" eb="20">
      <t>センヨウ</t>
    </rPh>
    <rPh sb="20" eb="22">
      <t>スイドウ</t>
    </rPh>
    <phoneticPr fontId="1"/>
  </si>
  <si>
    <t>宍粟市長　　福知渓谷専用水道</t>
    <rPh sb="0" eb="4">
      <t>シソウシチョウ</t>
    </rPh>
    <rPh sb="6" eb="8">
      <t>フクチ</t>
    </rPh>
    <rPh sb="8" eb="10">
      <t>ケイコク</t>
    </rPh>
    <rPh sb="10" eb="12">
      <t>センヨウ</t>
    </rPh>
    <rPh sb="12" eb="14">
      <t>スイドウ</t>
    </rPh>
    <phoneticPr fontId="1"/>
  </si>
  <si>
    <t>宍粟市長　　フォレストステーション波賀</t>
    <rPh sb="0" eb="4">
      <t>シソウシチョウ</t>
    </rPh>
    <rPh sb="17" eb="19">
      <t>ハガ</t>
    </rPh>
    <phoneticPr fontId="1"/>
  </si>
  <si>
    <t>社会福祉法人恩徳福祉会　　特別養護老人ホームしそうの杜</t>
    <rPh sb="0" eb="2">
      <t>シャカイ</t>
    </rPh>
    <rPh sb="2" eb="4">
      <t>フクシ</t>
    </rPh>
    <rPh sb="4" eb="6">
      <t>ホウジン</t>
    </rPh>
    <rPh sb="6" eb="8">
      <t>オントク</t>
    </rPh>
    <rPh sb="8" eb="10">
      <t>フクシ</t>
    </rPh>
    <rPh sb="10" eb="11">
      <t>カイ</t>
    </rPh>
    <rPh sb="13" eb="15">
      <t>トクベツ</t>
    </rPh>
    <rPh sb="15" eb="17">
      <t>ヨウゴ</t>
    </rPh>
    <rPh sb="17" eb="19">
      <t>ロウジン</t>
    </rPh>
    <rPh sb="26" eb="27">
      <t>モリ</t>
    </rPh>
    <phoneticPr fontId="1"/>
  </si>
  <si>
    <t>播磨自然高原クラブ</t>
    <phoneticPr fontId="2"/>
  </si>
  <si>
    <t>関西電力（株）相生発電所</t>
    <phoneticPr fontId="2"/>
  </si>
  <si>
    <t>近畿地方環境事務所　　竹野集団施設地区竹野給水施設</t>
    <rPh sb="0" eb="2">
      <t>キンキ</t>
    </rPh>
    <rPh sb="2" eb="4">
      <t>チホウ</t>
    </rPh>
    <rPh sb="4" eb="6">
      <t>カンキョウ</t>
    </rPh>
    <rPh sb="6" eb="9">
      <t>ジムショ</t>
    </rPh>
    <rPh sb="11" eb="13">
      <t>タケノ</t>
    </rPh>
    <rPh sb="13" eb="15">
      <t>シュウダン</t>
    </rPh>
    <rPh sb="15" eb="17">
      <t>シセツ</t>
    </rPh>
    <rPh sb="17" eb="19">
      <t>チク</t>
    </rPh>
    <rPh sb="19" eb="21">
      <t>タケノ</t>
    </rPh>
    <rPh sb="21" eb="23">
      <t>キュウスイ</t>
    </rPh>
    <rPh sb="23" eb="25">
      <t>シセツ</t>
    </rPh>
    <phoneticPr fontId="1"/>
  </si>
  <si>
    <t>生野高原開発（株）</t>
    <phoneticPr fontId="2"/>
  </si>
  <si>
    <t>朝来市生野町黒川</t>
    <phoneticPr fontId="2"/>
  </si>
  <si>
    <t>松下電器産業労働組合　　ユニトピアささやま</t>
    <rPh sb="0" eb="2">
      <t>マツシタ</t>
    </rPh>
    <rPh sb="2" eb="4">
      <t>デンキ</t>
    </rPh>
    <rPh sb="4" eb="6">
      <t>サンギョウ</t>
    </rPh>
    <rPh sb="6" eb="8">
      <t>ロウドウ</t>
    </rPh>
    <rPh sb="8" eb="10">
      <t>クミアイ</t>
    </rPh>
    <phoneticPr fontId="1"/>
  </si>
  <si>
    <t>医療法人社団　俊仁会　　大植病院</t>
    <phoneticPr fontId="2"/>
  </si>
  <si>
    <t>日本チガバイギー株式会社　　篠山工場</t>
    <rPh sb="0" eb="2">
      <t>ニホン</t>
    </rPh>
    <rPh sb="8" eb="12">
      <t>カブシキガイシャ</t>
    </rPh>
    <rPh sb="14" eb="16">
      <t>ササヤマ</t>
    </rPh>
    <rPh sb="16" eb="18">
      <t>コウジョウ</t>
    </rPh>
    <phoneticPr fontId="1"/>
  </si>
  <si>
    <t>宗教法人　　円応教</t>
    <rPh sb="0" eb="2">
      <t>シュウキョウ</t>
    </rPh>
    <rPh sb="2" eb="4">
      <t>ホウジン</t>
    </rPh>
    <rPh sb="6" eb="9">
      <t>エンノウキョウ</t>
    </rPh>
    <phoneticPr fontId="1"/>
  </si>
  <si>
    <t>㈱Golf and Art Resort JAPAN</t>
    <phoneticPr fontId="2"/>
  </si>
  <si>
    <t>㈱ホテルニューアワジ</t>
    <phoneticPr fontId="2"/>
  </si>
  <si>
    <t>社会福祉法人千鳥会　　特別養護老人ホームゆうらぎ・養護老人ホーム北淡荘</t>
    <rPh sb="0" eb="2">
      <t>シャカイ</t>
    </rPh>
    <rPh sb="2" eb="4">
      <t>フクシ</t>
    </rPh>
    <rPh sb="4" eb="6">
      <t>ホウジン</t>
    </rPh>
    <rPh sb="6" eb="8">
      <t>チドリ</t>
    </rPh>
    <rPh sb="8" eb="9">
      <t>カイ</t>
    </rPh>
    <rPh sb="11" eb="13">
      <t>トクベツ</t>
    </rPh>
    <rPh sb="13" eb="15">
      <t>ヨウゴ</t>
    </rPh>
    <rPh sb="15" eb="17">
      <t>ロウジン</t>
    </rPh>
    <rPh sb="25" eb="27">
      <t>ヨウゴ</t>
    </rPh>
    <rPh sb="27" eb="29">
      <t>ロウジン</t>
    </rPh>
    <rPh sb="32" eb="34">
      <t>ホクダン</t>
    </rPh>
    <rPh sb="34" eb="35">
      <t>ソウ</t>
    </rPh>
    <phoneticPr fontId="1"/>
  </si>
  <si>
    <t>社会福祉法人千鳥会　　特別養護老人ホーム千鳥会ゴールド</t>
    <rPh sb="0" eb="2">
      <t>シャカイ</t>
    </rPh>
    <rPh sb="2" eb="4">
      <t>フクシ</t>
    </rPh>
    <rPh sb="4" eb="6">
      <t>ホウジン</t>
    </rPh>
    <rPh sb="6" eb="8">
      <t>チドリ</t>
    </rPh>
    <rPh sb="8" eb="9">
      <t>カイ</t>
    </rPh>
    <rPh sb="11" eb="13">
      <t>トクベツ</t>
    </rPh>
    <rPh sb="13" eb="15">
      <t>ヨウゴ</t>
    </rPh>
    <rPh sb="15" eb="17">
      <t>ロウジン</t>
    </rPh>
    <rPh sb="20" eb="22">
      <t>チドリ</t>
    </rPh>
    <rPh sb="22" eb="23">
      <t>カイ</t>
    </rPh>
    <phoneticPr fontId="1"/>
  </si>
  <si>
    <t>株式会社オープスワン　　ザ　グランリゾートエレガンテ淡路島</t>
    <rPh sb="0" eb="4">
      <t>カブシキガイシャ</t>
    </rPh>
    <rPh sb="26" eb="29">
      <t>アワジシマ</t>
    </rPh>
    <phoneticPr fontId="1"/>
  </si>
  <si>
    <t>大和リゾート㈱　　南淡路ロイヤルホテル</t>
    <rPh sb="0" eb="2">
      <t>ダイワ</t>
    </rPh>
    <rPh sb="9" eb="10">
      <t>ミナミ</t>
    </rPh>
    <rPh sb="10" eb="12">
      <t>アワジ</t>
    </rPh>
    <phoneticPr fontId="1"/>
  </si>
  <si>
    <t>医療法人社団うしお会　　八木病院</t>
    <rPh sb="0" eb="2">
      <t>イリョウ</t>
    </rPh>
    <rPh sb="2" eb="4">
      <t>ホウジン</t>
    </rPh>
    <rPh sb="4" eb="6">
      <t>シャダン</t>
    </rPh>
    <rPh sb="9" eb="10">
      <t>カイ</t>
    </rPh>
    <rPh sb="12" eb="14">
      <t>ヤギ</t>
    </rPh>
    <rPh sb="14" eb="16">
      <t>ビョウイン</t>
    </rPh>
    <phoneticPr fontId="1"/>
  </si>
  <si>
    <t>社会福祉法人淡路島福祉会　　すいせんホーム</t>
    <rPh sb="0" eb="2">
      <t>シャカイ</t>
    </rPh>
    <rPh sb="2" eb="4">
      <t>フクシ</t>
    </rPh>
    <rPh sb="4" eb="6">
      <t>ホウジン</t>
    </rPh>
    <rPh sb="6" eb="9">
      <t>アワジシマ</t>
    </rPh>
    <rPh sb="9" eb="11">
      <t>フクシ</t>
    </rPh>
    <rPh sb="11" eb="12">
      <t>カイ</t>
    </rPh>
    <phoneticPr fontId="1"/>
  </si>
  <si>
    <t>神戸大学長　　神戸大学　工学部</t>
    <phoneticPr fontId="2"/>
  </si>
  <si>
    <t>医療法人財団神戸海星病院　　神戸海星病院　</t>
    <phoneticPr fontId="2"/>
  </si>
  <si>
    <t>社会福祉法人神戸海星会　　うみのほし</t>
    <phoneticPr fontId="2"/>
  </si>
  <si>
    <t>㈱トラストグレイス　　トラストグレイス御影</t>
    <phoneticPr fontId="2"/>
  </si>
  <si>
    <t>UR都市機構西日本支社　　公団住宅　神戸ポートアイランド団地　第１期</t>
    <phoneticPr fontId="2"/>
  </si>
  <si>
    <t>シンセーシステム㈱　　神戸三宮ユニオンホテル</t>
    <phoneticPr fontId="2"/>
  </si>
  <si>
    <t>㈱ホテルオークラ神戸　　㈱ホテルオークラ神戸</t>
    <phoneticPr fontId="2"/>
  </si>
  <si>
    <t>(有)虎ノ門プロパティーズ　　新神戸オリエンタルシティ</t>
    <phoneticPr fontId="2"/>
  </si>
  <si>
    <t>㈱大沢観光　　ホテルサンルートソプラ神戸</t>
    <phoneticPr fontId="2"/>
  </si>
  <si>
    <t>株式会社グリーンヒルホテル　　グリーンヒルホテル</t>
    <phoneticPr fontId="2"/>
  </si>
  <si>
    <t>万葉倶楽部株式会社　　神戸ハーバーランド　万葉倶楽部</t>
    <phoneticPr fontId="2"/>
  </si>
  <si>
    <t>㈱ホテルマネージメントジャパン　　神戸メリケンパークオリエンタルホテル　専用水道</t>
    <phoneticPr fontId="2"/>
  </si>
  <si>
    <t>神戸大学医学部附属病院　　神戸大学医学部附属病院</t>
    <phoneticPr fontId="2"/>
  </si>
  <si>
    <t>独立行政法人　労働者健康福祉機構　神戸労災病院</t>
    <phoneticPr fontId="2"/>
  </si>
  <si>
    <t>UR都市機構西日本支社　　公団落合団地第１期</t>
    <phoneticPr fontId="2"/>
  </si>
  <si>
    <t>UR都市機構西日本支社　　公団落合団地第２期</t>
    <phoneticPr fontId="2"/>
  </si>
  <si>
    <t>独立行政法人都市再生機構　西日本支社　　都市機構住宅　ひよどり台団地No.1受水槽</t>
    <phoneticPr fontId="2"/>
  </si>
  <si>
    <t>独立行政法人都市再生機構　西日本支社　　都市機構住宅　鈴蘭台第１団地</t>
    <phoneticPr fontId="2"/>
  </si>
  <si>
    <t>独立行政法人都市再生機構　西日本支社　　都市機構住宅　花山東団地№１　受水槽</t>
    <phoneticPr fontId="2"/>
  </si>
  <si>
    <t>独立行政法人都市再生機構　西日本支社　　都市機構住宅　花山東団地№２　受水槽</t>
    <phoneticPr fontId="2"/>
  </si>
  <si>
    <t>独立行政法人都市再生機構　西日本支社　　都市機構住宅　有野Ｂ団地№１　受水槽</t>
    <phoneticPr fontId="2"/>
  </si>
  <si>
    <t>独立行政法人都市再生機構　西日本支社　　都市機構住宅　有野Ｂ団地№２　受水槽</t>
    <phoneticPr fontId="2"/>
  </si>
  <si>
    <t>生野高原専用水道管理組合　　生野高原専用水道</t>
    <phoneticPr fontId="2"/>
  </si>
  <si>
    <t>イオンモール株式会社　　イオンモール神戸北</t>
    <phoneticPr fontId="2"/>
  </si>
  <si>
    <t>㈱ブラウン・インベストメント・マネジメント　　有馬ビューホテル</t>
    <phoneticPr fontId="2"/>
  </si>
  <si>
    <t>UR都市機構西日本支社　　公団住宅明石舞子Ｃ団地</t>
    <phoneticPr fontId="2"/>
  </si>
  <si>
    <t>UR都市機構西日本支社　　新多聞団地（第１給水塔）</t>
    <phoneticPr fontId="2"/>
  </si>
  <si>
    <t>UR都市機構西日本支社　　新多聞団地（第２給水塔）</t>
    <phoneticPr fontId="2"/>
  </si>
  <si>
    <t>UR都市機構西日本支社　　新多聞団地（第３給水塔）</t>
    <phoneticPr fontId="2"/>
  </si>
  <si>
    <t>医療法人社団　薫英の会　　久野病院</t>
    <phoneticPr fontId="2"/>
  </si>
  <si>
    <t>医療法人博愛会　　広野高原病院</t>
    <phoneticPr fontId="2"/>
  </si>
  <si>
    <t>社会福祉法人六甲福祉会　　岩岡の郷</t>
    <phoneticPr fontId="2"/>
  </si>
  <si>
    <t>医療法人敬性会　　神戸白鷺病院</t>
    <phoneticPr fontId="2"/>
  </si>
  <si>
    <t>イズミヤ㈱　　イズミヤ西神戸店</t>
    <phoneticPr fontId="2"/>
  </si>
  <si>
    <t>㈱レインボースター　　神戸西神オリエンタルホテル</t>
    <phoneticPr fontId="2"/>
  </si>
  <si>
    <t>(財)神戸みのりの公社／兵庫県立西神戸高等特別支援学校　　神戸市立農業公園</t>
    <phoneticPr fontId="2"/>
  </si>
  <si>
    <t>雪印メグミルク㈱　　神戸工場</t>
    <phoneticPr fontId="2"/>
  </si>
  <si>
    <t>㈱スイートガーデン　　㈱スイートガーデン神戸工場</t>
    <phoneticPr fontId="2"/>
  </si>
  <si>
    <t>㈱カネカフード　　㈱カネカフード第１・第２工場</t>
    <phoneticPr fontId="2"/>
  </si>
  <si>
    <t>神戸食品団地協同組合　　神戸食品団地協同組合</t>
    <phoneticPr fontId="2"/>
  </si>
  <si>
    <t>医療法人財団　兵庫錦秀会　　神出病院</t>
    <phoneticPr fontId="2"/>
  </si>
  <si>
    <t>社会福祉法人大慈厚生事業会　　ケアハウス大慈</t>
    <phoneticPr fontId="2"/>
  </si>
  <si>
    <t>モロゾフ株式会社　　モロゾフ㈱西神工場</t>
    <phoneticPr fontId="2"/>
  </si>
  <si>
    <t>社会福祉法人大慈厚生事業会　　大慈園</t>
    <phoneticPr fontId="2"/>
  </si>
  <si>
    <t>社会福祉法人恩徳福祉会　　サンビラこうべ</t>
    <phoneticPr fontId="2"/>
  </si>
  <si>
    <t>医療法人社団　東峰会　　関西青少年サナトリューム</t>
    <phoneticPr fontId="2"/>
  </si>
  <si>
    <t>敷島製パン㈱　神戸工場</t>
    <phoneticPr fontId="2"/>
  </si>
  <si>
    <t>関西グリコ㈱　神戸ファクトリー　　関西グリコ㈱神戸ファクトリー</t>
    <phoneticPr fontId="2"/>
  </si>
  <si>
    <t>姫路市　　市営市川住宅</t>
    <phoneticPr fontId="2"/>
  </si>
  <si>
    <t>京口団地総合管理組合　　京口団地</t>
    <phoneticPr fontId="2"/>
  </si>
  <si>
    <t>陸上自衛隊姫路駐屯地業務隊長　　陸上自衛隊姫路駐屯地　　</t>
    <phoneticPr fontId="2"/>
  </si>
  <si>
    <t>株式会社東芝　姫路半導体工場　　㈱東芝クレアーレ</t>
    <phoneticPr fontId="2"/>
  </si>
  <si>
    <t>新日鐵住金㈱広畑製鐵所　　広畑製鐵所構内</t>
    <phoneticPr fontId="2"/>
  </si>
  <si>
    <t>㈱ヤマトヤシキ　　ヤマトヤシキ</t>
    <phoneticPr fontId="2"/>
  </si>
  <si>
    <t>株式会社ダイセル　姫路製造所　　　株式会社ダイセル　姫路製造所　網干工場</t>
    <phoneticPr fontId="2"/>
  </si>
  <si>
    <t>山陽特殊製鋼㈱　　山陽特殊製鋼㈱</t>
    <phoneticPr fontId="2"/>
  </si>
  <si>
    <t>㈱日本触媒姫路製造所</t>
    <phoneticPr fontId="2"/>
  </si>
  <si>
    <t>加森観光㈱　　姫路セントラルパーク</t>
    <phoneticPr fontId="2"/>
  </si>
  <si>
    <t>医療法人全人会　　医療法人全人会　仁恵病院</t>
    <phoneticPr fontId="2"/>
  </si>
  <si>
    <t>（独）国立病院機構姫路医療センター</t>
    <phoneticPr fontId="2"/>
  </si>
  <si>
    <t>大和工業㈱</t>
    <phoneticPr fontId="2"/>
  </si>
  <si>
    <t>ブリーズベイオペレーション６号㈱　　ホテル　クラウンヒルズ姫路</t>
    <phoneticPr fontId="2"/>
  </si>
  <si>
    <t>関西電力㈱　　関西電力姫路第二発電所</t>
    <phoneticPr fontId="2"/>
  </si>
  <si>
    <t>㈱姫路キヤッスルホテル　　姫路キヤッスルグランヴィリオホテル</t>
    <phoneticPr fontId="2"/>
  </si>
  <si>
    <t>社会医療法人財団聖フランシスコ会　　姫路聖マリア病院</t>
    <rPh sb="0" eb="6">
      <t>シャカイイリョウホウジン</t>
    </rPh>
    <rPh sb="6" eb="8">
      <t>ザイダン</t>
    </rPh>
    <rPh sb="8" eb="9">
      <t>セイ</t>
    </rPh>
    <rPh sb="15" eb="16">
      <t>カイ</t>
    </rPh>
    <rPh sb="18" eb="20">
      <t>ヒメジ</t>
    </rPh>
    <rPh sb="20" eb="21">
      <t>セイ</t>
    </rPh>
    <rPh sb="24" eb="26">
      <t>ビョウイン</t>
    </rPh>
    <phoneticPr fontId="1"/>
  </si>
  <si>
    <t>山陽興産㈱　　関レークタウン</t>
    <phoneticPr fontId="2"/>
  </si>
  <si>
    <t>株式会社イオンリテールストア　　イオン甲子園店</t>
    <rPh sb="0" eb="4">
      <t>カブシキガイシャ</t>
    </rPh>
    <rPh sb="19" eb="22">
      <t>コウシエン</t>
    </rPh>
    <rPh sb="22" eb="23">
      <t>テン</t>
    </rPh>
    <phoneticPr fontId="1"/>
  </si>
  <si>
    <t>ロテルド甲子園株式会社　　ノボテル甲子園</t>
    <rPh sb="4" eb="7">
      <t>コウシエン</t>
    </rPh>
    <rPh sb="7" eb="11">
      <t>カブシキガイシャ</t>
    </rPh>
    <rPh sb="17" eb="20">
      <t>コウシエン</t>
    </rPh>
    <phoneticPr fontId="1"/>
  </si>
  <si>
    <t>一般財団法人仁明会　　仁明会病院</t>
    <rPh sb="0" eb="2">
      <t>イッパン</t>
    </rPh>
    <rPh sb="2" eb="4">
      <t>ザイダン</t>
    </rPh>
    <rPh sb="4" eb="6">
      <t>ホウジン</t>
    </rPh>
    <rPh sb="6" eb="7">
      <t>ジン</t>
    </rPh>
    <rPh sb="7" eb="8">
      <t>メイ</t>
    </rPh>
    <rPh sb="8" eb="9">
      <t>カイ</t>
    </rPh>
    <rPh sb="11" eb="12">
      <t>ジン</t>
    </rPh>
    <rPh sb="12" eb="13">
      <t>メイ</t>
    </rPh>
    <rPh sb="13" eb="14">
      <t>カイ</t>
    </rPh>
    <rPh sb="14" eb="16">
      <t>ビョウイン</t>
    </rPh>
    <phoneticPr fontId="1"/>
  </si>
  <si>
    <t>医療法人社団甲友会　　西宮協立脳神経外科病院</t>
    <rPh sb="0" eb="2">
      <t>イリョウ</t>
    </rPh>
    <rPh sb="2" eb="4">
      <t>ホウジン</t>
    </rPh>
    <rPh sb="4" eb="6">
      <t>シャダン</t>
    </rPh>
    <rPh sb="6" eb="7">
      <t>コウ</t>
    </rPh>
    <rPh sb="7" eb="8">
      <t>ユウ</t>
    </rPh>
    <rPh sb="8" eb="9">
      <t>カイ</t>
    </rPh>
    <rPh sb="11" eb="13">
      <t>ニシノミヤ</t>
    </rPh>
    <rPh sb="13" eb="15">
      <t>キョウリツ</t>
    </rPh>
    <rPh sb="15" eb="18">
      <t>ノウシンケイ</t>
    </rPh>
    <rPh sb="18" eb="20">
      <t>ゲカ</t>
    </rPh>
    <rPh sb="20" eb="22">
      <t>ビョウイン</t>
    </rPh>
    <phoneticPr fontId="1"/>
  </si>
  <si>
    <t>医療法人喜望会谷向病院　　谷向病院</t>
    <rPh sb="0" eb="2">
      <t>イリョウ</t>
    </rPh>
    <rPh sb="2" eb="4">
      <t>ホウジン</t>
    </rPh>
    <rPh sb="4" eb="5">
      <t>ヨロコ</t>
    </rPh>
    <rPh sb="5" eb="6">
      <t>ノゾ</t>
    </rPh>
    <rPh sb="6" eb="7">
      <t>カイ</t>
    </rPh>
    <rPh sb="7" eb="8">
      <t>タニ</t>
    </rPh>
    <rPh sb="8" eb="9">
      <t>ム</t>
    </rPh>
    <rPh sb="9" eb="11">
      <t>ビョウイン</t>
    </rPh>
    <rPh sb="13" eb="14">
      <t>タニ</t>
    </rPh>
    <rPh sb="14" eb="15">
      <t>ム</t>
    </rPh>
    <rPh sb="15" eb="17">
      <t>ビョウイン</t>
    </rPh>
    <phoneticPr fontId="1"/>
  </si>
  <si>
    <t>株式会社すかいらーく　　株式会社すかいらーく西宮MDセンター</t>
    <rPh sb="0" eb="4">
      <t>カブシキガイシャ</t>
    </rPh>
    <rPh sb="12" eb="16">
      <t>カブシキガイシャ</t>
    </rPh>
    <rPh sb="22" eb="24">
      <t>ニシノミヤ</t>
    </rPh>
    <phoneticPr fontId="1"/>
  </si>
  <si>
    <t>医療法人　明和病院　　明和病院</t>
    <rPh sb="0" eb="2">
      <t>イリョウ</t>
    </rPh>
    <rPh sb="2" eb="4">
      <t>ホウジン</t>
    </rPh>
    <rPh sb="5" eb="7">
      <t>メイワ</t>
    </rPh>
    <rPh sb="7" eb="9">
      <t>ビョウイン</t>
    </rPh>
    <rPh sb="11" eb="13">
      <t>メイワ</t>
    </rPh>
    <rPh sb="13" eb="15">
      <t>ビョウイン</t>
    </rPh>
    <phoneticPr fontId="1"/>
  </si>
  <si>
    <t>株式会社コナミスポーツクラブ　　コナミスポーツクラブ本店西宮</t>
    <rPh sb="0" eb="4">
      <t>カブシキガイシャ</t>
    </rPh>
    <rPh sb="26" eb="28">
      <t>ホンテン</t>
    </rPh>
    <rPh sb="28" eb="30">
      <t>ニシノミヤ</t>
    </rPh>
    <phoneticPr fontId="1"/>
  </si>
  <si>
    <t>フジッコ株式会社　　フジッコ株式会社鳴尾工場</t>
    <rPh sb="4" eb="8">
      <t>カブシキガイシャ</t>
    </rPh>
    <rPh sb="14" eb="18">
      <t>カブシキガイシャ</t>
    </rPh>
    <rPh sb="18" eb="20">
      <t>ナルオ</t>
    </rPh>
    <rPh sb="20" eb="22">
      <t>コウジョウ</t>
    </rPh>
    <phoneticPr fontId="1"/>
  </si>
  <si>
    <t>陸上自衛隊伊丹駐屯地業務隊長  　陸上自衛隊伊丹駐屯地　　</t>
    <phoneticPr fontId="2"/>
  </si>
  <si>
    <t>陸上自衛隊青野原駐屯地業務隊長　　陸上自衛隊青野原駐屯地　　</t>
    <rPh sb="17" eb="19">
      <t>リクジョウ</t>
    </rPh>
    <rPh sb="19" eb="22">
      <t>ジエイタイ</t>
    </rPh>
    <rPh sb="22" eb="25">
      <t>アオノハラ</t>
    </rPh>
    <rPh sb="25" eb="28">
      <t>チュウトンチ</t>
    </rPh>
    <phoneticPr fontId="1"/>
  </si>
  <si>
    <t>№</t>
    <phoneticPr fontId="11"/>
  </si>
  <si>
    <t>な水の供給</t>
    <phoneticPr fontId="11"/>
  </si>
  <si>
    <t>備　考</t>
    <phoneticPr fontId="11"/>
  </si>
  <si>
    <t>を受けてい</t>
    <phoneticPr fontId="11"/>
  </si>
  <si>
    <t>る者の数</t>
    <phoneticPr fontId="11"/>
  </si>
  <si>
    <t>消毒＋曝気</t>
    <rPh sb="0" eb="2">
      <t>ショウドク</t>
    </rPh>
    <rPh sb="3" eb="4">
      <t>バク</t>
    </rPh>
    <rPh sb="4" eb="5">
      <t>キ</t>
    </rPh>
    <phoneticPr fontId="1"/>
  </si>
  <si>
    <t>橋本　隆行</t>
    <rPh sb="0" eb="2">
      <t>ハシモト</t>
    </rPh>
    <rPh sb="3" eb="5">
      <t>タカユキ</t>
    </rPh>
    <phoneticPr fontId="1"/>
  </si>
  <si>
    <t>急速ろ過</t>
    <phoneticPr fontId="15"/>
  </si>
  <si>
    <t>大森　げん</t>
    <rPh sb="0" eb="2">
      <t>オオモリ</t>
    </rPh>
    <phoneticPr fontId="14"/>
  </si>
  <si>
    <t>にしきカントリークラブ</t>
    <phoneticPr fontId="14"/>
  </si>
  <si>
    <t>アルパインローズホテルほか</t>
    <phoneticPr fontId="11"/>
  </si>
  <si>
    <t>森本　榮二</t>
    <rPh sb="0" eb="2">
      <t>モリモト</t>
    </rPh>
    <rPh sb="3" eb="4">
      <t>サカエ</t>
    </rPh>
    <rPh sb="4" eb="5">
      <t>２</t>
    </rPh>
    <phoneticPr fontId="15"/>
  </si>
  <si>
    <t>消毒＋UV</t>
    <phoneticPr fontId="11"/>
  </si>
  <si>
    <t>深</t>
    <phoneticPr fontId="11"/>
  </si>
  <si>
    <t>消毒＋UV</t>
    <phoneticPr fontId="2"/>
  </si>
  <si>
    <t>平井　良樹</t>
    <rPh sb="0" eb="2">
      <t>ヒライ</t>
    </rPh>
    <rPh sb="3" eb="5">
      <t>ヨシキ</t>
    </rPh>
    <phoneticPr fontId="11"/>
  </si>
  <si>
    <t>ネスレ日本株式会社　姫路工場</t>
    <phoneticPr fontId="11"/>
  </si>
  <si>
    <t>辻　喜之</t>
    <rPh sb="0" eb="1">
      <t>ツジ</t>
    </rPh>
    <rPh sb="2" eb="4">
      <t>ヨシユキ</t>
    </rPh>
    <phoneticPr fontId="11"/>
  </si>
  <si>
    <t>黒田　信行</t>
    <rPh sb="0" eb="2">
      <t>クロダ</t>
    </rPh>
    <rPh sb="3" eb="5">
      <t>ノブユキ</t>
    </rPh>
    <phoneticPr fontId="11"/>
  </si>
  <si>
    <t>北原　健</t>
    <rPh sb="0" eb="2">
      <t>キタハラ</t>
    </rPh>
    <rPh sb="3" eb="4">
      <t>ケン</t>
    </rPh>
    <phoneticPr fontId="11"/>
  </si>
  <si>
    <t>除鉄・活性炭・膜ろ過</t>
    <rPh sb="3" eb="6">
      <t>カッセイタン</t>
    </rPh>
    <phoneticPr fontId="11"/>
  </si>
  <si>
    <t>津川　俊和</t>
    <rPh sb="0" eb="2">
      <t>ツガワ</t>
    </rPh>
    <rPh sb="3" eb="5">
      <t>トシカズ</t>
    </rPh>
    <phoneticPr fontId="2"/>
  </si>
  <si>
    <t>除鉄・除マ・活性炭・膜ろ過</t>
    <rPh sb="6" eb="9">
      <t>カッセイタン</t>
    </rPh>
    <phoneticPr fontId="11"/>
  </si>
  <si>
    <t>倉田　正弘</t>
    <rPh sb="0" eb="2">
      <t>クラタ</t>
    </rPh>
    <rPh sb="3" eb="5">
      <t>マサヒロ</t>
    </rPh>
    <phoneticPr fontId="11"/>
  </si>
  <si>
    <t>除鉄・除マンガン・UV</t>
    <rPh sb="0" eb="2">
      <t>ジョテツ</t>
    </rPh>
    <rPh sb="3" eb="4">
      <t>ジョ</t>
    </rPh>
    <phoneticPr fontId="2"/>
  </si>
  <si>
    <t>姫路市</t>
    <rPh sb="0" eb="3">
      <t>ヒメジシ</t>
    </rPh>
    <phoneticPr fontId="11"/>
  </si>
  <si>
    <t>和牛マスター株式会社</t>
    <rPh sb="0" eb="2">
      <t>ワギュウ</t>
    </rPh>
    <rPh sb="6" eb="10">
      <t>カブシキガイシャ</t>
    </rPh>
    <phoneticPr fontId="11"/>
  </si>
  <si>
    <t>活性炭・UF膜</t>
    <rPh sb="0" eb="3">
      <t>カッセイタン</t>
    </rPh>
    <rPh sb="6" eb="7">
      <t>マク</t>
    </rPh>
    <phoneticPr fontId="11"/>
  </si>
  <si>
    <t>山下　健次</t>
    <rPh sb="0" eb="2">
      <t>ヤマシタ</t>
    </rPh>
    <rPh sb="3" eb="5">
      <t>ケンジ</t>
    </rPh>
    <phoneticPr fontId="11"/>
  </si>
  <si>
    <t>㈱カナリー</t>
    <phoneticPr fontId="11"/>
  </si>
  <si>
    <t>RO＋ＵＦ膜ろ過</t>
    <phoneticPr fontId="11"/>
  </si>
  <si>
    <t>平岡　純</t>
    <rPh sb="0" eb="2">
      <t>ヒラオカ</t>
    </rPh>
    <rPh sb="3" eb="4">
      <t>ジュン</t>
    </rPh>
    <phoneticPr fontId="3"/>
  </si>
  <si>
    <t>医療法人三栄会　　社会医療法人三栄会　ツカザキ病院</t>
    <rPh sb="9" eb="11">
      <t>シャカイ</t>
    </rPh>
    <phoneticPr fontId="2"/>
  </si>
  <si>
    <t>姫路市網干区新在家１２３９</t>
    <phoneticPr fontId="2"/>
  </si>
  <si>
    <t>一般社団法人芦屋カンツリー倶楽部</t>
    <rPh sb="0" eb="2">
      <t>イッパン</t>
    </rPh>
    <rPh sb="2" eb="4">
      <t>シャダン</t>
    </rPh>
    <rPh sb="4" eb="6">
      <t>ホウジン</t>
    </rPh>
    <phoneticPr fontId="16"/>
  </si>
  <si>
    <t>小関　力</t>
    <rPh sb="0" eb="2">
      <t>コゼキ</t>
    </rPh>
    <rPh sb="3" eb="4">
      <t>チカラ</t>
    </rPh>
    <phoneticPr fontId="1"/>
  </si>
  <si>
    <t>和田　壮平</t>
    <rPh sb="0" eb="2">
      <t>ワダ</t>
    </rPh>
    <rPh sb="3" eb="5">
      <t>ソウヘイ</t>
    </rPh>
    <phoneticPr fontId="17"/>
  </si>
  <si>
    <t>山瀬　真一</t>
    <rPh sb="0" eb="2">
      <t>ヤマセ</t>
    </rPh>
    <rPh sb="3" eb="5">
      <t>シンイチ</t>
    </rPh>
    <phoneticPr fontId="17"/>
  </si>
  <si>
    <t>景山　幹史</t>
  </si>
  <si>
    <t>太田　実</t>
    <rPh sb="0" eb="2">
      <t>オオタ</t>
    </rPh>
    <rPh sb="3" eb="4">
      <t>ミノル</t>
    </rPh>
    <phoneticPr fontId="17"/>
  </si>
  <si>
    <t>兵庫カンツリー倶楽部</t>
    <phoneticPr fontId="15"/>
  </si>
  <si>
    <t>六甲国際ゴルフ倶楽部</t>
  </si>
  <si>
    <t>深、湧、伏</t>
    <phoneticPr fontId="11"/>
  </si>
  <si>
    <t>除鉄、除マ、RO膜ろ過、活性炭、急速ろ過</t>
  </si>
  <si>
    <t>株式会社　菊水ゴルフクラブ</t>
  </si>
  <si>
    <t>活性炭、イオン交換</t>
  </si>
  <si>
    <t>顕修会すずらん病院</t>
  </si>
  <si>
    <t>社会福祉法人　ヨハネ会</t>
    <rPh sb="0" eb="2">
      <t>シャカイ</t>
    </rPh>
    <rPh sb="2" eb="4">
      <t>フクシ</t>
    </rPh>
    <rPh sb="4" eb="6">
      <t>ホウジン</t>
    </rPh>
    <rPh sb="10" eb="11">
      <t>カイ</t>
    </rPh>
    <phoneticPr fontId="2"/>
  </si>
  <si>
    <t>ヨハネ寮</t>
    <rPh sb="3" eb="4">
      <t>リョウ</t>
    </rPh>
    <phoneticPr fontId="18"/>
  </si>
  <si>
    <t>急速・除鉄・除マ他</t>
    <rPh sb="0" eb="2">
      <t>キュウソク</t>
    </rPh>
    <rPh sb="3" eb="4">
      <t>ジョ</t>
    </rPh>
    <rPh sb="4" eb="5">
      <t>テツ</t>
    </rPh>
    <rPh sb="6" eb="7">
      <t>ヨケル</t>
    </rPh>
    <rPh sb="8" eb="9">
      <t>ホカ</t>
    </rPh>
    <phoneticPr fontId="18"/>
  </si>
  <si>
    <t>山本　紘司</t>
  </si>
  <si>
    <t>廣津　義憲</t>
  </si>
  <si>
    <t>田中　喬浩</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</si>
</sst>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6" formatCode="&quot;¥&quot;#,##0;[Red]&quot;¥&quot;\-#,##0"/>
    <numFmt numFmtId="176" formatCode="0_ "/>
    <numFmt numFmtId="177" formatCode="#,##0.00_ ;[Red]\-#,##0.00\ "/>
    <numFmt numFmtId="178" formatCode="0.00_ "/>
    <numFmt numFmtId="179" formatCode="#,##0_ "/>
    <numFmt numFmtId="180" formatCode="0.0_);[Red]\(0.0\)"/>
    <numFmt numFmtId="181" formatCode="\(General\)"/>
    <numFmt numFmtId="182" formatCode="0.0_ "/>
    <numFmt numFmtId="183" formatCode="#,##0.00_ "/>
    <numFmt numFmtId="184" formatCode="#,##0_);[Red]\(#,##0\)"/>
    <numFmt numFmtId="185" formatCode="[$-411]gee\.mm\.dd"/>
    <numFmt numFmtId="186" formatCode="0.000000_ "/>
    <numFmt numFmtId="187" formatCode="0.000000_);[Red]\(0.000000\)"/>
    <numFmt numFmtId="188" formatCode="0_);[Red]\(0\)"/>
    <numFmt numFmtId="189" formatCode="#,###_ "/>
    <numFmt numFmtId="190" formatCode="0.00_);[Red]\(0.00\)"/>
    <numFmt numFmtId="191" formatCode="#,##0.0_);[Red]\(#,##0.0\)"/>
    <numFmt numFmtId="192" formatCode="#,##0;&quot;△ &quot;#,##0"/>
    <numFmt numFmtId="193" formatCode="#,##0_ ;[Red]\-#,##0\ "/>
    <numFmt numFmtId="194" formatCode="[$-411]ge\.m\.d;@"/>
    <numFmt numFmtId="195" formatCode="0;&quot;△ &quot;0"/>
    <numFmt numFmtId="196" formatCode="#,##0_);\(#,##0\)"/>
    <numFmt numFmtId="197" formatCode="#,###"/>
    <numFmt numFmtId="198" formatCode="#,##0.000_ "/>
    <numFmt numFmtId="199" formatCode="0.000_ "/>
  </numFmts>
  <fonts count="29">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u/>
      <sz val="11"/>
      <color indexed="12"/>
      <name val="ＭＳ Ｐゴシック"/>
      <family val="3"/>
      <charset val="128"/>
    </font>
    <font>
      <sz val="12"/>
      <name val="ＭＳ Ｐゴシック"/>
      <family val="3"/>
      <charset val="128"/>
    </font>
    <font>
      <sz val="6"/>
      <name val="Osaka"/>
      <family val="3"/>
      <charset val="128"/>
    </font>
    <font>
      <sz val="14"/>
      <name val="ＭＳ Ｐゴシック"/>
      <family val="3"/>
      <charset val="128"/>
    </font>
    <font>
      <sz val="16"/>
      <name val="ＭＳ Ｐゴシック"/>
      <family val="3"/>
      <charset val="128"/>
    </font>
    <font>
      <sz val="13"/>
      <name val="ＭＳ Ｐゴシック"/>
      <family val="3"/>
      <charset val="128"/>
    </font>
    <font>
      <sz val="10"/>
      <name val="ＭＳ Ｐゴシック"/>
      <family val="3"/>
      <charset val="128"/>
    </font>
    <font>
      <sz val="7"/>
      <name val="ＭＳ 明朝"/>
      <family val="1"/>
      <charset val="128"/>
    </font>
    <font>
      <sz val="14"/>
      <name val="ＭＳ 明朝"/>
      <family val="1"/>
      <charset val="128"/>
    </font>
    <font>
      <sz val="1.25"/>
      <name val="ＭＳ Ｐゴシック"/>
      <family val="3"/>
      <charset val="128"/>
    </font>
    <font>
      <sz val="5.5"/>
      <name val="ＭＳ Ｐゴシック"/>
      <family val="3"/>
      <charset val="128"/>
    </font>
    <font>
      <sz val="6"/>
      <name val="ＭＳ Ｐ明朝"/>
      <family val="1"/>
      <charset val="128"/>
    </font>
    <font>
      <b/>
      <sz val="5.5"/>
      <name val="ＭＳ Ｐゴシック"/>
      <family val="3"/>
      <charset val="128"/>
    </font>
    <font>
      <sz val="4"/>
      <name val="ＭＳ Ｐゴシック"/>
      <family val="3"/>
      <charset val="128"/>
    </font>
    <font>
      <sz val="10.5"/>
      <name val="ＭＳ Ｐゴシック"/>
      <family val="3"/>
      <charset val="128"/>
    </font>
    <font>
      <sz val="5.75"/>
      <name val="ＭＳ Ｐゴシック"/>
      <family val="3"/>
      <charset val="128"/>
    </font>
    <font>
      <b/>
      <sz val="5.75"/>
      <name val="ＭＳ Ｐゴシック"/>
      <family val="3"/>
      <charset val="128"/>
    </font>
    <font>
      <sz val="11"/>
      <name val="ＭＳ Ｐゴシック"/>
      <family val="3"/>
      <charset val="128"/>
    </font>
    <font>
      <strike/>
      <sz val="11"/>
      <name val="ＭＳ Ｐゴシック"/>
      <family val="3"/>
      <charset val="128"/>
    </font>
    <font>
      <b/>
      <sz val="9"/>
      <color indexed="81"/>
      <name val="ＭＳ Ｐゴシック"/>
      <family val="3"/>
      <charset val="128"/>
    </font>
    <font>
      <u/>
      <sz val="11"/>
      <name val="ＭＳ Ｐゴシック"/>
      <family val="3"/>
      <charset val="128"/>
    </font>
    <font>
      <sz val="13"/>
      <color rgb="FFFF0000"/>
      <name val="ＭＳ Ｐゴシック"/>
      <family val="3"/>
    </font>
    <font>
      <sz val="13"/>
      <name val="ＭＳ Ｐゴシック"/>
      <family val="3"/>
    </font>
    <font>
      <sz val="12"/>
      <color rgb="FFFF0000"/>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8"/>
      </left>
      <right/>
      <top/>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style="thin">
        <color indexed="8"/>
      </bottom>
      <diagonal/>
    </border>
    <border>
      <left style="thin">
        <color indexed="8"/>
      </left>
      <right style="thin">
        <color indexed="8"/>
      </right>
      <top style="thin">
        <color indexed="64"/>
      </top>
      <bottom/>
      <diagonal/>
    </border>
    <border>
      <left/>
      <right/>
      <top style="thin">
        <color indexed="64"/>
      </top>
      <bottom style="double">
        <color indexed="64"/>
      </bottom>
      <diagonal/>
    </border>
    <border>
      <left style="thin">
        <color indexed="64"/>
      </left>
      <right style="thin">
        <color indexed="8"/>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9">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12" fillId="0" borderId="0" applyFont="0" applyFill="0" applyBorder="0" applyAlignment="0" applyProtection="0"/>
    <xf numFmtId="0" fontId="1" fillId="0" borderId="0"/>
    <xf numFmtId="0" fontId="7" fillId="0" borderId="0"/>
    <xf numFmtId="6" fontId="1" fillId="0" borderId="0" applyFont="0" applyFill="0" applyBorder="0" applyAlignment="0" applyProtection="0">
      <alignment vertical="center"/>
    </xf>
  </cellStyleXfs>
  <cellXfs count="824">
    <xf numFmtId="0" fontId="0" fillId="0" borderId="0" xfId="0"/>
    <xf numFmtId="37" fontId="0" fillId="0" borderId="0" xfId="0" applyNumberFormat="1" applyProtection="1"/>
    <xf numFmtId="0" fontId="0" fillId="0" borderId="0" xfId="0" applyFill="1"/>
    <xf numFmtId="38" fontId="1" fillId="0" borderId="0" xfId="2" applyFont="1" applyFill="1"/>
    <xf numFmtId="38" fontId="5" fillId="0" borderId="0" xfId="2" applyFont="1" applyFill="1" applyAlignment="1">
      <alignment vertical="center"/>
    </xf>
    <xf numFmtId="38" fontId="5" fillId="0" borderId="1" xfId="2" applyFont="1" applyFill="1" applyBorder="1" applyAlignment="1">
      <alignment vertical="center"/>
    </xf>
    <xf numFmtId="38" fontId="5" fillId="0" borderId="2" xfId="2" applyFont="1" applyFill="1" applyBorder="1" applyAlignment="1">
      <alignment horizontal="center" vertical="center"/>
    </xf>
    <xf numFmtId="38" fontId="5" fillId="0" borderId="5" xfId="2" applyFont="1" applyFill="1" applyBorder="1" applyAlignment="1">
      <alignment horizontal="center" vertical="center"/>
    </xf>
    <xf numFmtId="38" fontId="5" fillId="0" borderId="5" xfId="2" applyFont="1" applyFill="1" applyBorder="1" applyAlignment="1">
      <alignment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6" xfId="2" applyFont="1" applyFill="1" applyBorder="1" applyAlignment="1">
      <alignment vertical="center"/>
    </xf>
    <xf numFmtId="38" fontId="5" fillId="0" borderId="0" xfId="2" applyFont="1" applyFill="1" applyAlignment="1">
      <alignment horizontal="center" vertical="center"/>
    </xf>
    <xf numFmtId="38" fontId="1" fillId="0" borderId="6" xfId="2" applyFont="1" applyFill="1" applyBorder="1" applyAlignment="1">
      <alignment vertical="center"/>
    </xf>
    <xf numFmtId="38" fontId="5" fillId="0" borderId="0" xfId="2" applyFont="1" applyFill="1"/>
    <xf numFmtId="38" fontId="5" fillId="0" borderId="8" xfId="2" applyFont="1" applyFill="1" applyBorder="1" applyAlignment="1">
      <alignment horizontal="center" vertical="center"/>
    </xf>
    <xf numFmtId="38" fontId="5" fillId="0" borderId="8" xfId="2" applyFont="1" applyFill="1" applyBorder="1" applyAlignment="1">
      <alignment vertical="center"/>
    </xf>
    <xf numFmtId="38" fontId="5" fillId="0" borderId="9" xfId="2" applyFont="1" applyFill="1" applyBorder="1" applyAlignment="1">
      <alignment horizontal="distributed" vertical="center"/>
    </xf>
    <xf numFmtId="181" fontId="5" fillId="0" borderId="11" xfId="0" applyNumberFormat="1" applyFont="1" applyFill="1" applyBorder="1" applyAlignment="1">
      <alignment vertical="center"/>
    </xf>
    <xf numFmtId="38" fontId="5" fillId="0" borderId="0" xfId="2" applyFont="1" applyFill="1" applyAlignment="1">
      <alignment horizontal="left" vertical="center"/>
    </xf>
    <xf numFmtId="38" fontId="1" fillId="0" borderId="0" xfId="2" applyFont="1" applyFill="1" applyAlignment="1">
      <alignment vertical="center"/>
    </xf>
    <xf numFmtId="38" fontId="1" fillId="0" borderId="6" xfId="2" applyFont="1" applyFill="1" applyBorder="1" applyAlignment="1">
      <alignment horizontal="center" vertical="center"/>
    </xf>
    <xf numFmtId="38" fontId="8" fillId="0" borderId="0" xfId="2"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9" fillId="0" borderId="8" xfId="0" applyFont="1" applyFill="1" applyBorder="1" applyAlignment="1">
      <alignment horizontal="center" vertical="center"/>
    </xf>
    <xf numFmtId="0" fontId="5" fillId="0" borderId="0" xfId="0" applyFont="1" applyFill="1" applyBorder="1" applyAlignment="1">
      <alignment vertical="center"/>
    </xf>
    <xf numFmtId="38" fontId="1" fillId="0" borderId="0" xfId="2" applyFont="1" applyFill="1" applyAlignment="1">
      <alignment horizontal="center" vertical="center" shrinkToFit="1"/>
    </xf>
    <xf numFmtId="177" fontId="1" fillId="0" borderId="6" xfId="2" applyNumberFormat="1" applyFont="1" applyFill="1" applyBorder="1" applyAlignment="1">
      <alignment vertical="center"/>
    </xf>
    <xf numFmtId="0" fontId="4" fillId="0" borderId="0" xfId="1" applyAlignment="1" applyProtection="1"/>
    <xf numFmtId="0" fontId="0" fillId="0" borderId="0" xfId="0" applyAlignment="1">
      <alignment wrapText="1"/>
    </xf>
    <xf numFmtId="0" fontId="21" fillId="0" borderId="0" xfId="0" applyFont="1" applyFill="1"/>
    <xf numFmtId="38" fontId="1" fillId="0" borderId="0" xfId="2" applyFont="1" applyFill="1" applyAlignment="1">
      <alignment vertical="center" shrinkToFit="1"/>
    </xf>
    <xf numFmtId="49" fontId="1" fillId="0" borderId="0" xfId="2" applyNumberFormat="1" applyFont="1" applyFill="1" applyAlignment="1">
      <alignment horizontal="left" vertical="center" shrinkToFit="1"/>
    </xf>
    <xf numFmtId="38" fontId="1" fillId="0" borderId="1" xfId="2" applyFont="1" applyFill="1" applyBorder="1" applyAlignment="1">
      <alignment vertical="center" shrinkToFit="1"/>
    </xf>
    <xf numFmtId="38" fontId="1" fillId="0" borderId="1" xfId="2" applyFont="1" applyFill="1" applyBorder="1" applyAlignment="1">
      <alignment horizontal="center" vertical="center" shrinkToFit="1"/>
    </xf>
    <xf numFmtId="38" fontId="1" fillId="0" borderId="5" xfId="2" applyFont="1" applyFill="1" applyBorder="1" applyAlignment="1">
      <alignment horizontal="center" vertical="center" shrinkToFit="1"/>
    </xf>
    <xf numFmtId="38" fontId="1" fillId="0" borderId="5" xfId="2" applyFont="1" applyFill="1" applyBorder="1" applyAlignment="1">
      <alignment vertical="center" shrinkToFit="1"/>
    </xf>
    <xf numFmtId="38" fontId="1" fillId="0" borderId="7" xfId="2" applyFont="1" applyFill="1" applyBorder="1" applyAlignment="1">
      <alignment vertical="center" shrinkToFit="1"/>
    </xf>
    <xf numFmtId="188" fontId="1" fillId="0" borderId="0" xfId="2" applyNumberFormat="1" applyFont="1" applyFill="1" applyAlignment="1">
      <alignment horizontal="center" vertical="center" shrinkToFit="1"/>
    </xf>
    <xf numFmtId="0" fontId="0" fillId="0" borderId="0" xfId="0" applyAlignment="1">
      <alignment vertical="center"/>
    </xf>
    <xf numFmtId="0" fontId="0" fillId="0" borderId="0" xfId="0" applyFill="1" applyBorder="1"/>
    <xf numFmtId="0" fontId="0" fillId="0" borderId="10" xfId="0" applyBorder="1" applyAlignment="1">
      <alignment wrapText="1"/>
    </xf>
    <xf numFmtId="0" fontId="0" fillId="0" borderId="0" xfId="0" applyBorder="1" applyAlignment="1">
      <alignment wrapText="1"/>
    </xf>
    <xf numFmtId="0" fontId="0" fillId="0" borderId="13" xfId="0" applyBorder="1" applyAlignment="1">
      <alignment wrapText="1"/>
    </xf>
    <xf numFmtId="0" fontId="0" fillId="0" borderId="10" xfId="0" applyBorder="1"/>
    <xf numFmtId="0" fontId="0" fillId="0" borderId="0" xfId="0" applyBorder="1"/>
    <xf numFmtId="0" fontId="0" fillId="0" borderId="13" xfId="0" applyBorder="1"/>
    <xf numFmtId="0" fontId="0" fillId="0" borderId="10" xfId="0" applyBorder="1" applyAlignment="1">
      <alignment horizontal="right"/>
    </xf>
    <xf numFmtId="0" fontId="0" fillId="0" borderId="13" xfId="0" applyFill="1" applyBorder="1"/>
    <xf numFmtId="0" fontId="0" fillId="0" borderId="10" xfId="0" applyFill="1" applyBorder="1"/>
    <xf numFmtId="38" fontId="5" fillId="0" borderId="0" xfId="2" applyFont="1" applyFill="1" applyBorder="1" applyProtection="1">
      <protection locked="0"/>
    </xf>
    <xf numFmtId="38" fontId="5" fillId="0" borderId="0" xfId="2" applyFont="1" applyFill="1" applyBorder="1" applyAlignment="1" applyProtection="1">
      <alignment horizontal="left" vertical="center"/>
      <protection locked="0"/>
    </xf>
    <xf numFmtId="38" fontId="5" fillId="0" borderId="20" xfId="2" applyFont="1" applyFill="1" applyBorder="1" applyProtection="1">
      <protection locked="0"/>
    </xf>
    <xf numFmtId="38" fontId="5" fillId="0" borderId="0" xfId="2" applyFont="1" applyFill="1" applyBorder="1" applyAlignment="1" applyProtection="1">
      <alignment vertical="center"/>
      <protection locked="0"/>
    </xf>
    <xf numFmtId="185" fontId="5" fillId="0" borderId="0" xfId="2" applyNumberFormat="1" applyFont="1" applyFill="1" applyBorder="1" applyAlignment="1" applyProtection="1">
      <alignment horizontal="center" vertical="center"/>
      <protection locked="0"/>
    </xf>
    <xf numFmtId="38" fontId="5" fillId="0" borderId="0" xfId="2" applyFont="1" applyFill="1" applyBorder="1" applyAlignment="1" applyProtection="1">
      <alignment horizontal="center" vertical="center"/>
      <protection locked="0"/>
    </xf>
    <xf numFmtId="38" fontId="5" fillId="0" borderId="22" xfId="2" applyFont="1" applyFill="1" applyBorder="1" applyAlignment="1" applyProtection="1">
      <alignment vertical="center"/>
      <protection locked="0"/>
    </xf>
    <xf numFmtId="185" fontId="5" fillId="0" borderId="22" xfId="2" applyNumberFormat="1" applyFont="1" applyFill="1" applyBorder="1" applyAlignment="1" applyProtection="1">
      <alignment horizontal="center" vertical="center"/>
      <protection locked="0"/>
    </xf>
    <xf numFmtId="38" fontId="5" fillId="0" borderId="22" xfId="2" applyFont="1" applyFill="1" applyBorder="1" applyAlignment="1" applyProtection="1">
      <alignment horizontal="center" vertical="center"/>
      <protection locked="0"/>
    </xf>
    <xf numFmtId="184" fontId="5" fillId="0" borderId="6" xfId="2" applyNumberFormat="1" applyFont="1" applyFill="1" applyBorder="1" applyAlignment="1">
      <alignment vertical="center"/>
    </xf>
    <xf numFmtId="0" fontId="1" fillId="0" borderId="13" xfId="0" applyNumberFormat="1" applyFont="1" applyFill="1" applyBorder="1" applyAlignment="1">
      <alignment vertical="center"/>
    </xf>
    <xf numFmtId="38" fontId="5" fillId="0" borderId="24" xfId="2" applyFont="1" applyFill="1" applyBorder="1" applyAlignment="1">
      <alignment horizontal="center" vertical="center"/>
    </xf>
    <xf numFmtId="0" fontId="5" fillId="0" borderId="0" xfId="0" applyFont="1" applyFill="1" applyAlignment="1">
      <alignment horizontal="left" vertical="center"/>
    </xf>
    <xf numFmtId="0" fontId="5" fillId="0" borderId="5" xfId="0" applyFont="1" applyFill="1" applyBorder="1" applyAlignment="1">
      <alignment vertical="center"/>
    </xf>
    <xf numFmtId="184" fontId="1" fillId="0" borderId="1" xfId="0" applyNumberFormat="1" applyFont="1" applyFill="1" applyBorder="1" applyAlignment="1">
      <alignment horizontal="center" vertical="center"/>
    </xf>
    <xf numFmtId="184" fontId="1" fillId="0" borderId="5" xfId="0" applyNumberFormat="1" applyFont="1" applyFill="1" applyBorder="1" applyAlignment="1">
      <alignment horizontal="center" vertical="center"/>
    </xf>
    <xf numFmtId="38" fontId="1" fillId="0" borderId="5" xfId="2" applyFont="1" applyFill="1" applyBorder="1" applyAlignment="1">
      <alignment horizontal="center" vertical="center"/>
    </xf>
    <xf numFmtId="38" fontId="1" fillId="0" borderId="0" xfId="2" applyFont="1" applyFill="1" applyAlignment="1">
      <alignment horizontal="left" vertical="center"/>
    </xf>
    <xf numFmtId="181" fontId="1" fillId="0" borderId="0" xfId="2" applyNumberFormat="1" applyFont="1" applyFill="1" applyAlignment="1">
      <alignment vertical="center"/>
    </xf>
    <xf numFmtId="38" fontId="1" fillId="0" borderId="0" xfId="2" applyFont="1" applyFill="1" applyAlignment="1">
      <alignment horizontal="center" vertical="center"/>
    </xf>
    <xf numFmtId="38" fontId="1" fillId="0" borderId="4" xfId="2" applyFont="1" applyFill="1" applyBorder="1" applyAlignment="1">
      <alignment horizontal="left" vertical="center"/>
    </xf>
    <xf numFmtId="181" fontId="1" fillId="0" borderId="4" xfId="2" applyNumberFormat="1" applyFont="1" applyFill="1" applyBorder="1" applyAlignment="1">
      <alignment horizontal="left" vertical="center"/>
    </xf>
    <xf numFmtId="38" fontId="1" fillId="0" borderId="12" xfId="2" applyFont="1" applyFill="1" applyBorder="1" applyAlignment="1">
      <alignment horizontal="center" vertical="center"/>
    </xf>
    <xf numFmtId="38" fontId="1" fillId="0" borderId="12" xfId="2" applyFont="1" applyFill="1" applyBorder="1" applyAlignment="1">
      <alignment vertical="center"/>
    </xf>
    <xf numFmtId="38" fontId="1" fillId="0" borderId="1" xfId="2" applyFont="1" applyFill="1" applyBorder="1" applyAlignment="1">
      <alignment vertical="center"/>
    </xf>
    <xf numFmtId="38" fontId="1" fillId="0" borderId="13" xfId="2" applyFont="1" applyFill="1" applyBorder="1" applyAlignment="1">
      <alignment horizontal="center" vertical="center"/>
    </xf>
    <xf numFmtId="181" fontId="1" fillId="0" borderId="10" xfId="2" applyNumberFormat="1" applyFont="1" applyFill="1" applyBorder="1" applyAlignment="1">
      <alignment horizontal="left" vertical="center"/>
    </xf>
    <xf numFmtId="181" fontId="1" fillId="0" borderId="10" xfId="2" applyNumberFormat="1" applyFont="1" applyFill="1" applyBorder="1" applyAlignment="1">
      <alignment vertical="center"/>
    </xf>
    <xf numFmtId="38" fontId="1" fillId="0" borderId="13" xfId="2" applyFont="1" applyFill="1" applyBorder="1" applyAlignment="1">
      <alignment vertical="center"/>
    </xf>
    <xf numFmtId="38" fontId="1" fillId="0" borderId="5" xfId="2" applyFont="1" applyFill="1" applyBorder="1" applyAlignment="1">
      <alignment vertical="center"/>
    </xf>
    <xf numFmtId="38" fontId="1" fillId="0" borderId="17" xfId="2" applyFont="1" applyFill="1" applyBorder="1" applyAlignment="1">
      <alignment horizontal="center" vertical="center"/>
    </xf>
    <xf numFmtId="181" fontId="1" fillId="0" borderId="17" xfId="2" applyNumberFormat="1" applyFont="1" applyFill="1" applyBorder="1" applyAlignment="1">
      <alignment vertical="center"/>
    </xf>
    <xf numFmtId="38" fontId="1" fillId="0" borderId="18" xfId="2" applyFont="1" applyFill="1" applyBorder="1" applyAlignment="1">
      <alignment vertical="center"/>
    </xf>
    <xf numFmtId="181" fontId="1" fillId="0" borderId="11" xfId="2" applyNumberFormat="1" applyFont="1" applyFill="1" applyBorder="1" applyAlignment="1">
      <alignment vertical="center"/>
    </xf>
    <xf numFmtId="38" fontId="1" fillId="0" borderId="3" xfId="2" applyFont="1" applyFill="1" applyBorder="1" applyAlignment="1">
      <alignment vertical="center"/>
    </xf>
    <xf numFmtId="38" fontId="1" fillId="0" borderId="25" xfId="2" applyFont="1" applyFill="1" applyBorder="1" applyAlignment="1">
      <alignment horizontal="center" vertical="center"/>
    </xf>
    <xf numFmtId="38" fontId="1" fillId="0" borderId="23" xfId="2" applyFont="1" applyFill="1" applyBorder="1" applyAlignment="1">
      <alignment horizontal="center" vertical="center"/>
    </xf>
    <xf numFmtId="181" fontId="1" fillId="0" borderId="26" xfId="2" applyNumberFormat="1" applyFont="1" applyFill="1" applyBorder="1" applyAlignment="1">
      <alignment vertical="center"/>
    </xf>
    <xf numFmtId="38" fontId="1" fillId="0" borderId="27" xfId="2" applyFont="1" applyFill="1" applyBorder="1" applyAlignment="1">
      <alignment vertical="center"/>
    </xf>
    <xf numFmtId="38" fontId="1" fillId="0" borderId="23" xfId="2" applyFont="1" applyFill="1" applyBorder="1" applyAlignment="1">
      <alignment vertical="center"/>
    </xf>
    <xf numFmtId="38" fontId="1" fillId="0" borderId="28" xfId="2" applyFont="1" applyFill="1" applyBorder="1" applyAlignment="1">
      <alignment horizontal="center" vertical="center"/>
    </xf>
    <xf numFmtId="38" fontId="1" fillId="0" borderId="29" xfId="2" applyFont="1" applyFill="1" applyBorder="1" applyAlignment="1">
      <alignment vertical="center"/>
    </xf>
    <xf numFmtId="38" fontId="1" fillId="0" borderId="7" xfId="2" applyFont="1" applyFill="1" applyBorder="1" applyAlignment="1">
      <alignment vertical="center"/>
    </xf>
    <xf numFmtId="38" fontId="1" fillId="0" borderId="7" xfId="2" applyFont="1" applyFill="1" applyBorder="1" applyAlignment="1">
      <alignment horizontal="right" vertical="center"/>
    </xf>
    <xf numFmtId="38" fontId="1" fillId="0" borderId="0" xfId="2" applyFont="1" applyFill="1" applyBorder="1" applyAlignment="1">
      <alignment horizontal="left" vertical="center"/>
    </xf>
    <xf numFmtId="181" fontId="1" fillId="0" borderId="4" xfId="2" applyNumberFormat="1" applyFont="1" applyFill="1" applyBorder="1" applyAlignment="1">
      <alignment vertical="center"/>
    </xf>
    <xf numFmtId="38" fontId="1" fillId="0" borderId="0" xfId="2" applyFont="1" applyFill="1" applyAlignment="1">
      <alignment horizontal="center"/>
    </xf>
    <xf numFmtId="181" fontId="1" fillId="0" borderId="0" xfId="2" applyNumberFormat="1" applyFont="1" applyFill="1" applyBorder="1"/>
    <xf numFmtId="38" fontId="1" fillId="0" borderId="0" xfId="2" applyFont="1" applyFill="1" applyBorder="1"/>
    <xf numFmtId="181" fontId="1" fillId="0" borderId="0" xfId="2" applyNumberFormat="1" applyFont="1" applyFill="1"/>
    <xf numFmtId="0" fontId="1" fillId="0" borderId="13" xfId="0" applyFont="1" applyFill="1" applyBorder="1" applyAlignment="1">
      <alignment horizontal="center" vertical="center"/>
    </xf>
    <xf numFmtId="38" fontId="1" fillId="0" borderId="4" xfId="2" applyFont="1" applyFill="1" applyBorder="1" applyAlignment="1">
      <alignment horizontal="center" vertical="center"/>
    </xf>
    <xf numFmtId="38" fontId="1" fillId="0" borderId="25" xfId="2" applyFont="1" applyFill="1" applyBorder="1" applyAlignment="1">
      <alignment vertical="center"/>
    </xf>
    <xf numFmtId="38" fontId="1" fillId="0" borderId="26" xfId="2" applyFont="1" applyFill="1" applyBorder="1" applyAlignment="1">
      <alignment horizontal="center" vertical="center"/>
    </xf>
    <xf numFmtId="181" fontId="1" fillId="0" borderId="30" xfId="2" applyNumberFormat="1" applyFont="1" applyFill="1" applyBorder="1" applyAlignment="1">
      <alignment vertical="center"/>
    </xf>
    <xf numFmtId="38" fontId="1" fillId="0" borderId="28" xfId="2" applyFont="1" applyFill="1" applyBorder="1" applyAlignment="1">
      <alignment vertical="center"/>
    </xf>
    <xf numFmtId="181" fontId="1" fillId="0" borderId="31" xfId="2" applyNumberFormat="1" applyFont="1" applyFill="1" applyBorder="1" applyAlignment="1">
      <alignment vertical="center"/>
    </xf>
    <xf numFmtId="0" fontId="1" fillId="0" borderId="0" xfId="0" applyFont="1" applyFill="1" applyBorder="1" applyAlignment="1">
      <alignment horizontal="left" vertical="center"/>
    </xf>
    <xf numFmtId="38" fontId="1" fillId="0" borderId="12" xfId="2" applyFont="1" applyFill="1" applyBorder="1" applyAlignment="1">
      <alignment horizontal="center" vertical="center" shrinkToFit="1"/>
    </xf>
    <xf numFmtId="38" fontId="1" fillId="0" borderId="13" xfId="2" applyFont="1" applyFill="1" applyBorder="1" applyAlignment="1">
      <alignment horizontal="center" vertical="center" shrinkToFit="1"/>
    </xf>
    <xf numFmtId="38" fontId="1" fillId="0" borderId="7" xfId="2" applyFont="1" applyFill="1" applyBorder="1" applyAlignment="1">
      <alignment horizontal="center" vertical="center" shrinkToFit="1"/>
    </xf>
    <xf numFmtId="38" fontId="1" fillId="0" borderId="18" xfId="2" applyFont="1" applyFill="1" applyBorder="1" applyAlignment="1">
      <alignment horizontal="center" vertical="center" shrinkToFit="1"/>
    </xf>
    <xf numFmtId="0" fontId="1" fillId="0" borderId="5" xfId="2" applyNumberFormat="1" applyFont="1" applyFill="1" applyBorder="1" applyAlignment="1">
      <alignment horizontal="center" vertical="center" shrinkToFit="1"/>
    </xf>
    <xf numFmtId="38" fontId="5" fillId="0" borderId="33" xfId="2" applyFont="1" applyFill="1" applyBorder="1" applyAlignment="1" applyProtection="1">
      <alignment horizontal="center" vertical="center"/>
      <protection locked="0"/>
    </xf>
    <xf numFmtId="38" fontId="5" fillId="0" borderId="33" xfId="2" applyFont="1" applyFill="1" applyBorder="1" applyAlignment="1" applyProtection="1">
      <alignment vertical="center"/>
      <protection locked="0"/>
    </xf>
    <xf numFmtId="185" fontId="5" fillId="0" borderId="33" xfId="2" applyNumberFormat="1" applyFont="1" applyFill="1" applyBorder="1" applyAlignment="1" applyProtection="1">
      <alignment horizontal="center" vertical="center"/>
      <protection locked="0"/>
    </xf>
    <xf numFmtId="38" fontId="5" fillId="0" borderId="33" xfId="2" applyFont="1" applyFill="1" applyBorder="1" applyAlignment="1" applyProtection="1">
      <alignment vertical="center" shrinkToFit="1"/>
      <protection locked="0"/>
    </xf>
    <xf numFmtId="38" fontId="5" fillId="0" borderId="34" xfId="2" applyFont="1" applyFill="1" applyBorder="1" applyAlignment="1" applyProtection="1">
      <alignment horizontal="center" vertical="center"/>
      <protection locked="0"/>
    </xf>
    <xf numFmtId="38" fontId="5" fillId="0" borderId="33" xfId="2" applyFont="1" applyFill="1" applyBorder="1" applyAlignment="1" applyProtection="1">
      <alignment horizontal="center" vertical="center" shrinkToFit="1"/>
      <protection locked="0"/>
    </xf>
    <xf numFmtId="38" fontId="5" fillId="0" borderId="0" xfId="3" applyFont="1" applyFill="1" applyBorder="1" applyProtection="1">
      <protection locked="0"/>
    </xf>
    <xf numFmtId="0" fontId="5" fillId="0" borderId="6" xfId="0" applyFont="1" applyFill="1" applyBorder="1" applyAlignment="1">
      <alignment horizontal="center" vertical="center"/>
    </xf>
    <xf numFmtId="3" fontId="5" fillId="0" borderId="3" xfId="0" applyNumberFormat="1" applyFont="1" applyFill="1" applyBorder="1" applyAlignment="1">
      <alignment vertical="center"/>
    </xf>
    <xf numFmtId="3" fontId="5" fillId="0" borderId="6" xfId="0" applyNumberFormat="1" applyFont="1" applyFill="1" applyBorder="1" applyAlignment="1">
      <alignment vertical="center"/>
    </xf>
    <xf numFmtId="183" fontId="5" fillId="0" borderId="6" xfId="0" applyNumberFormat="1" applyFont="1" applyFill="1" applyBorder="1" applyAlignment="1">
      <alignment vertical="center"/>
    </xf>
    <xf numFmtId="3" fontId="5" fillId="0" borderId="3" xfId="0" applyNumberFormat="1" applyFont="1" applyFill="1" applyBorder="1" applyAlignment="1">
      <alignment horizontal="right" vertical="center"/>
    </xf>
    <xf numFmtId="183" fontId="5" fillId="0" borderId="1" xfId="0" applyNumberFormat="1" applyFont="1" applyFill="1" applyBorder="1" applyAlignment="1">
      <alignment vertical="center"/>
    </xf>
    <xf numFmtId="0" fontId="5" fillId="0" borderId="8" xfId="0" applyFont="1" applyFill="1" applyBorder="1" applyAlignment="1">
      <alignment horizontal="center" vertical="center"/>
    </xf>
    <xf numFmtId="3" fontId="5" fillId="0" borderId="8" xfId="0" applyNumberFormat="1" applyFont="1" applyFill="1" applyBorder="1" applyAlignment="1">
      <alignment vertical="center"/>
    </xf>
    <xf numFmtId="181" fontId="5" fillId="0" borderId="31" xfId="0" applyNumberFormat="1" applyFont="1" applyFill="1" applyBorder="1" applyAlignment="1">
      <alignment vertical="center"/>
    </xf>
    <xf numFmtId="3" fontId="5" fillId="0" borderId="29" xfId="0" applyNumberFormat="1" applyFont="1" applyFill="1" applyBorder="1" applyAlignment="1">
      <alignment vertical="center"/>
    </xf>
    <xf numFmtId="183" fontId="5" fillId="0" borderId="8" xfId="0" applyNumberFormat="1" applyFont="1" applyFill="1" applyBorder="1" applyAlignment="1">
      <alignment vertical="center"/>
    </xf>
    <xf numFmtId="38" fontId="5" fillId="0" borderId="35" xfId="2" applyFont="1" applyFill="1" applyBorder="1" applyAlignment="1" applyProtection="1">
      <alignment horizontal="center" vertical="center"/>
      <protection locked="0"/>
    </xf>
    <xf numFmtId="38" fontId="5" fillId="0" borderId="36" xfId="2" applyFont="1" applyFill="1" applyBorder="1" applyAlignment="1" applyProtection="1">
      <alignment horizontal="center" vertical="center"/>
      <protection locked="0"/>
    </xf>
    <xf numFmtId="38" fontId="5" fillId="0" borderId="37" xfId="2" applyFont="1" applyFill="1" applyBorder="1" applyAlignment="1" applyProtection="1">
      <alignment horizontal="center" vertical="center"/>
      <protection locked="0"/>
    </xf>
    <xf numFmtId="38" fontId="5" fillId="0" borderId="38" xfId="2" applyFont="1" applyFill="1" applyBorder="1" applyAlignment="1" applyProtection="1">
      <alignment horizontal="center" vertical="center"/>
      <protection locked="0"/>
    </xf>
    <xf numFmtId="38" fontId="5" fillId="0" borderId="39" xfId="2" applyFont="1" applyFill="1" applyBorder="1" applyAlignment="1" applyProtection="1">
      <alignment horizontal="center" vertical="center"/>
      <protection locked="0"/>
    </xf>
    <xf numFmtId="185" fontId="5" fillId="0" borderId="33" xfId="2" applyNumberFormat="1" applyFont="1" applyFill="1" applyBorder="1" applyAlignment="1" applyProtection="1">
      <alignment vertical="center"/>
      <protection locked="0"/>
    </xf>
    <xf numFmtId="184" fontId="5" fillId="0" borderId="33" xfId="2" applyNumberFormat="1" applyFont="1" applyFill="1" applyBorder="1" applyAlignment="1" applyProtection="1">
      <alignment horizontal="center" vertical="center"/>
      <protection locked="0"/>
    </xf>
    <xf numFmtId="180" fontId="5" fillId="0" borderId="0" xfId="2" applyNumberFormat="1" applyFont="1" applyFill="1" applyAlignment="1">
      <alignment vertical="center"/>
    </xf>
    <xf numFmtId="180" fontId="5" fillId="0" borderId="11" xfId="2" applyNumberFormat="1" applyFont="1" applyFill="1" applyBorder="1" applyAlignment="1">
      <alignment vertical="center"/>
    </xf>
    <xf numFmtId="180" fontId="5" fillId="0" borderId="2" xfId="2" applyNumberFormat="1" applyFont="1" applyFill="1" applyBorder="1" applyAlignment="1">
      <alignment vertical="center"/>
    </xf>
    <xf numFmtId="180" fontId="5" fillId="0" borderId="3" xfId="2" applyNumberFormat="1" applyFont="1" applyFill="1" applyBorder="1" applyAlignment="1">
      <alignment vertical="center"/>
    </xf>
    <xf numFmtId="180" fontId="5" fillId="0" borderId="5" xfId="2" applyNumberFormat="1" applyFont="1" applyFill="1" applyBorder="1" applyAlignment="1">
      <alignment horizontal="center" vertical="center"/>
    </xf>
    <xf numFmtId="180" fontId="5" fillId="0" borderId="0" xfId="2" applyNumberFormat="1" applyFont="1" applyFill="1"/>
    <xf numFmtId="178" fontId="1" fillId="0" borderId="7" xfId="0" applyNumberFormat="1" applyFont="1" applyFill="1" applyBorder="1" applyAlignment="1">
      <alignment horizontal="center" vertical="center"/>
    </xf>
    <xf numFmtId="190" fontId="1" fillId="0" borderId="6" xfId="2" applyNumberFormat="1" applyFont="1" applyFill="1" applyBorder="1" applyAlignment="1">
      <alignment vertical="center"/>
    </xf>
    <xf numFmtId="183" fontId="1" fillId="0" borderId="6" xfId="0" applyNumberFormat="1" applyFont="1" applyFill="1" applyBorder="1" applyAlignment="1">
      <alignment vertical="center"/>
    </xf>
    <xf numFmtId="183" fontId="1" fillId="0" borderId="23" xfId="0" applyNumberFormat="1" applyFont="1" applyFill="1" applyBorder="1" applyAlignment="1">
      <alignment vertical="center"/>
    </xf>
    <xf numFmtId="178" fontId="9" fillId="0" borderId="1" xfId="0" applyNumberFormat="1" applyFont="1" applyFill="1" applyBorder="1" applyAlignment="1">
      <alignment horizontal="center" vertical="center"/>
    </xf>
    <xf numFmtId="178" fontId="9" fillId="0" borderId="5" xfId="0" applyNumberFormat="1" applyFont="1" applyFill="1" applyBorder="1" applyAlignment="1">
      <alignment horizontal="center" vertical="center"/>
    </xf>
    <xf numFmtId="178" fontId="9" fillId="0" borderId="7" xfId="0" applyNumberFormat="1" applyFont="1" applyFill="1" applyBorder="1" applyAlignment="1">
      <alignment horizontal="center" vertical="center"/>
    </xf>
    <xf numFmtId="183" fontId="9" fillId="0" borderId="6" xfId="0" applyNumberFormat="1" applyFont="1" applyFill="1" applyBorder="1" applyAlignment="1">
      <alignment vertical="center"/>
    </xf>
    <xf numFmtId="3" fontId="5" fillId="0" borderId="12" xfId="0" applyNumberFormat="1" applyFont="1" applyFill="1" applyBorder="1" applyAlignment="1">
      <alignment vertical="center"/>
    </xf>
    <xf numFmtId="179" fontId="1" fillId="0" borderId="1" xfId="0" applyNumberFormat="1" applyFont="1" applyFill="1" applyBorder="1" applyAlignment="1">
      <alignment horizontal="center" vertical="center"/>
    </xf>
    <xf numFmtId="179" fontId="1" fillId="0" borderId="5" xfId="0" applyNumberFormat="1" applyFont="1" applyFill="1" applyBorder="1" applyAlignment="1">
      <alignment horizontal="center" vertical="center"/>
    </xf>
    <xf numFmtId="179" fontId="1" fillId="0" borderId="7" xfId="0" applyNumberFormat="1" applyFont="1" applyFill="1" applyBorder="1" applyAlignment="1">
      <alignment horizontal="center" vertical="center"/>
    </xf>
    <xf numFmtId="38" fontId="5" fillId="0" borderId="40" xfId="2" applyFont="1" applyFill="1" applyBorder="1" applyAlignment="1" applyProtection="1">
      <alignment horizontal="center" vertical="center"/>
      <protection locked="0"/>
    </xf>
    <xf numFmtId="38" fontId="5" fillId="0" borderId="33" xfId="3" applyFont="1" applyFill="1" applyBorder="1" applyAlignment="1" applyProtection="1">
      <alignment horizontal="center" vertical="center"/>
      <protection locked="0"/>
    </xf>
    <xf numFmtId="38" fontId="5" fillId="0" borderId="33" xfId="3" applyFont="1" applyFill="1" applyBorder="1" applyAlignment="1" applyProtection="1">
      <alignment vertical="center"/>
      <protection locked="0"/>
    </xf>
    <xf numFmtId="185" fontId="5" fillId="0" borderId="33" xfId="3" applyNumberFormat="1" applyFont="1" applyFill="1" applyBorder="1" applyAlignment="1" applyProtection="1">
      <alignment horizontal="center" vertical="center"/>
      <protection locked="0"/>
    </xf>
    <xf numFmtId="38" fontId="5" fillId="0" borderId="33" xfId="2" applyFont="1" applyFill="1" applyBorder="1" applyAlignment="1" applyProtection="1">
      <alignment horizontal="center"/>
      <protection locked="0"/>
    </xf>
    <xf numFmtId="185" fontId="5" fillId="0" borderId="33" xfId="2" applyNumberFormat="1" applyFont="1" applyFill="1" applyBorder="1" applyAlignment="1" applyProtection="1">
      <alignment horizontal="center" vertical="center" shrinkToFit="1"/>
      <protection locked="0"/>
    </xf>
    <xf numFmtId="38" fontId="5" fillId="0" borderId="36" xfId="2" applyFont="1" applyFill="1" applyBorder="1" applyAlignment="1" applyProtection="1">
      <alignment vertical="center"/>
      <protection locked="0"/>
    </xf>
    <xf numFmtId="185" fontId="5" fillId="0" borderId="36" xfId="2" applyNumberFormat="1" applyFont="1" applyFill="1" applyBorder="1" applyAlignment="1" applyProtection="1">
      <alignment horizontal="center" vertical="center"/>
      <protection locked="0"/>
    </xf>
    <xf numFmtId="0" fontId="1" fillId="0" borderId="0" xfId="6" applyFont="1" applyFill="1" applyAlignment="1">
      <alignment vertical="center"/>
    </xf>
    <xf numFmtId="184" fontId="1" fillId="0" borderId="7" xfId="0" applyNumberFormat="1" applyFont="1" applyFill="1" applyBorder="1" applyAlignment="1">
      <alignment horizontal="center" vertical="center"/>
    </xf>
    <xf numFmtId="193" fontId="1" fillId="0" borderId="6" xfId="2" applyNumberFormat="1" applyFont="1" applyFill="1" applyBorder="1" applyAlignment="1">
      <alignment vertical="center"/>
    </xf>
    <xf numFmtId="193" fontId="1" fillId="0" borderId="23" xfId="2" applyNumberFormat="1" applyFont="1" applyFill="1" applyBorder="1" applyAlignment="1">
      <alignment vertical="center"/>
    </xf>
    <xf numFmtId="184" fontId="5" fillId="0" borderId="8" xfId="2" applyNumberFormat="1" applyFont="1" applyFill="1" applyBorder="1" applyAlignment="1">
      <alignment vertical="center"/>
    </xf>
    <xf numFmtId="193" fontId="5" fillId="0" borderId="6" xfId="2" applyNumberFormat="1" applyFont="1" applyFill="1" applyBorder="1" applyAlignment="1">
      <alignment vertical="center"/>
    </xf>
    <xf numFmtId="184" fontId="5" fillId="0" borderId="6" xfId="2" applyNumberFormat="1" applyFont="1" applyFill="1" applyBorder="1" applyAlignment="1">
      <alignment horizontal="center" vertical="center"/>
    </xf>
    <xf numFmtId="184" fontId="5" fillId="0" borderId="1" xfId="2" applyNumberFormat="1" applyFont="1" applyFill="1" applyBorder="1" applyAlignment="1">
      <alignment horizontal="center" vertical="center"/>
    </xf>
    <xf numFmtId="184" fontId="5" fillId="0" borderId="8" xfId="2" applyNumberFormat="1" applyFont="1" applyFill="1" applyBorder="1" applyAlignment="1">
      <alignment horizontal="center" vertical="center"/>
    </xf>
    <xf numFmtId="0" fontId="5" fillId="0" borderId="8" xfId="2" applyNumberFormat="1" applyFont="1" applyFill="1" applyBorder="1" applyAlignment="1">
      <alignment horizontal="center" vertical="center"/>
    </xf>
    <xf numFmtId="38" fontId="1" fillId="0" borderId="6" xfId="2" applyNumberFormat="1" applyFont="1" applyFill="1" applyBorder="1" applyAlignment="1">
      <alignment vertical="center" shrinkToFit="1"/>
    </xf>
    <xf numFmtId="38" fontId="7" fillId="0" borderId="0" xfId="2" applyFont="1" applyFill="1" applyAlignment="1">
      <alignment vertical="center"/>
    </xf>
    <xf numFmtId="177" fontId="7" fillId="0" borderId="0" xfId="2" applyNumberFormat="1" applyFont="1" applyFill="1"/>
    <xf numFmtId="38" fontId="7" fillId="0" borderId="0" xfId="2" applyFont="1" applyFill="1"/>
    <xf numFmtId="177" fontId="1" fillId="0" borderId="0" xfId="2" applyNumberFormat="1" applyFont="1" applyFill="1"/>
    <xf numFmtId="193" fontId="5" fillId="0" borderId="8" xfId="2" applyNumberFormat="1" applyFont="1" applyFill="1" applyBorder="1" applyAlignment="1">
      <alignment vertical="center"/>
    </xf>
    <xf numFmtId="193" fontId="5" fillId="0" borderId="29" xfId="2" applyNumberFormat="1" applyFont="1" applyFill="1" applyBorder="1" applyAlignment="1">
      <alignment vertical="center"/>
    </xf>
    <xf numFmtId="184" fontId="5" fillId="0" borderId="32" xfId="2" applyNumberFormat="1" applyFont="1" applyFill="1" applyBorder="1" applyAlignment="1">
      <alignment vertical="center"/>
    </xf>
    <xf numFmtId="184" fontId="5" fillId="0" borderId="29" xfId="2" applyNumberFormat="1" applyFont="1" applyFill="1" applyBorder="1" applyAlignment="1">
      <alignment vertical="center"/>
    </xf>
    <xf numFmtId="191" fontId="5" fillId="0" borderId="6" xfId="2" applyNumberFormat="1" applyFont="1" applyFill="1" applyBorder="1" applyAlignment="1">
      <alignment vertical="center"/>
    </xf>
    <xf numFmtId="191" fontId="5" fillId="0" borderId="1" xfId="2" applyNumberFormat="1" applyFont="1" applyFill="1" applyBorder="1" applyAlignment="1">
      <alignment vertical="center"/>
    </xf>
    <xf numFmtId="191" fontId="5" fillId="0" borderId="8" xfId="2" applyNumberFormat="1" applyFont="1" applyFill="1" applyBorder="1" applyAlignment="1">
      <alignment vertical="center"/>
    </xf>
    <xf numFmtId="191" fontId="5" fillId="0" borderId="0" xfId="2" applyNumberFormat="1" applyFont="1" applyFill="1" applyAlignment="1">
      <alignment vertical="center"/>
    </xf>
    <xf numFmtId="0" fontId="0" fillId="0" borderId="0" xfId="0" applyNumberFormat="1" applyFont="1" applyFill="1" applyAlignment="1">
      <alignment horizontal="left" vertical="center"/>
    </xf>
    <xf numFmtId="179" fontId="0" fillId="0" borderId="19" xfId="0" applyNumberFormat="1" applyFont="1" applyFill="1" applyBorder="1" applyAlignment="1">
      <alignment horizontal="center" vertical="center"/>
    </xf>
    <xf numFmtId="184" fontId="0" fillId="0" borderId="1" xfId="0" applyNumberFormat="1" applyFont="1" applyFill="1" applyBorder="1" applyAlignment="1">
      <alignment horizontal="center" vertical="center"/>
    </xf>
    <xf numFmtId="184" fontId="0" fillId="0" borderId="5" xfId="0" applyNumberFormat="1" applyFont="1" applyFill="1" applyBorder="1" applyAlignment="1">
      <alignment horizontal="center" vertical="center"/>
    </xf>
    <xf numFmtId="38" fontId="0" fillId="0" borderId="5" xfId="2" applyFont="1" applyFill="1" applyBorder="1" applyAlignment="1">
      <alignment horizontal="center" vertical="center"/>
    </xf>
    <xf numFmtId="184" fontId="0" fillId="0" borderId="7" xfId="0" applyNumberFormat="1" applyFont="1" applyFill="1" applyBorder="1" applyAlignment="1">
      <alignment horizontal="center" vertical="center"/>
    </xf>
    <xf numFmtId="184" fontId="0" fillId="0" borderId="6" xfId="0" applyNumberFormat="1" applyFont="1" applyFill="1" applyBorder="1" applyAlignment="1">
      <alignment vertical="center"/>
    </xf>
    <xf numFmtId="0" fontId="0" fillId="0" borderId="6" xfId="0" applyFont="1" applyFill="1" applyBorder="1" applyAlignment="1">
      <alignment vertical="center"/>
    </xf>
    <xf numFmtId="188" fontId="0" fillId="0" borderId="6" xfId="0" applyNumberFormat="1" applyFont="1" applyFill="1" applyBorder="1" applyAlignment="1">
      <alignment vertical="center"/>
    </xf>
    <xf numFmtId="184" fontId="0" fillId="0" borderId="7" xfId="0" applyNumberFormat="1" applyFont="1" applyFill="1" applyBorder="1" applyAlignment="1">
      <alignment vertical="center"/>
    </xf>
    <xf numFmtId="184" fontId="0" fillId="0" borderId="1" xfId="0" applyNumberFormat="1" applyFont="1" applyFill="1" applyBorder="1" applyAlignment="1">
      <alignment vertical="center"/>
    </xf>
    <xf numFmtId="0" fontId="0" fillId="0" borderId="0" xfId="0" applyFont="1" applyFill="1"/>
    <xf numFmtId="184" fontId="0" fillId="0" borderId="8" xfId="0" applyNumberFormat="1" applyFont="1" applyFill="1" applyBorder="1" applyAlignment="1">
      <alignment vertical="center"/>
    </xf>
    <xf numFmtId="179" fontId="0" fillId="0" borderId="8" xfId="0" applyNumberFormat="1" applyFont="1" applyFill="1" applyBorder="1" applyAlignment="1">
      <alignment vertical="center"/>
    </xf>
    <xf numFmtId="0" fontId="0" fillId="0" borderId="0" xfId="0" applyFont="1" applyFill="1" applyAlignment="1">
      <alignment horizontal="center"/>
    </xf>
    <xf numFmtId="38" fontId="7" fillId="0" borderId="0" xfId="2" applyFont="1" applyFill="1" applyBorder="1" applyAlignment="1" applyProtection="1">
      <alignment horizontal="left" vertical="center"/>
    </xf>
    <xf numFmtId="38" fontId="7" fillId="0" borderId="0" xfId="2" applyFont="1" applyFill="1" applyAlignment="1">
      <alignment horizontal="center" vertical="center"/>
    </xf>
    <xf numFmtId="38" fontId="7" fillId="0" borderId="0" xfId="2" applyFont="1" applyFill="1" applyBorder="1" applyAlignment="1" applyProtection="1">
      <alignment vertical="center"/>
    </xf>
    <xf numFmtId="38" fontId="7" fillId="0" borderId="0" xfId="2" applyFont="1" applyFill="1" applyBorder="1" applyAlignment="1" applyProtection="1">
      <alignment horizontal="center" vertical="center"/>
    </xf>
    <xf numFmtId="38" fontId="7" fillId="0" borderId="11" xfId="2" applyFont="1" applyFill="1" applyBorder="1" applyAlignment="1" applyProtection="1">
      <alignment horizontal="right" vertical="center"/>
    </xf>
    <xf numFmtId="38" fontId="7" fillId="0" borderId="2" xfId="2" applyFont="1" applyFill="1" applyBorder="1" applyAlignment="1" applyProtection="1">
      <alignment horizontal="center" vertical="center"/>
    </xf>
    <xf numFmtId="38" fontId="7" fillId="0" borderId="3" xfId="2" applyFont="1" applyFill="1" applyBorder="1" applyAlignment="1" applyProtection="1">
      <alignment vertical="center"/>
    </xf>
    <xf numFmtId="38" fontId="7" fillId="0" borderId="14" xfId="2" applyFont="1" applyFill="1" applyBorder="1" applyAlignment="1" applyProtection="1">
      <alignment vertical="center"/>
    </xf>
    <xf numFmtId="38" fontId="7" fillId="0" borderId="15" xfId="2" applyFont="1" applyFill="1" applyBorder="1" applyAlignment="1" applyProtection="1">
      <alignment horizontal="center" vertical="center"/>
    </xf>
    <xf numFmtId="38" fontId="7" fillId="0" borderId="16" xfId="2" applyFont="1" applyFill="1" applyBorder="1" applyAlignment="1" applyProtection="1">
      <alignment vertical="center"/>
    </xf>
    <xf numFmtId="38" fontId="7" fillId="0" borderId="6" xfId="2" applyFont="1" applyFill="1" applyBorder="1" applyAlignment="1">
      <alignment horizontal="center" vertical="center"/>
    </xf>
    <xf numFmtId="0" fontId="7" fillId="0" borderId="6" xfId="2" applyNumberFormat="1" applyFont="1" applyFill="1" applyBorder="1" applyAlignment="1">
      <alignment horizontal="center" vertical="center"/>
    </xf>
    <xf numFmtId="179" fontId="7" fillId="0" borderId="7" xfId="5" applyNumberFormat="1" applyFont="1" applyFill="1" applyBorder="1" applyAlignment="1">
      <alignment horizontal="right" vertical="center"/>
    </xf>
    <xf numFmtId="38" fontId="7" fillId="0" borderId="6" xfId="2" applyFont="1" applyFill="1" applyBorder="1" applyAlignment="1">
      <alignment vertical="center"/>
    </xf>
    <xf numFmtId="179" fontId="7" fillId="0" borderId="7" xfId="2" applyNumberFormat="1" applyFont="1" applyFill="1" applyBorder="1" applyAlignment="1">
      <alignment horizontal="right" vertical="center"/>
    </xf>
    <xf numFmtId="179" fontId="7" fillId="0" borderId="6" xfId="2" applyNumberFormat="1" applyFont="1" applyFill="1" applyBorder="1" applyAlignment="1">
      <alignment horizontal="right" vertical="center"/>
    </xf>
    <xf numFmtId="0" fontId="7" fillId="0" borderId="10" xfId="2" applyNumberFormat="1" applyFont="1" applyFill="1" applyBorder="1" applyAlignment="1">
      <alignment horizontal="center" vertical="center"/>
    </xf>
    <xf numFmtId="0" fontId="7" fillId="0" borderId="11" xfId="2" applyNumberFormat="1" applyFont="1" applyFill="1" applyBorder="1" applyAlignment="1">
      <alignment horizontal="center" vertical="center"/>
    </xf>
    <xf numFmtId="179" fontId="7" fillId="0" borderId="1" xfId="2" applyNumberFormat="1" applyFont="1" applyFill="1" applyBorder="1" applyAlignment="1">
      <alignment horizontal="right" vertical="center"/>
    </xf>
    <xf numFmtId="38" fontId="7" fillId="0" borderId="1" xfId="2" applyFont="1" applyFill="1" applyBorder="1" applyAlignment="1">
      <alignment vertical="center"/>
    </xf>
    <xf numFmtId="38" fontId="7" fillId="0" borderId="25" xfId="2" applyFont="1" applyFill="1" applyBorder="1" applyAlignment="1">
      <alignment horizontal="center" vertical="center"/>
    </xf>
    <xf numFmtId="0" fontId="7" fillId="0" borderId="26" xfId="2" applyNumberFormat="1" applyFont="1" applyFill="1" applyBorder="1" applyAlignment="1">
      <alignment horizontal="center" vertical="center"/>
    </xf>
    <xf numFmtId="179" fontId="7" fillId="0" borderId="23" xfId="2" applyNumberFormat="1" applyFont="1" applyFill="1" applyBorder="1" applyAlignment="1">
      <alignment horizontal="right" vertical="center"/>
    </xf>
    <xf numFmtId="179" fontId="7" fillId="0" borderId="23" xfId="5" applyNumberFormat="1" applyFont="1" applyFill="1" applyBorder="1" applyAlignment="1">
      <alignment horizontal="right" vertical="center"/>
    </xf>
    <xf numFmtId="38" fontId="7" fillId="0" borderId="23" xfId="2" applyFont="1" applyFill="1" applyBorder="1" applyAlignment="1">
      <alignment horizontal="center" vertical="center"/>
    </xf>
    <xf numFmtId="38" fontId="7" fillId="0" borderId="28" xfId="2" applyFont="1" applyFill="1" applyBorder="1" applyAlignment="1">
      <alignment horizontal="center" vertical="center"/>
    </xf>
    <xf numFmtId="38" fontId="7" fillId="0" borderId="7" xfId="2" applyFont="1" applyFill="1" applyBorder="1" applyAlignment="1">
      <alignment horizontal="right" vertical="center"/>
    </xf>
    <xf numFmtId="0" fontId="0" fillId="0" borderId="6" xfId="0" applyFont="1" applyFill="1" applyBorder="1" applyAlignment="1">
      <alignment vertical="center" shrinkToFit="1"/>
    </xf>
    <xf numFmtId="0" fontId="0" fillId="0" borderId="0" xfId="0" applyFont="1" applyFill="1" applyAlignment="1">
      <alignment horizontal="center" vertical="center"/>
    </xf>
    <xf numFmtId="0" fontId="7" fillId="0" borderId="0" xfId="0" applyFont="1"/>
    <xf numFmtId="38" fontId="0" fillId="0" borderId="0" xfId="2" applyFont="1" applyFill="1" applyAlignment="1">
      <alignment vertical="center"/>
    </xf>
    <xf numFmtId="184" fontId="0" fillId="0" borderId="0" xfId="0" applyNumberFormat="1" applyFont="1" applyFill="1" applyAlignment="1">
      <alignment vertical="center"/>
    </xf>
    <xf numFmtId="184" fontId="0" fillId="0" borderId="0" xfId="0" applyNumberFormat="1" applyFont="1" applyFill="1" applyAlignment="1">
      <alignment horizontal="center" vertical="center"/>
    </xf>
    <xf numFmtId="185" fontId="0" fillId="0" borderId="19" xfId="0" applyNumberFormat="1" applyFont="1" applyFill="1" applyBorder="1" applyAlignment="1">
      <alignment horizontal="center" vertical="center"/>
    </xf>
    <xf numFmtId="184" fontId="0" fillId="0" borderId="19" xfId="0" applyNumberFormat="1" applyFont="1" applyFill="1" applyBorder="1" applyAlignment="1">
      <alignment vertical="center"/>
    </xf>
    <xf numFmtId="184" fontId="0" fillId="0" borderId="19" xfId="0" applyNumberFormat="1" applyFont="1" applyFill="1" applyBorder="1" applyAlignment="1">
      <alignment horizontal="center" vertical="center"/>
    </xf>
    <xf numFmtId="184" fontId="0" fillId="0" borderId="0" xfId="0" applyNumberFormat="1" applyFont="1" applyFill="1" applyBorder="1" applyAlignment="1">
      <alignment vertical="center"/>
    </xf>
    <xf numFmtId="184" fontId="0" fillId="0" borderId="1" xfId="0" applyNumberFormat="1" applyFont="1" applyFill="1" applyBorder="1" applyAlignment="1">
      <alignment horizontal="right" vertical="center"/>
    </xf>
    <xf numFmtId="184" fontId="0" fillId="0" borderId="12" xfId="0" applyNumberFormat="1" applyFont="1" applyFill="1" applyBorder="1" applyAlignment="1">
      <alignment horizontal="center" vertical="center"/>
    </xf>
    <xf numFmtId="184" fontId="0" fillId="0" borderId="5" xfId="0" applyNumberFormat="1" applyFont="1" applyFill="1" applyBorder="1" applyAlignment="1">
      <alignment vertical="center"/>
    </xf>
    <xf numFmtId="184" fontId="0" fillId="0" borderId="0" xfId="0" applyNumberFormat="1" applyFont="1" applyFill="1" applyBorder="1" applyAlignment="1">
      <alignment horizontal="center" vertical="center"/>
    </xf>
    <xf numFmtId="184" fontId="0" fillId="0" borderId="5" xfId="0" applyNumberFormat="1" applyFont="1" applyFill="1" applyBorder="1" applyAlignment="1">
      <alignment horizontal="right" vertical="center"/>
    </xf>
    <xf numFmtId="184" fontId="0" fillId="0" borderId="18" xfId="0" applyNumberFormat="1" applyFont="1" applyFill="1" applyBorder="1" applyAlignment="1">
      <alignment horizontal="center" vertical="center"/>
    </xf>
    <xf numFmtId="184" fontId="0" fillId="0" borderId="8" xfId="0" applyNumberFormat="1" applyFont="1" applyFill="1" applyBorder="1" applyAlignment="1">
      <alignment horizontal="right" vertical="center"/>
    </xf>
    <xf numFmtId="184" fontId="0" fillId="0" borderId="8" xfId="0" applyNumberFormat="1" applyFont="1" applyFill="1" applyBorder="1" applyAlignment="1">
      <alignment horizontal="center" vertical="center"/>
    </xf>
    <xf numFmtId="184" fontId="0" fillId="0" borderId="24" xfId="0" applyNumberFormat="1" applyFont="1" applyFill="1" applyBorder="1" applyAlignment="1">
      <alignment horizontal="center" vertical="center"/>
    </xf>
    <xf numFmtId="184" fontId="0" fillId="0" borderId="0" xfId="0" applyNumberFormat="1" applyFont="1" applyFill="1" applyAlignment="1">
      <alignment horizontal="right" vertical="center"/>
    </xf>
    <xf numFmtId="185" fontId="0" fillId="0" borderId="0" xfId="0" applyNumberFormat="1" applyFont="1" applyFill="1" applyAlignment="1">
      <alignment horizontal="center" vertical="center"/>
    </xf>
    <xf numFmtId="0" fontId="0" fillId="0" borderId="0" xfId="0" applyFont="1" applyFill="1" applyAlignment="1">
      <alignment horizontal="right" vertical="center"/>
    </xf>
    <xf numFmtId="184" fontId="0" fillId="0" borderId="4" xfId="0" applyNumberFormat="1" applyFont="1" applyFill="1" applyBorder="1" applyAlignment="1">
      <alignment horizontal="center" vertical="center"/>
    </xf>
    <xf numFmtId="176" fontId="8" fillId="0" borderId="0" xfId="0" applyNumberFormat="1" applyFont="1" applyFill="1" applyBorder="1" applyAlignment="1">
      <alignment vertical="center"/>
    </xf>
    <xf numFmtId="3" fontId="8" fillId="0" borderId="0" xfId="2" applyNumberFormat="1" applyFont="1" applyFill="1" applyAlignment="1">
      <alignment vertical="center"/>
    </xf>
    <xf numFmtId="176" fontId="5" fillId="0" borderId="0" xfId="0" applyNumberFormat="1" applyFont="1" applyFill="1" applyBorder="1" applyAlignment="1">
      <alignment vertical="center"/>
    </xf>
    <xf numFmtId="3" fontId="5" fillId="0" borderId="0" xfId="2" applyNumberFormat="1" applyFont="1" applyFill="1" applyAlignment="1">
      <alignment vertical="center"/>
    </xf>
    <xf numFmtId="193" fontId="5" fillId="0" borderId="0" xfId="2" applyNumberFormat="1" applyFont="1" applyFill="1" applyBorder="1" applyAlignment="1">
      <alignment vertical="center"/>
    </xf>
    <xf numFmtId="38" fontId="5" fillId="0" borderId="9" xfId="2" applyFont="1" applyFill="1" applyBorder="1" applyAlignment="1">
      <alignment vertical="center"/>
    </xf>
    <xf numFmtId="180" fontId="5" fillId="0" borderId="6" xfId="2" applyNumberFormat="1" applyFont="1" applyFill="1" applyBorder="1" applyAlignment="1">
      <alignment vertical="center"/>
    </xf>
    <xf numFmtId="181" fontId="5" fillId="0" borderId="0" xfId="2" applyNumberFormat="1" applyFont="1" applyFill="1" applyAlignment="1">
      <alignment horizontal="center" vertical="center"/>
    </xf>
    <xf numFmtId="184" fontId="5" fillId="0" borderId="1" xfId="2" applyNumberFormat="1" applyFont="1" applyFill="1" applyBorder="1" applyAlignment="1">
      <alignment vertical="center"/>
    </xf>
    <xf numFmtId="180" fontId="5" fillId="0" borderId="1" xfId="2" applyNumberFormat="1" applyFont="1" applyFill="1" applyBorder="1" applyAlignment="1">
      <alignment vertical="center"/>
    </xf>
    <xf numFmtId="184" fontId="5" fillId="0" borderId="31" xfId="2" applyNumberFormat="1" applyFont="1" applyFill="1" applyBorder="1" applyAlignment="1">
      <alignment vertical="center"/>
    </xf>
    <xf numFmtId="180" fontId="5" fillId="0" borderId="8" xfId="2" applyNumberFormat="1" applyFont="1" applyFill="1" applyBorder="1" applyAlignment="1">
      <alignment vertical="center"/>
    </xf>
    <xf numFmtId="0" fontId="5" fillId="0" borderId="2" xfId="0" applyFont="1" applyFill="1" applyBorder="1" applyAlignment="1">
      <alignment vertical="center"/>
    </xf>
    <xf numFmtId="38" fontId="5" fillId="0" borderId="0" xfId="2" applyFont="1" applyFill="1" applyAlignment="1">
      <alignment horizontal="center"/>
    </xf>
    <xf numFmtId="38" fontId="5" fillId="0" borderId="10" xfId="2" applyFont="1" applyFill="1" applyBorder="1" applyAlignment="1">
      <alignment horizontal="center" vertical="center" shrinkToFit="1"/>
    </xf>
    <xf numFmtId="179" fontId="5" fillId="0" borderId="6" xfId="2" applyNumberFormat="1" applyFont="1" applyFill="1" applyBorder="1" applyAlignment="1">
      <alignment vertical="center"/>
    </xf>
    <xf numFmtId="0" fontId="5" fillId="0" borderId="29" xfId="2" applyNumberFormat="1" applyFont="1" applyFill="1" applyBorder="1" applyAlignment="1">
      <alignment horizontal="center" vertical="center"/>
    </xf>
    <xf numFmtId="38" fontId="5" fillId="0" borderId="6" xfId="2" applyFont="1" applyFill="1" applyBorder="1" applyAlignment="1">
      <alignment vertical="center" shrinkToFit="1"/>
    </xf>
    <xf numFmtId="38" fontId="5" fillId="0" borderId="0" xfId="2" applyFont="1" applyFill="1" applyAlignment="1">
      <alignment vertical="center" shrinkToFit="1"/>
    </xf>
    <xf numFmtId="38" fontId="5" fillId="0" borderId="1" xfId="2" applyFont="1" applyFill="1" applyBorder="1" applyAlignment="1">
      <alignment vertical="center" shrinkToFit="1"/>
    </xf>
    <xf numFmtId="38" fontId="5" fillId="0" borderId="5" xfId="2" applyFont="1" applyFill="1" applyBorder="1" applyAlignment="1">
      <alignment vertical="center" shrinkToFit="1"/>
    </xf>
    <xf numFmtId="38" fontId="5" fillId="0" borderId="5" xfId="2" applyFont="1" applyFill="1" applyBorder="1" applyAlignment="1">
      <alignment horizontal="center" vertical="center" shrinkToFit="1"/>
    </xf>
    <xf numFmtId="38" fontId="5" fillId="0" borderId="8" xfId="2" applyFont="1" applyFill="1" applyBorder="1" applyAlignment="1">
      <alignment horizontal="center" vertical="center" shrinkToFit="1"/>
    </xf>
    <xf numFmtId="38" fontId="5" fillId="0" borderId="0" xfId="2" applyFont="1" applyFill="1" applyAlignment="1">
      <alignment shrinkToFit="1"/>
    </xf>
    <xf numFmtId="184" fontId="5" fillId="0" borderId="3" xfId="2" applyNumberFormat="1" applyFont="1" applyFill="1" applyBorder="1" applyAlignment="1">
      <alignment horizontal="center" vertical="center"/>
    </xf>
    <xf numFmtId="179" fontId="5" fillId="0" borderId="3" xfId="2" applyNumberFormat="1" applyFont="1" applyFill="1" applyBorder="1" applyAlignment="1">
      <alignment vertical="center"/>
    </xf>
    <xf numFmtId="179" fontId="9" fillId="0" borderId="6" xfId="0" applyNumberFormat="1" applyFont="1" applyFill="1" applyBorder="1" applyAlignment="1">
      <alignment vertical="center"/>
    </xf>
    <xf numFmtId="179" fontId="9" fillId="0" borderId="8" xfId="2" applyNumberFormat="1" applyFont="1" applyFill="1" applyBorder="1" applyAlignment="1">
      <alignment vertical="center"/>
    </xf>
    <xf numFmtId="179" fontId="9" fillId="0" borderId="8" xfId="0" applyNumberFormat="1" applyFont="1" applyFill="1" applyBorder="1" applyAlignment="1">
      <alignment vertical="center"/>
    </xf>
    <xf numFmtId="195" fontId="9" fillId="0" borderId="8" xfId="2" applyNumberFormat="1" applyFont="1" applyFill="1" applyBorder="1" applyAlignment="1">
      <alignment vertical="center"/>
    </xf>
    <xf numFmtId="181" fontId="9" fillId="0" borderId="11" xfId="0" applyNumberFormat="1" applyFont="1" applyFill="1" applyBorder="1" applyAlignment="1">
      <alignment horizontal="center"/>
    </xf>
    <xf numFmtId="184" fontId="9" fillId="0" borderId="3" xfId="0" applyNumberFormat="1" applyFont="1" applyFill="1" applyBorder="1" applyAlignment="1">
      <alignment horizontal="center" vertical="center"/>
    </xf>
    <xf numFmtId="181" fontId="9" fillId="0" borderId="11" xfId="0" applyNumberFormat="1" applyFont="1" applyFill="1" applyBorder="1" applyAlignment="1">
      <alignment horizontal="center" vertical="center"/>
    </xf>
    <xf numFmtId="181" fontId="9" fillId="0" borderId="4" xfId="0" applyNumberFormat="1" applyFont="1" applyFill="1" applyBorder="1" applyAlignment="1">
      <alignment horizontal="center"/>
    </xf>
    <xf numFmtId="184" fontId="9" fillId="0" borderId="8" xfId="0" applyNumberFormat="1" applyFont="1" applyFill="1" applyBorder="1" applyAlignment="1">
      <alignment horizontal="center" vertical="center"/>
    </xf>
    <xf numFmtId="181" fontId="9" fillId="0" borderId="31" xfId="0" applyNumberFormat="1" applyFont="1" applyFill="1" applyBorder="1" applyAlignment="1">
      <alignment horizontal="center" vertical="center"/>
    </xf>
    <xf numFmtId="184" fontId="9" fillId="0" borderId="29" xfId="0" applyNumberFormat="1" applyFont="1" applyFill="1" applyBorder="1" applyAlignment="1">
      <alignment horizontal="center" vertical="center"/>
    </xf>
    <xf numFmtId="193" fontId="1" fillId="0" borderId="6" xfId="2" applyNumberFormat="1" applyFont="1" applyFill="1" applyBorder="1" applyAlignment="1">
      <alignment horizontal="center" vertical="center"/>
    </xf>
    <xf numFmtId="193" fontId="1" fillId="0" borderId="23" xfId="2" applyNumberFormat="1" applyFont="1" applyFill="1" applyBorder="1" applyAlignment="1">
      <alignment horizontal="center" vertical="center"/>
    </xf>
    <xf numFmtId="193" fontId="1" fillId="0" borderId="1" xfId="2" applyNumberFormat="1" applyFont="1" applyFill="1" applyBorder="1" applyAlignment="1">
      <alignment vertical="center"/>
    </xf>
    <xf numFmtId="193" fontId="1" fillId="0" borderId="7" xfId="2" applyNumberFormat="1" applyFont="1" applyFill="1" applyBorder="1" applyAlignment="1">
      <alignment horizontal="center" vertical="center"/>
    </xf>
    <xf numFmtId="193" fontId="1" fillId="0" borderId="7" xfId="2" applyNumberFormat="1" applyFont="1" applyFill="1" applyBorder="1" applyAlignment="1">
      <alignment vertical="center"/>
    </xf>
    <xf numFmtId="193" fontId="1" fillId="0" borderId="8" xfId="2" applyNumberFormat="1" applyFont="1" applyFill="1" applyBorder="1" applyAlignment="1">
      <alignment vertical="center"/>
    </xf>
    <xf numFmtId="0" fontId="1" fillId="0" borderId="6" xfId="2" applyNumberFormat="1" applyFont="1" applyFill="1" applyBorder="1" applyAlignment="1">
      <alignment horizontal="center" vertical="center"/>
    </xf>
    <xf numFmtId="0" fontId="1" fillId="0" borderId="5" xfId="2" applyNumberFormat="1" applyFont="1" applyFill="1" applyBorder="1" applyAlignment="1">
      <alignment horizontal="center" vertical="center"/>
    </xf>
    <xf numFmtId="0" fontId="1" fillId="0" borderId="25" xfId="2" applyNumberFormat="1" applyFont="1" applyFill="1" applyBorder="1" applyAlignment="1">
      <alignment horizontal="center" vertical="center"/>
    </xf>
    <xf numFmtId="0" fontId="1" fillId="0" borderId="23" xfId="2" applyNumberFormat="1" applyFont="1" applyFill="1" applyBorder="1" applyAlignment="1">
      <alignment horizontal="center" vertical="center"/>
    </xf>
    <xf numFmtId="0" fontId="1" fillId="0" borderId="28" xfId="2" applyNumberFormat="1" applyFont="1" applyFill="1" applyBorder="1" applyAlignment="1">
      <alignment horizontal="center" vertical="center"/>
    </xf>
    <xf numFmtId="0" fontId="1" fillId="0" borderId="0" xfId="2" applyNumberFormat="1" applyFont="1" applyFill="1" applyBorder="1" applyAlignment="1">
      <alignment vertical="center"/>
    </xf>
    <xf numFmtId="0" fontId="1" fillId="0" borderId="13" xfId="2" applyNumberFormat="1" applyFont="1" applyFill="1" applyBorder="1" applyAlignment="1">
      <alignment vertical="center"/>
    </xf>
    <xf numFmtId="0" fontId="0" fillId="0" borderId="10" xfId="0" applyNumberFormat="1" applyFill="1" applyBorder="1"/>
    <xf numFmtId="184" fontId="5" fillId="0" borderId="33" xfId="2" applyNumberFormat="1" applyFont="1" applyFill="1" applyBorder="1" applyAlignment="1" applyProtection="1">
      <alignment horizontal="center" vertical="center" shrinkToFit="1"/>
      <protection locked="0"/>
    </xf>
    <xf numFmtId="184" fontId="5" fillId="0" borderId="36" xfId="2" applyNumberFormat="1" applyFont="1" applyFill="1" applyBorder="1" applyAlignment="1" applyProtection="1">
      <alignment horizontal="center" vertical="center"/>
      <protection locked="0"/>
    </xf>
    <xf numFmtId="184" fontId="5" fillId="0" borderId="33" xfId="3" applyNumberFormat="1" applyFont="1" applyFill="1" applyBorder="1" applyAlignment="1" applyProtection="1">
      <alignment horizontal="center" vertical="center"/>
      <protection locked="0"/>
    </xf>
    <xf numFmtId="38" fontId="5" fillId="0" borderId="0" xfId="2" applyFont="1" applyFill="1" applyBorder="1" applyAlignment="1" applyProtection="1">
      <alignment vertical="center" shrinkToFit="1"/>
      <protection locked="0"/>
    </xf>
    <xf numFmtId="189" fontId="5" fillId="0" borderId="33" xfId="2" applyNumberFormat="1" applyFont="1" applyFill="1" applyBorder="1" applyAlignment="1" applyProtection="1">
      <alignment vertical="center" shrinkToFit="1"/>
      <protection locked="0"/>
    </xf>
    <xf numFmtId="38" fontId="5" fillId="0" borderId="36" xfId="2" applyFont="1" applyFill="1" applyBorder="1" applyAlignment="1" applyProtection="1">
      <alignment vertical="center" shrinkToFit="1"/>
      <protection locked="0"/>
    </xf>
    <xf numFmtId="38" fontId="5" fillId="0" borderId="33" xfId="3" applyFont="1" applyFill="1" applyBorder="1" applyAlignment="1" applyProtection="1">
      <alignment vertical="center" shrinkToFit="1"/>
      <protection locked="0"/>
    </xf>
    <xf numFmtId="38" fontId="5" fillId="0" borderId="22" xfId="2" applyFont="1" applyFill="1" applyBorder="1" applyAlignment="1" applyProtection="1">
      <alignment vertical="center" shrinkToFit="1"/>
      <protection locked="0"/>
    </xf>
    <xf numFmtId="184" fontId="5" fillId="0" borderId="22" xfId="2" applyNumberFormat="1" applyFont="1" applyFill="1" applyBorder="1" applyAlignment="1" applyProtection="1">
      <alignment horizontal="center" vertical="center"/>
      <protection locked="0"/>
    </xf>
    <xf numFmtId="0" fontId="5" fillId="0" borderId="4"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38" fontId="1" fillId="0" borderId="1" xfId="2"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38" fontId="1" fillId="0" borderId="11" xfId="2" applyFont="1" applyFill="1" applyBorder="1" applyAlignment="1">
      <alignment horizontal="center" vertical="center"/>
    </xf>
    <xf numFmtId="0" fontId="1" fillId="0" borderId="17"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applyFont="1" applyFill="1" applyAlignment="1">
      <alignment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19" xfId="0" applyFont="1" applyFill="1" applyBorder="1" applyAlignment="1">
      <alignment vertical="center"/>
    </xf>
    <xf numFmtId="38" fontId="5" fillId="0" borderId="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0" xfId="2" applyFont="1" applyFill="1" applyBorder="1" applyAlignment="1">
      <alignment horizontal="center" vertical="center"/>
    </xf>
    <xf numFmtId="0" fontId="0" fillId="0" borderId="6" xfId="0" applyFont="1" applyFill="1" applyBorder="1" applyAlignment="1">
      <alignment horizontal="center" vertical="center"/>
    </xf>
    <xf numFmtId="38" fontId="1" fillId="0" borderId="7"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38" fontId="1" fillId="0" borderId="10" xfId="2" applyFont="1" applyFill="1" applyBorder="1" applyAlignment="1">
      <alignment horizontal="center" vertical="center"/>
    </xf>
    <xf numFmtId="38" fontId="7" fillId="0" borderId="5" xfId="2" applyFont="1" applyFill="1" applyBorder="1" applyAlignment="1">
      <alignment horizontal="center" vertical="center"/>
    </xf>
    <xf numFmtId="38" fontId="7" fillId="0" borderId="7" xfId="2"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1" xfId="0" applyFont="1" applyFill="1" applyBorder="1" applyAlignment="1">
      <alignment horizontal="center"/>
    </xf>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0" fontId="0" fillId="0" borderId="5" xfId="0" applyFont="1" applyFill="1" applyBorder="1" applyAlignment="1">
      <alignment horizontal="center"/>
    </xf>
    <xf numFmtId="0" fontId="0" fillId="0" borderId="5" xfId="0" applyFont="1" applyFill="1" applyBorder="1" applyAlignment="1">
      <alignment horizontal="center" wrapText="1"/>
    </xf>
    <xf numFmtId="38" fontId="0" fillId="0" borderId="13" xfId="2" applyFont="1" applyFill="1" applyBorder="1" applyAlignment="1">
      <alignment horizontal="center" vertical="center"/>
    </xf>
    <xf numFmtId="0" fontId="0" fillId="0" borderId="5" xfId="0" applyFont="1" applyFill="1" applyBorder="1" applyAlignment="1">
      <alignment wrapText="1"/>
    </xf>
    <xf numFmtId="38" fontId="0" fillId="0" borderId="6" xfId="2" applyFont="1" applyFill="1" applyBorder="1" applyAlignment="1">
      <alignment vertical="center"/>
    </xf>
    <xf numFmtId="182" fontId="0" fillId="0" borderId="0" xfId="0" applyNumberFormat="1" applyFont="1" applyFill="1"/>
    <xf numFmtId="0" fontId="0" fillId="0" borderId="1" xfId="0" applyFont="1" applyFill="1" applyBorder="1" applyAlignment="1">
      <alignment horizontal="center" vertical="center" wrapText="1"/>
    </xf>
    <xf numFmtId="58" fontId="0" fillId="0" borderId="6"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0" xfId="0" applyFont="1" applyFill="1" applyAlignment="1">
      <alignment vertical="center"/>
    </xf>
    <xf numFmtId="185" fontId="0" fillId="0" borderId="4" xfId="0" applyNumberFormat="1" applyFont="1" applyFill="1" applyBorder="1" applyAlignment="1">
      <alignment horizontal="center" vertical="center"/>
    </xf>
    <xf numFmtId="185" fontId="0" fillId="0" borderId="9" xfId="0" applyNumberFormat="1" applyFont="1" applyFill="1" applyBorder="1" applyAlignment="1">
      <alignment horizontal="center" vertical="center"/>
    </xf>
    <xf numFmtId="185" fontId="0" fillId="0" borderId="12" xfId="0" applyNumberFormat="1" applyFont="1" applyFill="1" applyBorder="1" applyAlignment="1">
      <alignment horizontal="center" vertical="center"/>
    </xf>
    <xf numFmtId="185" fontId="0" fillId="0" borderId="10" xfId="0"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0" fillId="0" borderId="13" xfId="0" applyNumberFormat="1" applyFont="1" applyFill="1" applyBorder="1" applyAlignment="1">
      <alignment horizontal="center" vertical="center"/>
    </xf>
    <xf numFmtId="0" fontId="0" fillId="0" borderId="6" xfId="0" applyFont="1" applyFill="1" applyBorder="1" applyAlignment="1">
      <alignment horizontal="center" vertical="center" shrinkToFit="1"/>
    </xf>
    <xf numFmtId="0" fontId="0" fillId="0" borderId="6" xfId="4" applyFont="1" applyFill="1" applyBorder="1" applyAlignment="1">
      <alignment horizontal="center" vertical="center" shrinkToFit="1"/>
    </xf>
    <xf numFmtId="0" fontId="0" fillId="0" borderId="6" xfId="0" applyFont="1" applyFill="1" applyBorder="1" applyAlignment="1" applyProtection="1">
      <alignment vertical="center"/>
      <protection locked="0"/>
    </xf>
    <xf numFmtId="0" fontId="0" fillId="0" borderId="6" xfId="0" applyFont="1" applyFill="1" applyBorder="1" applyAlignment="1" applyProtection="1">
      <alignment vertical="center" shrinkToFit="1"/>
      <protection locked="0"/>
    </xf>
    <xf numFmtId="0" fontId="0" fillId="0" borderId="0" xfId="0" applyFont="1" applyFill="1" applyAlignment="1">
      <alignment vertical="center" shrinkToFit="1"/>
    </xf>
    <xf numFmtId="0" fontId="0" fillId="0" borderId="6" xfId="0" applyFont="1" applyFill="1" applyBorder="1" applyAlignment="1">
      <alignment vertical="center" wrapText="1"/>
    </xf>
    <xf numFmtId="0" fontId="0" fillId="0" borderId="6" xfId="0" applyFont="1" applyFill="1" applyBorder="1" applyAlignment="1" applyProtection="1">
      <alignment horizontal="center" vertical="center"/>
      <protection locked="0"/>
    </xf>
    <xf numFmtId="38" fontId="0" fillId="0" borderId="5" xfId="2" applyFont="1" applyFill="1" applyBorder="1" applyAlignment="1">
      <alignment horizontal="center" vertical="center" shrinkToFit="1"/>
    </xf>
    <xf numFmtId="0" fontId="0" fillId="0" borderId="6" xfId="0" applyFont="1" applyFill="1" applyBorder="1" applyAlignment="1">
      <alignment horizontal="center" vertical="center"/>
    </xf>
    <xf numFmtId="0" fontId="0" fillId="0" borderId="19" xfId="0" applyBorder="1" applyAlignment="1">
      <alignment vertical="center"/>
    </xf>
    <xf numFmtId="183" fontId="9" fillId="0" borderId="7" xfId="0" applyNumberFormat="1" applyFont="1" applyFill="1" applyBorder="1" applyAlignment="1">
      <alignment vertical="center"/>
    </xf>
    <xf numFmtId="183" fontId="9" fillId="0" borderId="50" xfId="0" applyNumberFormat="1" applyFont="1" applyFill="1" applyBorder="1" applyAlignment="1">
      <alignment vertical="center"/>
    </xf>
    <xf numFmtId="0" fontId="0" fillId="0" borderId="0" xfId="0" applyFont="1" applyFill="1" applyAlignment="1">
      <alignment vertical="center"/>
    </xf>
    <xf numFmtId="38" fontId="5" fillId="0" borderId="9" xfId="2" applyFont="1" applyFill="1" applyBorder="1" applyAlignment="1">
      <alignment horizontal="center" vertical="center"/>
    </xf>
    <xf numFmtId="0" fontId="0" fillId="0" borderId="0" xfId="0" applyAlignment="1">
      <alignment horizontal="right" vertical="center"/>
    </xf>
    <xf numFmtId="0" fontId="5" fillId="0" borderId="19" xfId="6" applyNumberFormat="1" applyFont="1" applyFill="1" applyBorder="1" applyAlignment="1" applyProtection="1">
      <alignment horizontal="right"/>
    </xf>
    <xf numFmtId="0" fontId="1" fillId="0" borderId="0" xfId="6" applyFont="1" applyFill="1" applyBorder="1" applyAlignment="1">
      <alignment horizontal="right" vertical="center"/>
    </xf>
    <xf numFmtId="0" fontId="0" fillId="0" borderId="6" xfId="0" applyBorder="1" applyAlignment="1">
      <alignment horizontal="center" vertical="center" wrapText="1"/>
    </xf>
    <xf numFmtId="0" fontId="0" fillId="0" borderId="6" xfId="0" applyBorder="1" applyAlignment="1">
      <alignment vertical="center"/>
    </xf>
    <xf numFmtId="0" fontId="0" fillId="0" borderId="0" xfId="0" applyBorder="1" applyAlignment="1">
      <alignment vertical="center"/>
    </xf>
    <xf numFmtId="0" fontId="0" fillId="0" borderId="6" xfId="0" applyBorder="1" applyAlignment="1">
      <alignment horizontal="center" vertical="center"/>
    </xf>
    <xf numFmtId="179" fontId="0" fillId="0" borderId="6" xfId="0" applyNumberFormat="1" applyBorder="1" applyAlignment="1">
      <alignment vertical="center"/>
    </xf>
    <xf numFmtId="57" fontId="0" fillId="0" borderId="6" xfId="0" applyNumberFormat="1" applyBorder="1" applyAlignment="1">
      <alignment horizontal="right" vertical="center"/>
    </xf>
    <xf numFmtId="0" fontId="0" fillId="2" borderId="6" xfId="0" applyFill="1" applyBorder="1" applyAlignment="1">
      <alignment vertical="center"/>
    </xf>
    <xf numFmtId="179" fontId="0" fillId="2" borderId="6" xfId="0" applyNumberFormat="1" applyFill="1" applyBorder="1" applyAlignment="1">
      <alignment vertical="center"/>
    </xf>
    <xf numFmtId="0" fontId="0" fillId="0" borderId="0" xfId="0" applyAlignment="1">
      <alignment horizontal="center" vertical="center"/>
    </xf>
    <xf numFmtId="0" fontId="1" fillId="0" borderId="0" xfId="6" applyFont="1" applyFill="1" applyBorder="1" applyAlignment="1">
      <alignment vertical="center"/>
    </xf>
    <xf numFmtId="0" fontId="0" fillId="0" borderId="0" xfId="6" applyFont="1" applyFill="1" applyAlignment="1">
      <alignment vertical="center"/>
    </xf>
    <xf numFmtId="0" fontId="0" fillId="0" borderId="0" xfId="6" applyFont="1" applyFill="1" applyBorder="1" applyAlignment="1">
      <alignment vertical="center"/>
    </xf>
    <xf numFmtId="38" fontId="1" fillId="0" borderId="6" xfId="2" applyFont="1" applyFill="1" applyBorder="1" applyAlignment="1">
      <alignment vertical="center" shrinkToFit="1"/>
    </xf>
    <xf numFmtId="49" fontId="1" fillId="0" borderId="6" xfId="2" applyNumberFormat="1" applyFont="1" applyFill="1" applyBorder="1" applyAlignment="1">
      <alignment horizontal="left" vertical="center" shrinkToFit="1"/>
    </xf>
    <xf numFmtId="193" fontId="1" fillId="0" borderId="6" xfId="2" applyNumberFormat="1" applyFont="1" applyFill="1" applyBorder="1" applyAlignment="1">
      <alignment vertical="center" shrinkToFit="1"/>
    </xf>
    <xf numFmtId="193" fontId="1" fillId="0" borderId="2" xfId="2" applyNumberFormat="1" applyFont="1" applyFill="1" applyBorder="1" applyAlignment="1">
      <alignment vertical="center" shrinkToFit="1"/>
    </xf>
    <xf numFmtId="0" fontId="0" fillId="0" borderId="6" xfId="0" applyFont="1" applyFill="1" applyBorder="1" applyAlignment="1" applyProtection="1">
      <alignment vertical="center" wrapText="1"/>
      <protection locked="0"/>
    </xf>
    <xf numFmtId="0" fontId="0" fillId="0" borderId="6" xfId="0" applyFont="1" applyFill="1" applyBorder="1" applyAlignment="1" applyProtection="1">
      <alignment horizontal="left" vertical="center" wrapText="1"/>
      <protection locked="0"/>
    </xf>
    <xf numFmtId="179" fontId="0" fillId="0" borderId="2" xfId="0" applyNumberFormat="1" applyFont="1" applyFill="1" applyBorder="1" applyAlignment="1">
      <alignment vertical="center"/>
    </xf>
    <xf numFmtId="179" fontId="0" fillId="0" borderId="2" xfId="0" applyNumberFormat="1" applyFont="1" applyFill="1" applyBorder="1" applyAlignment="1">
      <alignment vertical="center" shrinkToFit="1"/>
    </xf>
    <xf numFmtId="0" fontId="0" fillId="0" borderId="11"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1" fillId="0" borderId="1" xfId="2" applyNumberFormat="1" applyFont="1" applyFill="1" applyBorder="1" applyAlignment="1">
      <alignment horizontal="center" vertical="center"/>
    </xf>
    <xf numFmtId="0" fontId="1" fillId="0" borderId="7" xfId="2" applyNumberFormat="1" applyFont="1" applyFill="1" applyBorder="1" applyAlignment="1">
      <alignment horizontal="center" vertical="center"/>
    </xf>
    <xf numFmtId="0" fontId="0" fillId="0" borderId="1" xfId="0" applyFont="1" applyFill="1" applyBorder="1" applyAlignment="1">
      <alignment vertical="center"/>
    </xf>
    <xf numFmtId="0" fontId="0" fillId="0" borderId="2" xfId="0" applyFont="1" applyFill="1" applyBorder="1" applyAlignment="1">
      <alignment horizontal="center" vertical="center"/>
    </xf>
    <xf numFmtId="0" fontId="5" fillId="0" borderId="0" xfId="6" applyFont="1" applyFill="1" applyBorder="1" applyAlignment="1" applyProtection="1">
      <alignment horizontal="left" vertical="center"/>
    </xf>
    <xf numFmtId="38" fontId="5" fillId="0" borderId="0" xfId="2" applyFont="1" applyFill="1" applyAlignment="1">
      <alignment horizontal="right" vertical="center"/>
    </xf>
    <xf numFmtId="38" fontId="5" fillId="0" borderId="0" xfId="2" applyFont="1" applyFill="1" applyBorder="1" applyAlignment="1">
      <alignment horizontal="center" vertical="center" shrinkToFit="1"/>
    </xf>
    <xf numFmtId="193" fontId="5" fillId="0" borderId="3" xfId="2" applyNumberFormat="1" applyFont="1" applyFill="1" applyBorder="1" applyAlignment="1">
      <alignment vertical="center"/>
    </xf>
    <xf numFmtId="184" fontId="5" fillId="0" borderId="5" xfId="2" applyNumberFormat="1" applyFont="1" applyFill="1" applyBorder="1" applyAlignment="1">
      <alignment vertical="center"/>
    </xf>
    <xf numFmtId="193" fontId="5" fillId="0" borderId="1" xfId="2" applyNumberFormat="1" applyFont="1" applyFill="1" applyBorder="1" applyAlignment="1">
      <alignment vertical="center"/>
    </xf>
    <xf numFmtId="38" fontId="5" fillId="0" borderId="1"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3" xfId="2" applyFont="1" applyFill="1" applyBorder="1" applyAlignment="1">
      <alignment horizontal="center" vertical="center"/>
    </xf>
    <xf numFmtId="184" fontId="0" fillId="0" borderId="45" xfId="0" applyNumberFormat="1" applyFill="1" applyBorder="1" applyAlignment="1">
      <alignment horizontal="center"/>
    </xf>
    <xf numFmtId="184" fontId="0" fillId="0" borderId="46" xfId="0" applyNumberFormat="1" applyFill="1" applyBorder="1" applyAlignment="1">
      <alignment horizontal="center"/>
    </xf>
    <xf numFmtId="184" fontId="0" fillId="0" borderId="47" xfId="0" applyNumberFormat="1" applyFill="1" applyBorder="1" applyAlignment="1">
      <alignment horizontal="center"/>
    </xf>
    <xf numFmtId="193" fontId="5" fillId="0" borderId="6" xfId="2" applyNumberFormat="1" applyFont="1" applyFill="1" applyBorder="1" applyAlignment="1" applyProtection="1">
      <alignment vertical="center"/>
    </xf>
    <xf numFmtId="184" fontId="5" fillId="0" borderId="33" xfId="0" applyNumberFormat="1" applyFont="1" applyFill="1" applyBorder="1" applyAlignment="1">
      <alignment horizontal="right" vertical="center"/>
    </xf>
    <xf numFmtId="184" fontId="5" fillId="0" borderId="3" xfId="2" applyNumberFormat="1" applyFont="1" applyFill="1" applyBorder="1" applyAlignment="1">
      <alignment vertical="center"/>
    </xf>
    <xf numFmtId="192" fontId="5" fillId="0" borderId="33" xfId="0" applyNumberFormat="1" applyFont="1" applyFill="1" applyBorder="1" applyAlignment="1">
      <alignment horizontal="right" vertical="center"/>
    </xf>
    <xf numFmtId="196" fontId="5" fillId="0" borderId="33" xfId="0" quotePrefix="1" applyNumberFormat="1" applyFont="1" applyFill="1" applyBorder="1" applyAlignment="1">
      <alignment horizontal="right" vertical="center"/>
    </xf>
    <xf numFmtId="184" fontId="5" fillId="0" borderId="33" xfId="0" quotePrefix="1" applyNumberFormat="1" applyFont="1" applyFill="1" applyBorder="1" applyAlignment="1">
      <alignment horizontal="right" vertical="center"/>
    </xf>
    <xf numFmtId="184" fontId="5" fillId="0" borderId="36" xfId="0" applyNumberFormat="1" applyFont="1" applyFill="1" applyBorder="1" applyAlignment="1">
      <alignment horizontal="right" vertical="center"/>
    </xf>
    <xf numFmtId="184" fontId="5" fillId="0" borderId="0" xfId="0" applyNumberFormat="1" applyFont="1" applyFill="1" applyAlignment="1">
      <alignment vertical="center"/>
    </xf>
    <xf numFmtId="192" fontId="5" fillId="0" borderId="36" xfId="0" applyNumberFormat="1" applyFont="1" applyFill="1" applyBorder="1" applyAlignment="1">
      <alignment horizontal="right" vertical="center"/>
    </xf>
    <xf numFmtId="184" fontId="5" fillId="0" borderId="34" xfId="0" applyNumberFormat="1" applyFont="1" applyFill="1" applyBorder="1" applyAlignment="1">
      <alignment horizontal="right" vertical="center"/>
    </xf>
    <xf numFmtId="192" fontId="5" fillId="0" borderId="34"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84" fontId="5" fillId="0" borderId="29" xfId="0" applyNumberFormat="1" applyFont="1" applyFill="1" applyBorder="1" applyAlignment="1">
      <alignment vertical="center"/>
    </xf>
    <xf numFmtId="184" fontId="5" fillId="0" borderId="8" xfId="0" applyNumberFormat="1" applyFont="1" applyFill="1" applyBorder="1" applyAlignment="1">
      <alignment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7" xfId="0" applyFont="1" applyFill="1" applyBorder="1" applyAlignment="1">
      <alignment horizontal="center" vertical="center"/>
    </xf>
    <xf numFmtId="0" fontId="0" fillId="0" borderId="0" xfId="0" applyFont="1" applyFill="1" applyAlignment="1">
      <alignment vertical="center"/>
    </xf>
    <xf numFmtId="184" fontId="0" fillId="0" borderId="17" xfId="0" applyNumberFormat="1" applyFont="1" applyFill="1" applyBorder="1" applyAlignment="1">
      <alignment horizontal="center" vertical="center"/>
    </xf>
    <xf numFmtId="184" fontId="0" fillId="0" borderId="10" xfId="0" applyNumberFormat="1" applyFont="1" applyFill="1" applyBorder="1" applyAlignment="1">
      <alignment horizontal="center" vertical="center"/>
    </xf>
    <xf numFmtId="184" fontId="0" fillId="0" borderId="13" xfId="0" applyNumberFormat="1" applyFont="1" applyFill="1" applyBorder="1" applyAlignment="1">
      <alignment horizontal="center" vertical="center"/>
    </xf>
    <xf numFmtId="184" fontId="1" fillId="0" borderId="6" xfId="2" applyNumberFormat="1" applyFont="1" applyFill="1" applyBorder="1" applyAlignment="1">
      <alignment vertical="center"/>
    </xf>
    <xf numFmtId="184" fontId="1" fillId="0" borderId="3" xfId="2" applyNumberFormat="1" applyFont="1" applyFill="1" applyBorder="1" applyAlignment="1">
      <alignment vertical="center"/>
    </xf>
    <xf numFmtId="184" fontId="1" fillId="0" borderId="7" xfId="2" applyNumberFormat="1" applyFont="1" applyFill="1" applyBorder="1" applyAlignment="1">
      <alignment vertical="center"/>
    </xf>
    <xf numFmtId="184" fontId="1" fillId="0" borderId="23" xfId="2" applyNumberFormat="1" applyFont="1" applyFill="1" applyBorder="1" applyAlignment="1">
      <alignment vertical="center"/>
    </xf>
    <xf numFmtId="184" fontId="1" fillId="0" borderId="27" xfId="2" applyNumberFormat="1" applyFont="1" applyFill="1" applyBorder="1" applyAlignment="1">
      <alignment vertical="center"/>
    </xf>
    <xf numFmtId="184" fontId="1" fillId="0" borderId="18" xfId="2" applyNumberFormat="1" applyFont="1" applyFill="1" applyBorder="1" applyAlignment="1">
      <alignment vertical="center"/>
    </xf>
    <xf numFmtId="192" fontId="1" fillId="0" borderId="6" xfId="2" applyNumberFormat="1" applyFont="1" applyFill="1" applyBorder="1" applyAlignment="1">
      <alignment vertical="center"/>
    </xf>
    <xf numFmtId="192" fontId="1" fillId="0" borderId="23" xfId="2" applyNumberFormat="1" applyFont="1" applyFill="1" applyBorder="1" applyAlignment="1">
      <alignment vertical="center"/>
    </xf>
    <xf numFmtId="192" fontId="1" fillId="0" borderId="7" xfId="2" applyNumberFormat="1" applyFont="1" applyFill="1" applyBorder="1" applyAlignment="1">
      <alignment vertical="center"/>
    </xf>
    <xf numFmtId="184" fontId="9" fillId="0" borderId="6" xfId="0" applyNumberFormat="1" applyFont="1" applyFill="1" applyBorder="1" applyAlignment="1">
      <alignment horizontal="center" vertical="center"/>
    </xf>
    <xf numFmtId="179" fontId="9" fillId="0" borderId="6" xfId="2" applyNumberFormat="1" applyFont="1" applyFill="1" applyBorder="1" applyAlignment="1">
      <alignment vertical="center"/>
    </xf>
    <xf numFmtId="184" fontId="9" fillId="0" borderId="1" xfId="0" applyNumberFormat="1" applyFont="1" applyFill="1" applyBorder="1" applyAlignment="1">
      <alignment horizontal="center" vertical="center"/>
    </xf>
    <xf numFmtId="184" fontId="9" fillId="0" borderId="12" xfId="0" applyNumberFormat="1" applyFont="1" applyFill="1" applyBorder="1" applyAlignment="1">
      <alignment horizontal="center" vertical="center"/>
    </xf>
    <xf numFmtId="181" fontId="5" fillId="0" borderId="0" xfId="2" applyNumberFormat="1" applyFont="1" applyFill="1" applyBorder="1" applyAlignment="1">
      <alignment vertical="center"/>
    </xf>
    <xf numFmtId="193" fontId="5" fillId="0" borderId="5" xfId="2" applyNumberFormat="1" applyFont="1" applyFill="1" applyBorder="1" applyAlignment="1">
      <alignment vertical="center"/>
    </xf>
    <xf numFmtId="181" fontId="5" fillId="0" borderId="2" xfId="2" applyNumberFormat="1" applyFont="1" applyFill="1" applyBorder="1" applyAlignment="1">
      <alignment vertical="center"/>
    </xf>
    <xf numFmtId="181" fontId="5" fillId="0" borderId="2" xfId="0" applyNumberFormat="1" applyFont="1" applyFill="1" applyBorder="1" applyAlignment="1">
      <alignment vertical="center"/>
    </xf>
    <xf numFmtId="193" fontId="5" fillId="0" borderId="2" xfId="2" applyNumberFormat="1" applyFont="1" applyFill="1" applyBorder="1" applyAlignment="1">
      <alignment vertical="center"/>
    </xf>
    <xf numFmtId="181" fontId="5" fillId="0" borderId="11" xfId="2" applyNumberFormat="1" applyFont="1" applyFill="1" applyBorder="1" applyAlignment="1">
      <alignment vertical="center"/>
    </xf>
    <xf numFmtId="184" fontId="5" fillId="0" borderId="6" xfId="0" applyNumberFormat="1" applyFont="1" applyFill="1" applyBorder="1" applyAlignment="1">
      <alignment vertical="center"/>
    </xf>
    <xf numFmtId="193" fontId="5" fillId="0" borderId="12" xfId="2" applyNumberFormat="1" applyFont="1" applyFill="1" applyBorder="1" applyAlignment="1">
      <alignment vertical="center"/>
    </xf>
    <xf numFmtId="0" fontId="0" fillId="0" borderId="6" xfId="0" applyNumberFormat="1" applyFont="1" applyFill="1" applyBorder="1" applyAlignment="1">
      <alignment horizontal="center" vertical="center"/>
    </xf>
    <xf numFmtId="0" fontId="0" fillId="0" borderId="1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79" fontId="0" fillId="0" borderId="6" xfId="0" applyNumberFormat="1" applyFont="1" applyFill="1" applyBorder="1" applyAlignment="1">
      <alignment vertical="center"/>
    </xf>
    <xf numFmtId="0" fontId="0" fillId="0" borderId="26" xfId="0" applyFill="1" applyBorder="1" applyAlignment="1">
      <alignment vertical="center"/>
    </xf>
    <xf numFmtId="0" fontId="0" fillId="0" borderId="49" xfId="0" applyFill="1" applyBorder="1" applyAlignment="1">
      <alignment vertical="center"/>
    </xf>
    <xf numFmtId="0" fontId="0" fillId="0" borderId="27" xfId="0" applyFill="1" applyBorder="1" applyAlignment="1">
      <alignment vertical="center"/>
    </xf>
    <xf numFmtId="0" fontId="0" fillId="0" borderId="0" xfId="0" applyFont="1" applyFill="1" applyAlignment="1">
      <alignment vertical="center"/>
    </xf>
    <xf numFmtId="0" fontId="0" fillId="0" borderId="6" xfId="0" applyFont="1" applyFill="1" applyBorder="1" applyAlignment="1">
      <alignment horizontal="center" vertical="center"/>
    </xf>
    <xf numFmtId="178" fontId="0" fillId="0" borderId="1" xfId="0" applyNumberFormat="1" applyFont="1" applyFill="1" applyBorder="1" applyAlignment="1">
      <alignment horizontal="center" vertical="center"/>
    </xf>
    <xf numFmtId="178" fontId="0" fillId="0" borderId="5" xfId="0" applyNumberFormat="1" applyFont="1" applyFill="1" applyBorder="1" applyAlignment="1">
      <alignment horizontal="center" vertical="center"/>
    </xf>
    <xf numFmtId="197" fontId="8" fillId="0" borderId="0" xfId="2" applyNumberFormat="1" applyFont="1" applyFill="1" applyAlignment="1" applyProtection="1">
      <alignment vertical="center"/>
      <protection locked="0"/>
    </xf>
    <xf numFmtId="38" fontId="8" fillId="0" borderId="0" xfId="2" applyFont="1" applyFill="1" applyAlignment="1" applyProtection="1">
      <alignment vertical="center"/>
      <protection locked="0"/>
    </xf>
    <xf numFmtId="38" fontId="5" fillId="0" borderId="0" xfId="2" applyFont="1" applyFill="1" applyProtection="1">
      <protection locked="0"/>
    </xf>
    <xf numFmtId="197" fontId="5" fillId="0" borderId="6" xfId="0" applyNumberFormat="1" applyFont="1" applyFill="1" applyBorder="1" applyAlignment="1">
      <alignment vertical="center" wrapText="1"/>
    </xf>
    <xf numFmtId="197" fontId="5" fillId="0" borderId="7" xfId="0" applyNumberFormat="1" applyFont="1" applyFill="1" applyBorder="1" applyAlignment="1">
      <alignment horizontal="right" vertical="center" wrapText="1"/>
    </xf>
    <xf numFmtId="197" fontId="5" fillId="0" borderId="6" xfId="2" applyNumberFormat="1" applyFont="1" applyFill="1" applyBorder="1" applyAlignment="1" applyProtection="1">
      <alignment vertical="center"/>
      <protection locked="0"/>
    </xf>
    <xf numFmtId="38" fontId="5" fillId="0" borderId="7" xfId="2" applyFont="1" applyFill="1" applyBorder="1" applyAlignment="1" applyProtection="1">
      <alignment horizontal="center" vertical="center"/>
      <protection locked="0"/>
    </xf>
    <xf numFmtId="197" fontId="5" fillId="0" borderId="7" xfId="2" applyNumberFormat="1" applyFont="1" applyFill="1" applyBorder="1" applyAlignment="1" applyProtection="1">
      <alignment horizontal="right" vertical="center"/>
      <protection locked="0"/>
    </xf>
    <xf numFmtId="197" fontId="5" fillId="0" borderId="7" xfId="2" applyNumberFormat="1" applyFont="1" applyFill="1" applyBorder="1" applyAlignment="1" applyProtection="1">
      <alignment vertical="center"/>
      <protection locked="0"/>
    </xf>
    <xf numFmtId="38" fontId="5" fillId="0" borderId="6" xfId="2" applyFont="1" applyFill="1" applyBorder="1" applyAlignment="1" applyProtection="1">
      <alignment horizontal="center" vertical="center"/>
      <protection locked="0"/>
    </xf>
    <xf numFmtId="197" fontId="5" fillId="0" borderId="6" xfId="2" applyNumberFormat="1" applyFont="1" applyFill="1" applyBorder="1" applyAlignment="1" applyProtection="1">
      <alignment horizontal="right" vertical="center"/>
      <protection locked="0"/>
    </xf>
    <xf numFmtId="197" fontId="5" fillId="0" borderId="6" xfId="2" quotePrefix="1" applyNumberFormat="1" applyFont="1" applyFill="1" applyBorder="1" applyAlignment="1" applyProtection="1">
      <alignment horizontal="right" vertical="center"/>
      <protection locked="0"/>
    </xf>
    <xf numFmtId="0" fontId="5" fillId="0" borderId="51" xfId="0" applyFont="1" applyFill="1" applyBorder="1" applyAlignment="1">
      <alignment horizontal="center" vertical="center"/>
    </xf>
    <xf numFmtId="197" fontId="5" fillId="0" borderId="51" xfId="2" applyNumberFormat="1" applyFont="1" applyFill="1" applyBorder="1" applyAlignment="1" applyProtection="1">
      <alignment vertical="center"/>
    </xf>
    <xf numFmtId="38" fontId="5" fillId="0" borderId="52" xfId="2" applyFont="1" applyFill="1" applyBorder="1" applyAlignment="1" applyProtection="1">
      <alignment horizontal="center" vertical="center" wrapText="1"/>
      <protection locked="0"/>
    </xf>
    <xf numFmtId="197" fontId="5" fillId="0" borderId="52" xfId="2" applyNumberFormat="1" applyFont="1" applyFill="1" applyBorder="1" applyAlignment="1" applyProtection="1">
      <alignment vertical="center"/>
      <protection locked="0"/>
    </xf>
    <xf numFmtId="197" fontId="5" fillId="0" borderId="52" xfId="2" applyNumberFormat="1" applyFont="1" applyFill="1" applyBorder="1" applyAlignment="1" applyProtection="1">
      <alignment vertical="center"/>
    </xf>
    <xf numFmtId="38" fontId="5" fillId="0" borderId="11" xfId="2" applyFont="1" applyFill="1" applyBorder="1" applyAlignment="1" applyProtection="1">
      <alignment horizontal="center" vertical="center" wrapText="1"/>
      <protection locked="0"/>
    </xf>
    <xf numFmtId="197" fontId="5" fillId="0" borderId="6" xfId="2" applyNumberFormat="1" applyFont="1" applyFill="1" applyBorder="1" applyAlignment="1" applyProtection="1">
      <alignment vertical="center"/>
    </xf>
    <xf numFmtId="38" fontId="5" fillId="0" borderId="30" xfId="2" applyFont="1" applyFill="1" applyBorder="1" applyAlignment="1" applyProtection="1">
      <alignment horizontal="center" vertical="center" wrapText="1"/>
      <protection locked="0"/>
    </xf>
    <xf numFmtId="197" fontId="5" fillId="0" borderId="23" xfId="2" applyNumberFormat="1" applyFont="1" applyFill="1" applyBorder="1" applyAlignment="1" applyProtection="1">
      <alignment vertical="center"/>
      <protection locked="0"/>
    </xf>
    <xf numFmtId="197" fontId="5" fillId="0" borderId="23" xfId="2" applyNumberFormat="1" applyFont="1" applyFill="1" applyBorder="1" applyAlignment="1" applyProtection="1">
      <alignment vertical="center"/>
    </xf>
    <xf numFmtId="0" fontId="5" fillId="0" borderId="7" xfId="0" applyNumberFormat="1" applyFont="1" applyFill="1" applyBorder="1" applyAlignment="1">
      <alignment horizontal="center" vertical="center"/>
    </xf>
    <xf numFmtId="197" fontId="5" fillId="0" borderId="0" xfId="2" applyNumberFormat="1" applyFont="1" applyFill="1" applyProtection="1">
      <protection locked="0"/>
    </xf>
    <xf numFmtId="38" fontId="5" fillId="0" borderId="0" xfId="2" applyFont="1" applyFill="1" applyBorder="1" applyAlignment="1" applyProtection="1">
      <protection locked="0"/>
    </xf>
    <xf numFmtId="0" fontId="5" fillId="0" borderId="0" xfId="0" applyFont="1" applyFill="1" applyBorder="1" applyAlignment="1"/>
    <xf numFmtId="197" fontId="24" fillId="0" borderId="0" xfId="1" applyNumberFormat="1" applyFont="1" applyFill="1" applyAlignment="1" applyProtection="1">
      <protection locked="0"/>
    </xf>
    <xf numFmtId="197" fontId="5" fillId="0" borderId="0" xfId="2" applyNumberFormat="1" applyFont="1" applyFill="1" applyAlignment="1" applyProtection="1">
      <alignment horizontal="right"/>
      <protection locked="0"/>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9" xfId="0" applyFont="1" applyBorder="1" applyAlignment="1">
      <alignment horizontal="right" vertical="center"/>
    </xf>
    <xf numFmtId="0" fontId="5" fillId="0" borderId="9" xfId="0" applyFont="1" applyBorder="1" applyAlignment="1">
      <alignment horizontal="left" vertical="center"/>
    </xf>
    <xf numFmtId="0" fontId="5" fillId="0" borderId="12" xfId="0" applyFont="1" applyBorder="1" applyAlignment="1">
      <alignment vertical="center"/>
    </xf>
    <xf numFmtId="0" fontId="5" fillId="0" borderId="7" xfId="0" applyFont="1" applyBorder="1" applyAlignment="1">
      <alignment horizontal="right" vertical="center"/>
    </xf>
    <xf numFmtId="0" fontId="5" fillId="0" borderId="6" xfId="0" applyFont="1" applyBorder="1" applyAlignment="1">
      <alignment horizontal="center" vertical="center"/>
    </xf>
    <xf numFmtId="0" fontId="5" fillId="0" borderId="10" xfId="0" applyFont="1" applyBorder="1" applyAlignment="1">
      <alignment vertical="center"/>
    </xf>
    <xf numFmtId="0" fontId="5" fillId="0" borderId="0" xfId="0" applyFont="1" applyBorder="1" applyAlignment="1">
      <alignment horizontal="center" vertical="center"/>
    </xf>
    <xf numFmtId="0" fontId="5" fillId="0" borderId="13" xfId="0" applyFont="1" applyBorder="1" applyAlignment="1">
      <alignment vertical="center"/>
    </xf>
    <xf numFmtId="0" fontId="5" fillId="0" borderId="5" xfId="0" applyFont="1" applyBorder="1"/>
    <xf numFmtId="0" fontId="5" fillId="0" borderId="10" xfId="0" applyFont="1" applyBorder="1" applyAlignment="1">
      <alignment horizontal="right" vertical="center"/>
    </xf>
    <xf numFmtId="0" fontId="5" fillId="0" borderId="0" xfId="0" applyFont="1" applyBorder="1" applyAlignment="1">
      <alignment vertical="center"/>
    </xf>
    <xf numFmtId="182" fontId="5" fillId="0" borderId="5" xfId="0" applyNumberFormat="1" applyFont="1" applyBorder="1"/>
    <xf numFmtId="0" fontId="5" fillId="0" borderId="17" xfId="0" applyFont="1" applyBorder="1" applyAlignment="1">
      <alignment vertical="center"/>
    </xf>
    <xf numFmtId="0" fontId="5" fillId="0" borderId="19" xfId="0" applyFont="1" applyBorder="1" applyAlignment="1">
      <alignment horizontal="center" vertical="center"/>
    </xf>
    <xf numFmtId="0" fontId="5" fillId="0" borderId="18" xfId="0" applyFont="1" applyBorder="1" applyAlignment="1">
      <alignment vertical="center"/>
    </xf>
    <xf numFmtId="0" fontId="5" fillId="0" borderId="7" xfId="0" applyFont="1" applyBorder="1"/>
    <xf numFmtId="0" fontId="5" fillId="0" borderId="0" xfId="0" applyFont="1" applyFill="1" applyBorder="1" applyAlignment="1">
      <alignment horizontal="center" vertical="center"/>
    </xf>
    <xf numFmtId="0" fontId="5" fillId="0" borderId="1" xfId="0" applyFont="1" applyBorder="1"/>
    <xf numFmtId="0" fontId="5" fillId="0" borderId="9" xfId="0" applyFont="1" applyBorder="1" applyAlignment="1">
      <alignment horizontal="center" vertical="center"/>
    </xf>
    <xf numFmtId="198" fontId="5" fillId="0" borderId="5" xfId="0" applyNumberFormat="1" applyFont="1" applyBorder="1"/>
    <xf numFmtId="199" fontId="5" fillId="0" borderId="5" xfId="0" applyNumberFormat="1" applyFont="1" applyBorder="1"/>
    <xf numFmtId="179" fontId="7" fillId="3" borderId="6" xfId="2" applyNumberFormat="1" applyFont="1" applyFill="1" applyBorder="1" applyAlignment="1">
      <alignment horizontal="right"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38" fontId="5" fillId="0" borderId="1" xfId="2" applyFont="1" applyFill="1" applyBorder="1" applyAlignment="1">
      <alignment horizontal="center" vertical="center"/>
    </xf>
    <xf numFmtId="38" fontId="5" fillId="0" borderId="1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0" xfId="2" applyFont="1" applyFill="1" applyBorder="1" applyAlignment="1">
      <alignment horizontal="center" vertical="center"/>
    </xf>
    <xf numFmtId="0" fontId="9" fillId="3" borderId="6" xfId="0" applyFont="1" applyFill="1" applyBorder="1" applyAlignment="1">
      <alignment horizontal="center" vertical="center"/>
    </xf>
    <xf numFmtId="38" fontId="5" fillId="0" borderId="3" xfId="2" applyFont="1" applyFill="1" applyBorder="1" applyAlignment="1">
      <alignment horizontal="center" vertical="center"/>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38" fontId="1" fillId="0" borderId="6" xfId="2" applyFont="1" applyFill="1" applyBorder="1" applyAlignment="1">
      <alignment horizontal="center" vertical="center" shrinkToFit="1"/>
    </xf>
    <xf numFmtId="0" fontId="0" fillId="0" borderId="11" xfId="0" applyFont="1" applyFill="1" applyBorder="1" applyAlignment="1" applyProtection="1">
      <alignment vertical="center"/>
      <protection locked="0"/>
    </xf>
    <xf numFmtId="194" fontId="0" fillId="0" borderId="6" xfId="0" applyNumberFormat="1" applyFont="1" applyFill="1" applyBorder="1" applyAlignment="1">
      <alignment vertical="center"/>
    </xf>
    <xf numFmtId="193" fontId="0" fillId="0" borderId="6" xfId="2" applyNumberFormat="1" applyFont="1" applyFill="1" applyBorder="1" applyAlignment="1">
      <alignment vertical="center"/>
    </xf>
    <xf numFmtId="0" fontId="0" fillId="0" borderId="11" xfId="0" applyFont="1" applyFill="1" applyBorder="1" applyAlignment="1" applyProtection="1">
      <alignment vertical="center" wrapText="1"/>
      <protection locked="0"/>
    </xf>
    <xf numFmtId="0" fontId="0" fillId="0" borderId="11" xfId="0" applyFont="1" applyFill="1" applyBorder="1" applyAlignment="1" applyProtection="1">
      <alignment vertical="center" shrinkToFit="1"/>
      <protection locked="0"/>
    </xf>
    <xf numFmtId="194" fontId="0" fillId="0" borderId="6" xfId="0" applyNumberFormat="1" applyFont="1" applyFill="1" applyBorder="1" applyAlignment="1">
      <alignment vertical="center" shrinkToFit="1"/>
    </xf>
    <xf numFmtId="193" fontId="0" fillId="0" borderId="6" xfId="2" applyNumberFormat="1" applyFont="1" applyFill="1" applyBorder="1" applyAlignment="1">
      <alignment vertical="center" shrinkToFit="1"/>
    </xf>
    <xf numFmtId="0" fontId="0" fillId="0" borderId="6"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wrapText="1"/>
      <protection locked="0"/>
    </xf>
    <xf numFmtId="0" fontId="0" fillId="0" borderId="11" xfId="0" applyFont="1" applyFill="1" applyBorder="1" applyAlignment="1" applyProtection="1">
      <alignment vertical="center" wrapText="1" shrinkToFit="1"/>
      <protection locked="0"/>
    </xf>
    <xf numFmtId="193" fontId="1" fillId="0" borderId="1" xfId="2" applyNumberFormat="1" applyFont="1" applyFill="1" applyBorder="1" applyAlignment="1">
      <alignment horizontal="center" vertical="center"/>
    </xf>
    <xf numFmtId="193" fontId="1" fillId="0" borderId="11" xfId="2" applyNumberFormat="1" applyFont="1" applyFill="1" applyBorder="1" applyAlignment="1">
      <alignment vertical="center" shrinkToFit="1"/>
    </xf>
    <xf numFmtId="193" fontId="1" fillId="0" borderId="3" xfId="2" applyNumberFormat="1" applyFont="1" applyFill="1" applyBorder="1" applyAlignment="1">
      <alignment vertical="center" shrinkToFit="1"/>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57" fontId="0" fillId="0" borderId="6" xfId="0" applyNumberFormat="1" applyFill="1" applyBorder="1" applyAlignment="1">
      <alignment horizontal="right" vertical="center"/>
    </xf>
    <xf numFmtId="193" fontId="5" fillId="0" borderId="18" xfId="2" applyNumberFormat="1" applyFont="1" applyFill="1" applyBorder="1" applyAlignment="1">
      <alignment vertical="center"/>
    </xf>
    <xf numFmtId="179" fontId="0" fillId="0" borderId="6" xfId="0" applyNumberFormat="1" applyFill="1" applyBorder="1" applyAlignment="1">
      <alignment vertical="center"/>
    </xf>
    <xf numFmtId="0" fontId="5" fillId="0" borderId="0" xfId="0" applyFont="1" applyAlignment="1">
      <alignment horizontal="right" vertical="center"/>
    </xf>
    <xf numFmtId="181" fontId="5" fillId="0" borderId="4" xfId="2" applyNumberFormat="1" applyFont="1" applyFill="1" applyBorder="1" applyAlignment="1">
      <alignment vertical="center"/>
    </xf>
    <xf numFmtId="181" fontId="5" fillId="0" borderId="26" xfId="2" applyNumberFormat="1" applyFont="1" applyFill="1" applyBorder="1" applyAlignment="1">
      <alignment vertical="center"/>
    </xf>
    <xf numFmtId="193" fontId="5" fillId="0" borderId="27" xfId="2" applyNumberFormat="1" applyFont="1" applyFill="1" applyBorder="1" applyAlignment="1">
      <alignment vertical="center"/>
    </xf>
    <xf numFmtId="38" fontId="5" fillId="0" borderId="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13" xfId="2" applyFont="1" applyFill="1" applyBorder="1" applyAlignment="1">
      <alignment horizontal="center" vertical="center"/>
    </xf>
    <xf numFmtId="0" fontId="0" fillId="0" borderId="0" xfId="0" applyFont="1" applyFill="1" applyAlignment="1">
      <alignment vertical="center"/>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0" fontId="0" fillId="4" borderId="0" xfId="0" applyFill="1"/>
    <xf numFmtId="192" fontId="25" fillId="0" borderId="33" xfId="0" applyNumberFormat="1" applyFont="1" applyFill="1" applyBorder="1" applyAlignment="1">
      <alignment horizontal="right" vertical="center"/>
    </xf>
    <xf numFmtId="192" fontId="26" fillId="0" borderId="33" xfId="0" applyNumberFormat="1" applyFont="1" applyFill="1" applyBorder="1" applyAlignment="1">
      <alignment horizontal="right" vertical="center"/>
    </xf>
    <xf numFmtId="192" fontId="26" fillId="0" borderId="36" xfId="0" applyNumberFormat="1" applyFont="1" applyFill="1" applyBorder="1" applyAlignment="1">
      <alignment horizontal="right" vertical="center"/>
    </xf>
    <xf numFmtId="192" fontId="26" fillId="0" borderId="34" xfId="0" applyNumberFormat="1" applyFont="1" applyFill="1" applyBorder="1" applyAlignment="1">
      <alignment horizontal="right" vertical="center"/>
    </xf>
    <xf numFmtId="187" fontId="0" fillId="0" borderId="0" xfId="0" applyNumberFormat="1" applyFont="1" applyFill="1" applyAlignment="1">
      <alignment horizontal="center"/>
    </xf>
    <xf numFmtId="186" fontId="0" fillId="0" borderId="0" xfId="0" applyNumberFormat="1" applyFont="1" applyFill="1" applyAlignment="1">
      <alignment horizontal="center"/>
    </xf>
    <xf numFmtId="187" fontId="0" fillId="0" borderId="6" xfId="0" applyNumberFormat="1" applyFont="1" applyFill="1" applyBorder="1" applyAlignment="1">
      <alignment horizontal="center" vertical="center"/>
    </xf>
    <xf numFmtId="187" fontId="0" fillId="0" borderId="6" xfId="0" applyNumberFormat="1" applyFont="1" applyFill="1" applyBorder="1" applyAlignment="1">
      <alignment vertical="center"/>
    </xf>
    <xf numFmtId="186" fontId="0" fillId="0" borderId="6" xfId="0" applyNumberFormat="1" applyFont="1" applyFill="1" applyBorder="1" applyAlignment="1">
      <alignment vertical="center"/>
    </xf>
    <xf numFmtId="6" fontId="0" fillId="0" borderId="6" xfId="8" applyFont="1" applyFill="1" applyBorder="1" applyAlignment="1">
      <alignment vertical="center"/>
    </xf>
    <xf numFmtId="187" fontId="22" fillId="0" borderId="6" xfId="0" applyNumberFormat="1" applyFont="1" applyFill="1" applyBorder="1" applyAlignment="1">
      <alignment vertical="center"/>
    </xf>
    <xf numFmtId="187" fontId="0" fillId="0" borderId="1" xfId="0" applyNumberFormat="1" applyFont="1" applyFill="1" applyBorder="1" applyAlignment="1">
      <alignment vertical="center"/>
    </xf>
    <xf numFmtId="186" fontId="0" fillId="0" borderId="1" xfId="0" applyNumberFormat="1" applyFont="1" applyFill="1" applyBorder="1" applyAlignment="1">
      <alignment vertical="center"/>
    </xf>
    <xf numFmtId="49" fontId="1" fillId="0" borderId="0" xfId="2" applyNumberFormat="1" applyFont="1" applyFill="1" applyAlignment="1">
      <alignment horizontal="left" vertical="center" wrapText="1" shrinkToFit="1"/>
    </xf>
    <xf numFmtId="193" fontId="1" fillId="0" borderId="6" xfId="2" applyNumberFormat="1" applyFont="1" applyFill="1" applyBorder="1" applyAlignment="1">
      <alignment vertical="center" wrapText="1" shrinkToFit="1"/>
    </xf>
    <xf numFmtId="38" fontId="1" fillId="0" borderId="0" xfId="2" applyFont="1" applyFill="1" applyAlignment="1">
      <alignment horizontal="center" vertical="center" wrapText="1" shrinkToFit="1"/>
    </xf>
    <xf numFmtId="38" fontId="1" fillId="0" borderId="0" xfId="2" applyFont="1" applyFill="1" applyAlignment="1">
      <alignment vertical="center" wrapText="1" shrinkToFit="1"/>
    </xf>
    <xf numFmtId="179" fontId="1" fillId="0" borderId="0" xfId="2" applyNumberFormat="1" applyFont="1" applyFill="1" applyAlignment="1">
      <alignment horizontal="left" vertical="center" wrapText="1" shrinkToFit="1"/>
    </xf>
    <xf numFmtId="0" fontId="8" fillId="0" borderId="0" xfId="0" applyFont="1" applyFill="1" applyBorder="1" applyAlignment="1">
      <alignment horizontal="center" vertical="center"/>
    </xf>
    <xf numFmtId="0" fontId="5" fillId="0" borderId="6" xfId="2" applyNumberFormat="1" applyFont="1" applyFill="1" applyBorder="1" applyAlignment="1">
      <alignment horizontal="center" vertical="center"/>
    </xf>
    <xf numFmtId="0" fontId="5" fillId="0" borderId="11" xfId="2" applyNumberFormat="1" applyFont="1" applyFill="1" applyBorder="1" applyAlignment="1">
      <alignment horizontal="center" vertical="center"/>
    </xf>
    <xf numFmtId="0" fontId="5" fillId="0" borderId="2" xfId="2" applyNumberFormat="1" applyFont="1" applyFill="1" applyBorder="1" applyAlignment="1">
      <alignment horizontal="center" vertical="center"/>
    </xf>
    <xf numFmtId="0" fontId="5" fillId="0" borderId="53" xfId="2" applyNumberFormat="1" applyFont="1" applyFill="1" applyBorder="1" applyAlignment="1">
      <alignment horizontal="center" vertical="center"/>
    </xf>
    <xf numFmtId="0" fontId="5" fillId="0" borderId="1" xfId="2" applyNumberFormat="1" applyFont="1" applyFill="1" applyBorder="1" applyAlignment="1">
      <alignment horizontal="center" vertical="center"/>
    </xf>
    <xf numFmtId="0" fontId="5" fillId="0" borderId="54" xfId="2" applyNumberFormat="1" applyFont="1" applyFill="1" applyBorder="1" applyAlignment="1">
      <alignment horizontal="center" vertical="center"/>
    </xf>
    <xf numFmtId="0" fontId="5" fillId="0" borderId="3" xfId="2" applyNumberFormat="1" applyFont="1" applyFill="1" applyBorder="1" applyAlignment="1">
      <alignment horizontal="center" vertical="center"/>
    </xf>
    <xf numFmtId="0" fontId="5" fillId="3" borderId="6" xfId="2" applyNumberFormat="1" applyFont="1" applyFill="1" applyBorder="1" applyAlignment="1">
      <alignment horizontal="center" vertical="center"/>
    </xf>
    <xf numFmtId="0" fontId="5" fillId="3" borderId="11" xfId="2" applyNumberFormat="1" applyFont="1" applyFill="1" applyBorder="1" applyAlignment="1">
      <alignment horizontal="center" vertical="center"/>
    </xf>
    <xf numFmtId="0" fontId="5" fillId="3" borderId="2" xfId="2" applyNumberFormat="1" applyFont="1" applyFill="1" applyBorder="1" applyAlignment="1">
      <alignment horizontal="center" vertical="center"/>
    </xf>
    <xf numFmtId="0" fontId="5" fillId="3" borderId="53" xfId="2" applyNumberFormat="1" applyFont="1" applyFill="1" applyBorder="1" applyAlignment="1">
      <alignment horizontal="center" vertical="center"/>
    </xf>
    <xf numFmtId="0" fontId="5" fillId="0" borderId="7" xfId="2" applyNumberFormat="1" applyFont="1" applyFill="1" applyBorder="1" applyAlignment="1">
      <alignment horizontal="center" vertical="center"/>
    </xf>
    <xf numFmtId="0" fontId="5" fillId="0" borderId="17" xfId="2" applyNumberFormat="1" applyFont="1" applyFill="1" applyBorder="1" applyAlignment="1">
      <alignment horizontal="center" vertical="center"/>
    </xf>
    <xf numFmtId="0" fontId="5" fillId="0" borderId="19" xfId="2" applyNumberFormat="1" applyFont="1" applyFill="1" applyBorder="1" applyAlignment="1">
      <alignment horizontal="center" vertical="center"/>
    </xf>
    <xf numFmtId="0" fontId="5" fillId="0" borderId="55" xfId="2" applyNumberFormat="1" applyFont="1" applyFill="1" applyBorder="1" applyAlignment="1">
      <alignment horizontal="center" vertical="center"/>
    </xf>
    <xf numFmtId="0" fontId="5" fillId="0" borderId="4" xfId="2" applyNumberFormat="1" applyFont="1" applyFill="1" applyBorder="1" applyAlignment="1">
      <alignment horizontal="center" vertical="center"/>
    </xf>
    <xf numFmtId="0" fontId="5" fillId="0" borderId="9" xfId="2" applyNumberFormat="1" applyFont="1" applyFill="1" applyBorder="1" applyAlignment="1">
      <alignment horizontal="center" vertical="center"/>
    </xf>
    <xf numFmtId="0" fontId="5" fillId="0" borderId="56" xfId="2"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5" fillId="0" borderId="9" xfId="0" applyFont="1" applyFill="1" applyBorder="1" applyAlignment="1">
      <alignment horizontal="center" vertical="center"/>
    </xf>
    <xf numFmtId="38" fontId="5" fillId="0" borderId="21" xfId="2" applyFont="1" applyFill="1" applyBorder="1" applyAlignment="1" applyProtection="1">
      <alignment horizontal="center" vertical="center"/>
      <protection locked="0"/>
    </xf>
    <xf numFmtId="38" fontId="27" fillId="0" borderId="0" xfId="3" applyFont="1" applyFill="1" applyBorder="1" applyProtection="1">
      <protection locked="0"/>
    </xf>
    <xf numFmtId="184" fontId="9" fillId="0" borderId="11" xfId="0" applyNumberFormat="1" applyFont="1" applyFill="1" applyBorder="1" applyAlignment="1">
      <alignment horizontal="center" vertical="center"/>
    </xf>
    <xf numFmtId="184" fontId="9" fillId="0" borderId="4" xfId="0" applyNumberFormat="1" applyFont="1" applyFill="1" applyBorder="1" applyAlignment="1">
      <alignment horizontal="center" vertical="center"/>
    </xf>
    <xf numFmtId="0" fontId="9" fillId="0" borderId="13" xfId="0" applyFont="1" applyFill="1" applyBorder="1" applyAlignment="1">
      <alignment horizontal="center" vertical="center"/>
    </xf>
    <xf numFmtId="3" fontId="5" fillId="0" borderId="7" xfId="0" applyNumberFormat="1" applyFont="1" applyFill="1" applyBorder="1" applyAlignment="1">
      <alignment horizontal="right" vertical="center"/>
    </xf>
    <xf numFmtId="3" fontId="5" fillId="0" borderId="18" xfId="0"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0" fontId="5" fillId="0" borderId="6" xfId="0" applyFont="1" applyFill="1" applyBorder="1" applyAlignment="1">
      <alignment vertical="center"/>
    </xf>
    <xf numFmtId="38" fontId="5" fillId="0" borderId="11" xfId="2" applyFont="1" applyFill="1" applyBorder="1" applyAlignment="1">
      <alignment horizontal="center" vertical="center"/>
    </xf>
    <xf numFmtId="38" fontId="5" fillId="0" borderId="19" xfId="2" applyFont="1" applyFill="1" applyBorder="1" applyAlignment="1">
      <alignment horizontal="center" vertical="center"/>
    </xf>
    <xf numFmtId="193" fontId="5" fillId="0" borderId="13" xfId="2" applyNumberFormat="1" applyFont="1" applyFill="1" applyBorder="1" applyAlignment="1">
      <alignmen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38" fontId="28" fillId="0" borderId="33" xfId="2" applyFont="1" applyFill="1" applyBorder="1" applyAlignment="1" applyProtection="1">
      <alignment vertical="center"/>
      <protection locked="0"/>
    </xf>
    <xf numFmtId="38" fontId="28" fillId="0" borderId="33" xfId="2" applyFont="1" applyFill="1" applyBorder="1" applyAlignment="1" applyProtection="1">
      <alignment horizontal="center" vertical="center"/>
      <protection locked="0"/>
    </xf>
    <xf numFmtId="185" fontId="28" fillId="0" borderId="33" xfId="2" applyNumberFormat="1" applyFont="1" applyFill="1" applyBorder="1" applyAlignment="1" applyProtection="1">
      <alignment horizontal="center" vertical="center"/>
      <protection locked="0"/>
    </xf>
    <xf numFmtId="194" fontId="5" fillId="0" borderId="33" xfId="2" applyNumberFormat="1" applyFont="1" applyFill="1" applyBorder="1" applyAlignment="1" applyProtection="1">
      <alignment horizontal="center" vertical="center"/>
      <protection locked="0"/>
    </xf>
    <xf numFmtId="38" fontId="1" fillId="0" borderId="1" xfId="2" applyFont="1" applyFill="1" applyBorder="1" applyAlignment="1">
      <alignment horizontal="center" vertical="center"/>
    </xf>
    <xf numFmtId="0" fontId="1" fillId="0" borderId="5" xfId="0" applyFont="1" applyFill="1" applyBorder="1" applyAlignment="1">
      <alignment horizontal="center" vertical="center"/>
    </xf>
    <xf numFmtId="38" fontId="1" fillId="0" borderId="1" xfId="2" applyFont="1" applyFill="1" applyBorder="1" applyAlignment="1">
      <alignment horizontal="center" vertical="center" wrapText="1"/>
    </xf>
    <xf numFmtId="38" fontId="1" fillId="0" borderId="1" xfId="2" applyFont="1" applyFill="1" applyBorder="1" applyAlignment="1">
      <alignment horizontal="center" vertical="center" textRotation="255"/>
    </xf>
    <xf numFmtId="0" fontId="1" fillId="0" borderId="5" xfId="0" applyFont="1" applyFill="1" applyBorder="1" applyAlignment="1">
      <alignment horizontal="center" vertical="center" textRotation="255"/>
    </xf>
    <xf numFmtId="0" fontId="1" fillId="0" borderId="7" xfId="0" applyFont="1" applyFill="1" applyBorder="1" applyAlignment="1">
      <alignment horizontal="center" vertical="center" textRotation="255"/>
    </xf>
    <xf numFmtId="177" fontId="1" fillId="0" borderId="1" xfId="2" applyNumberFormat="1" applyFont="1" applyFill="1" applyBorder="1" applyAlignment="1">
      <alignment horizontal="center" vertical="center" textRotation="255"/>
    </xf>
    <xf numFmtId="0" fontId="1" fillId="0" borderId="7" xfId="0" applyFont="1" applyFill="1" applyBorder="1" applyAlignment="1">
      <alignment horizontal="center" vertical="center"/>
    </xf>
    <xf numFmtId="38" fontId="0" fillId="0" borderId="11" xfId="2"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38" fontId="1" fillId="0" borderId="11" xfId="2" applyFont="1" applyFill="1" applyBorder="1" applyAlignment="1">
      <alignment horizontal="center" vertical="center"/>
    </xf>
    <xf numFmtId="38" fontId="1" fillId="0" borderId="11" xfId="2"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11" xfId="2"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38" fontId="1" fillId="0" borderId="1" xfId="0" applyNumberFormat="1" applyFont="1" applyFill="1" applyBorder="1" applyAlignment="1">
      <alignment horizontal="center" vertical="center" wrapText="1"/>
    </xf>
    <xf numFmtId="38" fontId="1" fillId="0" borderId="1" xfId="0" applyNumberFormat="1" applyFont="1" applyFill="1" applyBorder="1" applyAlignment="1">
      <alignment horizontal="center" vertical="center" textRotation="255"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4" xfId="0" applyFont="1" applyFill="1" applyBorder="1" applyAlignment="1">
      <alignment horizontal="right" vertical="center"/>
    </xf>
    <xf numFmtId="0" fontId="1" fillId="0" borderId="12" xfId="0" applyFont="1" applyFill="1" applyBorder="1" applyAlignment="1">
      <alignmen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 fillId="0" borderId="1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4" xfId="0"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Font="1" applyFill="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19" xfId="0" applyFont="1" applyFill="1" applyBorder="1" applyAlignment="1">
      <alignment vertical="center"/>
    </xf>
    <xf numFmtId="38" fontId="5" fillId="0" borderId="1" xfId="2" applyFont="1" applyFill="1" applyBorder="1" applyAlignment="1">
      <alignment horizontal="center" vertical="center"/>
    </xf>
    <xf numFmtId="38" fontId="5" fillId="0" borderId="1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13" xfId="2" applyFont="1" applyFill="1" applyBorder="1" applyAlignment="1">
      <alignment horizontal="center" vertical="center"/>
    </xf>
    <xf numFmtId="38" fontId="5" fillId="0" borderId="17" xfId="2" applyFont="1" applyFill="1" applyBorder="1" applyAlignment="1">
      <alignment horizontal="center" vertical="center"/>
    </xf>
    <xf numFmtId="38" fontId="5" fillId="0" borderId="18" xfId="2" applyFont="1" applyFill="1" applyBorder="1" applyAlignment="1">
      <alignment horizontal="center"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187" fontId="0" fillId="0" borderId="11"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xf>
    <xf numFmtId="38" fontId="1" fillId="0" borderId="7"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38" fontId="1" fillId="0" borderId="10" xfId="2" applyFont="1" applyFill="1" applyBorder="1" applyAlignment="1">
      <alignment horizontal="center" vertical="center"/>
    </xf>
    <xf numFmtId="38" fontId="1" fillId="0" borderId="13" xfId="2" applyFont="1" applyFill="1" applyBorder="1" applyAlignment="1">
      <alignment horizontal="center"/>
    </xf>
    <xf numFmtId="185" fontId="0" fillId="0" borderId="31" xfId="0" applyNumberFormat="1" applyFont="1" applyFill="1" applyBorder="1" applyAlignment="1">
      <alignment horizontal="center" vertical="center"/>
    </xf>
    <xf numFmtId="185" fontId="0" fillId="0" borderId="32" xfId="0" applyNumberFormat="1" applyFont="1" applyFill="1" applyBorder="1" applyAlignment="1">
      <alignment horizontal="center" vertical="center"/>
    </xf>
    <xf numFmtId="185" fontId="0" fillId="0" borderId="29"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184" fontId="0" fillId="0" borderId="17" xfId="0" applyNumberFormat="1" applyFont="1" applyFill="1" applyBorder="1" applyAlignment="1">
      <alignment horizontal="center" vertical="center"/>
    </xf>
    <xf numFmtId="0" fontId="0" fillId="0" borderId="19" xfId="0" applyFont="1" applyFill="1" applyBorder="1" applyAlignment="1">
      <alignment horizontal="center" vertical="center"/>
    </xf>
    <xf numFmtId="184" fontId="0" fillId="0" borderId="10" xfId="0" applyNumberFormat="1" applyFont="1" applyFill="1" applyBorder="1" applyAlignment="1">
      <alignment horizontal="center" vertical="center"/>
    </xf>
    <xf numFmtId="184" fontId="0" fillId="0" borderId="13" xfId="0" applyNumberFormat="1" applyFont="1" applyFill="1" applyBorder="1" applyAlignment="1">
      <alignment horizontal="center" vertical="center"/>
    </xf>
    <xf numFmtId="185" fontId="0" fillId="0" borderId="10" xfId="0"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0" fillId="0" borderId="13" xfId="0" applyNumberFormat="1" applyFont="1" applyFill="1" applyBorder="1" applyAlignment="1">
      <alignment horizontal="center" vertical="center"/>
    </xf>
    <xf numFmtId="0" fontId="1" fillId="0" borderId="1" xfId="2" applyNumberFormat="1" applyFont="1" applyFill="1" applyBorder="1" applyAlignment="1">
      <alignment horizontal="center" vertical="center" wrapText="1"/>
    </xf>
    <xf numFmtId="0" fontId="1" fillId="0" borderId="5" xfId="0" applyNumberFormat="1" applyFont="1" applyFill="1" applyBorder="1" applyAlignment="1">
      <alignment vertical="center"/>
    </xf>
    <xf numFmtId="0" fontId="1" fillId="0" borderId="7" xfId="0" applyNumberFormat="1" applyFont="1" applyFill="1" applyBorder="1" applyAlignment="1">
      <alignment vertical="center"/>
    </xf>
    <xf numFmtId="0" fontId="1" fillId="0" borderId="1" xfId="2" applyNumberFormat="1" applyFont="1" applyFill="1" applyBorder="1" applyAlignment="1">
      <alignment horizontal="center" vertical="center" textRotation="255" wrapText="1" shrinkToFit="1"/>
    </xf>
    <xf numFmtId="0" fontId="1" fillId="0" borderId="5" xfId="0" applyNumberFormat="1" applyFont="1" applyFill="1" applyBorder="1" applyAlignment="1">
      <alignment horizontal="center" vertical="center" textRotation="255" wrapText="1" shrinkToFit="1"/>
    </xf>
    <xf numFmtId="0" fontId="1" fillId="0" borderId="7" xfId="0" applyNumberFormat="1" applyFont="1" applyFill="1" applyBorder="1" applyAlignment="1">
      <alignment horizontal="center" vertical="center" textRotation="255" wrapText="1" shrinkToFit="1"/>
    </xf>
    <xf numFmtId="0" fontId="1" fillId="0" borderId="1" xfId="2" applyNumberFormat="1" applyFont="1" applyFill="1" applyBorder="1" applyAlignment="1">
      <alignment horizontal="center" vertical="center" textRotation="255" shrinkToFit="1"/>
    </xf>
    <xf numFmtId="0" fontId="1" fillId="0" borderId="5" xfId="0" applyNumberFormat="1" applyFont="1" applyFill="1" applyBorder="1" applyAlignment="1">
      <alignment horizontal="center" vertical="center" textRotation="255" shrinkToFit="1"/>
    </xf>
    <xf numFmtId="0" fontId="1" fillId="0" borderId="7" xfId="0" applyNumberFormat="1" applyFont="1" applyFill="1" applyBorder="1" applyAlignment="1">
      <alignment horizontal="center" vertical="center" textRotation="255" shrinkToFit="1"/>
    </xf>
    <xf numFmtId="0" fontId="10" fillId="0" borderId="1" xfId="2" applyNumberFormat="1" applyFont="1" applyFill="1" applyBorder="1" applyAlignment="1">
      <alignment horizontal="center" vertical="center" textRotation="255" shrinkToFit="1"/>
    </xf>
    <xf numFmtId="0" fontId="10" fillId="0" borderId="5" xfId="0" applyNumberFormat="1" applyFont="1" applyFill="1" applyBorder="1" applyAlignment="1">
      <alignment horizontal="center" vertical="center" textRotation="255" shrinkToFit="1"/>
    </xf>
    <xf numFmtId="0" fontId="10" fillId="0" borderId="7" xfId="0" applyNumberFormat="1" applyFont="1" applyFill="1" applyBorder="1" applyAlignment="1">
      <alignment horizontal="center" vertical="center" textRotation="255" shrinkToFit="1"/>
    </xf>
    <xf numFmtId="0" fontId="1" fillId="0" borderId="1" xfId="2" applyNumberFormat="1" applyFont="1" applyFill="1" applyBorder="1" applyAlignment="1">
      <alignment horizontal="center" vertical="center" wrapText="1" shrinkToFit="1"/>
    </xf>
    <xf numFmtId="0" fontId="1" fillId="0" borderId="5" xfId="0" applyNumberFormat="1" applyFont="1" applyFill="1" applyBorder="1" applyAlignment="1">
      <alignment horizontal="center" vertical="center" wrapText="1" shrinkToFit="1"/>
    </xf>
    <xf numFmtId="0" fontId="1" fillId="0" borderId="7" xfId="0" applyNumberFormat="1" applyFont="1" applyFill="1" applyBorder="1" applyAlignment="1">
      <alignment horizontal="center" vertical="center" wrapText="1" shrinkToFit="1"/>
    </xf>
    <xf numFmtId="0" fontId="1" fillId="0" borderId="2" xfId="2" applyNumberFormat="1" applyFont="1" applyFill="1" applyBorder="1" applyAlignment="1">
      <alignment horizontal="center" vertical="center"/>
    </xf>
    <xf numFmtId="0" fontId="1" fillId="0" borderId="3" xfId="2" applyNumberFormat="1" applyFont="1" applyFill="1" applyBorder="1" applyAlignment="1">
      <alignment horizontal="center" vertical="center"/>
    </xf>
    <xf numFmtId="0" fontId="0" fillId="0" borderId="1" xfId="2" applyNumberFormat="1" applyFont="1" applyFill="1" applyBorder="1" applyAlignment="1">
      <alignment horizontal="center" vertical="center" textRotation="255" wrapText="1" shrinkToFit="1"/>
    </xf>
    <xf numFmtId="0" fontId="1" fillId="0" borderId="1" xfId="2" applyNumberFormat="1" applyFont="1" applyFill="1" applyBorder="1" applyAlignment="1">
      <alignment horizontal="center" vertical="center"/>
    </xf>
    <xf numFmtId="0" fontId="1" fillId="0" borderId="7" xfId="2" applyNumberFormat="1" applyFont="1" applyFill="1" applyBorder="1" applyAlignment="1">
      <alignment horizontal="center" vertical="center"/>
    </xf>
    <xf numFmtId="0" fontId="10" fillId="0" borderId="5" xfId="2" applyNumberFormat="1" applyFont="1" applyFill="1" applyBorder="1" applyAlignment="1">
      <alignment horizontal="center" vertical="center" textRotation="255" shrinkToFit="1"/>
    </xf>
    <xf numFmtId="0" fontId="10" fillId="0" borderId="7" xfId="2" applyNumberFormat="1" applyFont="1" applyFill="1" applyBorder="1" applyAlignment="1">
      <alignment horizontal="center" vertical="center" textRotation="255" shrinkToFit="1"/>
    </xf>
    <xf numFmtId="38" fontId="1" fillId="0" borderId="6" xfId="2" applyFont="1" applyFill="1" applyBorder="1" applyAlignment="1">
      <alignment horizontal="center" vertical="center" shrinkToFit="1"/>
    </xf>
    <xf numFmtId="0" fontId="1" fillId="0" borderId="6" xfId="0" applyFont="1" applyFill="1" applyBorder="1" applyAlignment="1">
      <alignment horizontal="center" vertical="center" shrinkToFit="1"/>
    </xf>
    <xf numFmtId="38" fontId="1" fillId="0" borderId="1" xfId="2"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38" fontId="1" fillId="0" borderId="4" xfId="2" applyFont="1" applyFill="1" applyBorder="1" applyAlignment="1">
      <alignment horizontal="center" vertical="center" wrapText="1" shrinkToFit="1"/>
    </xf>
    <xf numFmtId="0" fontId="1" fillId="0" borderId="9" xfId="0" applyFont="1" applyFill="1" applyBorder="1" applyAlignment="1">
      <alignment vertical="center" wrapText="1" shrinkToFit="1"/>
    </xf>
    <xf numFmtId="0" fontId="1" fillId="0" borderId="12" xfId="0" applyFont="1" applyFill="1" applyBorder="1" applyAlignment="1">
      <alignment vertical="center" wrapText="1" shrinkToFit="1"/>
    </xf>
    <xf numFmtId="0" fontId="1" fillId="0" borderId="10" xfId="0" applyFont="1" applyFill="1" applyBorder="1" applyAlignment="1">
      <alignment vertical="center" wrapText="1" shrinkToFit="1"/>
    </xf>
    <xf numFmtId="0" fontId="1" fillId="0" borderId="0" xfId="0" applyFont="1" applyFill="1" applyAlignment="1">
      <alignment vertical="center" wrapText="1" shrinkToFit="1"/>
    </xf>
    <xf numFmtId="0" fontId="1" fillId="0" borderId="13" xfId="0" applyFont="1" applyFill="1" applyBorder="1" applyAlignment="1">
      <alignment vertical="center" wrapText="1" shrinkToFit="1"/>
    </xf>
    <xf numFmtId="0" fontId="1" fillId="0" borderId="17" xfId="0" applyFont="1" applyFill="1" applyBorder="1" applyAlignment="1">
      <alignment vertical="center" wrapText="1" shrinkToFit="1"/>
    </xf>
    <xf numFmtId="0" fontId="1" fillId="0" borderId="19" xfId="0" applyFont="1" applyFill="1" applyBorder="1" applyAlignment="1">
      <alignment vertical="center" wrapText="1" shrinkToFit="1"/>
    </xf>
    <xf numFmtId="0" fontId="1" fillId="0" borderId="18" xfId="0" applyFont="1" applyFill="1" applyBorder="1" applyAlignment="1">
      <alignment vertical="center" wrapText="1" shrinkToFit="1"/>
    </xf>
    <xf numFmtId="38" fontId="7" fillId="0" borderId="41" xfId="2" applyFont="1" applyFill="1" applyBorder="1" applyAlignment="1" applyProtection="1">
      <alignment horizontal="center" vertical="center" wrapText="1"/>
    </xf>
    <xf numFmtId="38" fontId="7" fillId="0" borderId="42" xfId="2" applyFont="1" applyFill="1" applyBorder="1" applyAlignment="1" applyProtection="1">
      <alignment horizontal="center" vertical="center" wrapText="1"/>
    </xf>
    <xf numFmtId="38" fontId="7" fillId="0" borderId="43" xfId="2" applyFont="1" applyFill="1" applyBorder="1" applyAlignment="1" applyProtection="1">
      <alignment horizontal="center" vertical="center" wrapText="1"/>
    </xf>
    <xf numFmtId="38" fontId="7" fillId="0" borderId="48" xfId="2" applyFont="1" applyFill="1" applyBorder="1" applyAlignment="1" applyProtection="1">
      <alignment horizontal="center" vertical="center" wrapText="1"/>
    </xf>
    <xf numFmtId="38" fontId="7" fillId="0" borderId="38" xfId="2" applyFont="1" applyFill="1" applyBorder="1" applyAlignment="1" applyProtection="1">
      <alignment horizontal="center" vertical="center" wrapText="1"/>
    </xf>
    <xf numFmtId="38" fontId="7" fillId="0" borderId="34" xfId="2" applyFont="1" applyFill="1" applyBorder="1" applyAlignment="1" applyProtection="1">
      <alignment horizontal="center" vertical="center" wrapText="1"/>
    </xf>
    <xf numFmtId="38" fontId="7" fillId="0" borderId="1" xfId="2" applyFont="1" applyFill="1" applyBorder="1" applyAlignment="1">
      <alignment horizontal="center" vertical="center" wrapText="1"/>
    </xf>
    <xf numFmtId="38" fontId="7" fillId="0" borderId="5" xfId="2" applyFont="1" applyFill="1" applyBorder="1" applyAlignment="1">
      <alignment horizontal="center" vertical="center" wrapText="1"/>
    </xf>
    <xf numFmtId="38" fontId="7" fillId="0" borderId="7" xfId="2" applyFont="1" applyFill="1" applyBorder="1" applyAlignment="1">
      <alignment horizontal="center" vertical="center" wrapText="1"/>
    </xf>
    <xf numFmtId="38" fontId="7" fillId="0" borderId="1" xfId="2" applyFont="1" applyFill="1" applyBorder="1" applyAlignment="1">
      <alignment horizontal="center" vertical="center"/>
    </xf>
    <xf numFmtId="38" fontId="7" fillId="0" borderId="5" xfId="2" applyFont="1" applyFill="1" applyBorder="1" applyAlignment="1">
      <alignment horizontal="center" vertical="center"/>
    </xf>
    <xf numFmtId="38" fontId="7" fillId="0" borderId="7" xfId="2" applyFont="1" applyFill="1" applyBorder="1" applyAlignment="1">
      <alignment horizontal="center" vertical="center"/>
    </xf>
    <xf numFmtId="0" fontId="12" fillId="0" borderId="7" xfId="5" applyFont="1" applyFill="1" applyBorder="1" applyAlignment="1">
      <alignment horizontal="center" vertical="center"/>
    </xf>
    <xf numFmtId="38" fontId="7" fillId="0" borderId="1" xfId="2" applyFont="1" applyFill="1" applyBorder="1" applyAlignment="1" applyProtection="1">
      <alignment horizontal="center" vertical="center"/>
    </xf>
    <xf numFmtId="38" fontId="5" fillId="0" borderId="21" xfId="2" applyFont="1" applyFill="1" applyBorder="1" applyAlignment="1" applyProtection="1">
      <alignment horizontal="center" vertical="center"/>
      <protection locked="0"/>
    </xf>
    <xf numFmtId="38" fontId="5" fillId="0" borderId="44" xfId="2" applyFont="1" applyFill="1" applyBorder="1" applyAlignment="1" applyProtection="1">
      <alignment horizontal="center" vertical="center"/>
      <protection locked="0"/>
    </xf>
    <xf numFmtId="0" fontId="5" fillId="0" borderId="36"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6" xfId="0" applyFont="1" applyFill="1" applyBorder="1" applyAlignment="1">
      <alignment horizontal="center" vertical="center" wrapText="1"/>
    </xf>
    <xf numFmtId="0" fontId="5" fillId="0" borderId="36"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5" fillId="0" borderId="38" xfId="0" applyFont="1" applyFill="1" applyBorder="1" applyAlignment="1">
      <alignment horizontal="center" vertical="center" wrapText="1"/>
    </xf>
    <xf numFmtId="0" fontId="5" fillId="0" borderId="34" xfId="0" applyFont="1" applyFill="1" applyBorder="1" applyAlignment="1">
      <alignment horizontal="center" vertical="center" wrapText="1"/>
    </xf>
    <xf numFmtId="197" fontId="5" fillId="0" borderId="1" xfId="2" applyNumberFormat="1" applyFont="1" applyFill="1" applyBorder="1" applyAlignment="1" applyProtection="1">
      <alignment horizontal="center" vertical="center" wrapText="1"/>
      <protection locked="0"/>
    </xf>
    <xf numFmtId="197" fontId="5" fillId="0" borderId="7" xfId="0" applyNumberFormat="1" applyFont="1" applyFill="1" applyBorder="1" applyAlignment="1">
      <alignment horizontal="center" vertical="center" wrapText="1"/>
    </xf>
    <xf numFmtId="197" fontId="5" fillId="0" borderId="4" xfId="2" applyNumberFormat="1" applyFont="1" applyFill="1" applyBorder="1" applyAlignment="1" applyProtection="1">
      <alignment horizontal="center" vertical="center" wrapText="1"/>
      <protection locked="0"/>
    </xf>
    <xf numFmtId="197" fontId="5" fillId="0" borderId="9" xfId="0" applyNumberFormat="1" applyFont="1" applyFill="1" applyBorder="1" applyAlignment="1">
      <alignment horizontal="center" vertical="center" wrapText="1"/>
    </xf>
    <xf numFmtId="197" fontId="5" fillId="0" borderId="12" xfId="0" applyNumberFormat="1" applyFont="1" applyFill="1" applyBorder="1" applyAlignment="1">
      <alignment horizontal="center" vertical="center" wrapText="1"/>
    </xf>
    <xf numFmtId="38" fontId="5" fillId="0" borderId="9" xfId="2" applyFont="1" applyFill="1" applyBorder="1" applyAlignment="1" applyProtection="1">
      <protection locked="0"/>
    </xf>
    <xf numFmtId="0" fontId="5" fillId="0" borderId="9" xfId="0" applyFont="1" applyFill="1" applyBorder="1" applyAlignment="1"/>
    <xf numFmtId="38" fontId="8" fillId="0" borderId="19" xfId="2" applyFont="1" applyFill="1" applyBorder="1" applyAlignment="1" applyProtection="1">
      <alignment vertical="center"/>
      <protection locked="0"/>
    </xf>
    <xf numFmtId="38" fontId="5" fillId="0" borderId="6" xfId="2"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197" fontId="5" fillId="0" borderId="3" xfId="2" applyNumberFormat="1" applyFont="1" applyFill="1" applyBorder="1" applyAlignment="1" applyProtection="1">
      <alignment horizontal="center" vertical="center" wrapText="1"/>
      <protection locked="0"/>
    </xf>
    <xf numFmtId="197" fontId="5" fillId="0" borderId="6" xfId="0" applyNumberFormat="1" applyFont="1" applyFill="1" applyBorder="1" applyAlignment="1">
      <alignment horizontal="center" vertical="center" wrapText="1"/>
    </xf>
    <xf numFmtId="197" fontId="5" fillId="0" borderId="6" xfId="2" applyNumberFormat="1" applyFont="1" applyFill="1" applyBorder="1" applyAlignment="1" applyProtection="1">
      <alignment horizontal="center" vertical="center" wrapText="1"/>
      <protection locked="0"/>
    </xf>
    <xf numFmtId="197" fontId="5" fillId="0" borderId="11" xfId="2" applyNumberFormat="1" applyFont="1" applyFill="1" applyBorder="1" applyAlignment="1" applyProtection="1">
      <alignment horizontal="center" vertical="center"/>
      <protection locked="0"/>
    </xf>
    <xf numFmtId="197" fontId="5" fillId="0" borderId="2" xfId="0" applyNumberFormat="1" applyFont="1" applyFill="1" applyBorder="1"/>
    <xf numFmtId="197" fontId="5" fillId="0" borderId="3" xfId="0" applyNumberFormat="1" applyFont="1" applyFill="1" applyBorder="1"/>
    <xf numFmtId="0" fontId="5" fillId="0" borderId="4" xfId="0" applyFont="1" applyBorder="1" applyAlignment="1">
      <alignment horizontal="center" vertical="center"/>
    </xf>
    <xf numFmtId="0" fontId="0" fillId="0" borderId="9" xfId="0" applyBorder="1" applyAlignment="1">
      <alignment vertical="center"/>
    </xf>
    <xf numFmtId="0" fontId="0" fillId="0" borderId="12"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18" xfId="0" applyBorder="1" applyAlignment="1">
      <alignment vertical="center"/>
    </xf>
    <xf numFmtId="0" fontId="0" fillId="0" borderId="7" xfId="0" applyFont="1" applyFill="1" applyBorder="1" applyAlignment="1">
      <alignment vertical="center"/>
    </xf>
    <xf numFmtId="38" fontId="0" fillId="0" borderId="7" xfId="2" applyFont="1" applyFill="1" applyBorder="1" applyAlignment="1">
      <alignment vertical="center"/>
    </xf>
    <xf numFmtId="0" fontId="0" fillId="0" borderId="23" xfId="0" applyFont="1" applyFill="1" applyBorder="1" applyAlignment="1">
      <alignment horizontal="center" vertical="center"/>
    </xf>
    <xf numFmtId="0" fontId="0" fillId="0" borderId="23" xfId="0" applyFont="1" applyFill="1" applyBorder="1" applyAlignment="1">
      <alignment horizontal="center" vertical="center" wrapText="1"/>
    </xf>
    <xf numFmtId="58" fontId="0" fillId="0" borderId="23" xfId="0" applyNumberFormat="1" applyFont="1" applyFill="1" applyBorder="1" applyAlignment="1">
      <alignment horizontal="center" vertical="center"/>
    </xf>
    <xf numFmtId="38" fontId="0" fillId="0" borderId="49" xfId="2" applyFont="1" applyFill="1" applyBorder="1" applyAlignment="1">
      <alignment vertical="center"/>
    </xf>
    <xf numFmtId="38" fontId="0" fillId="0" borderId="23" xfId="2" applyFont="1" applyFill="1" applyBorder="1" applyAlignment="1">
      <alignment vertical="center"/>
    </xf>
  </cellXfs>
  <cellStyles count="9">
    <cellStyle name="ハイパーリンク" xfId="1" builtinId="8"/>
    <cellStyle name="桁区切り" xfId="2" builtinId="6"/>
    <cellStyle name="桁区切り 2" xfId="3"/>
    <cellStyle name="通貨" xfId="8" builtinId="7"/>
    <cellStyle name="標準" xfId="0" builtinId="0"/>
    <cellStyle name="標準_3(4)専用水道の現況" xfId="4"/>
    <cellStyle name="標準_3(5)特設水道の現況" xfId="5"/>
    <cellStyle name="標準_上水道料金表" xfId="6"/>
    <cellStyle name="未定義" xfId="7"/>
  </cellStyles>
  <dxfs count="0"/>
  <tableStyles count="0" defaultTableStyle="TableStyleMedium2" defaultPivotStyle="PivotStyleLight16"/>
  <colors>
    <mruColors>
      <color rgb="FF0000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一人一日最大給水量（ｌ）</a:t>
            </a:r>
          </a:p>
        </c:rich>
      </c:tx>
      <c:layout>
        <c:manualLayout>
          <c:xMode val="edge"/>
          <c:yMode val="edge"/>
          <c:x val="0.38865894875173795"/>
          <c:y val="2.7538726333907058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8520174890018385E-2"/>
          <c:y val="0.13597246127366611"/>
          <c:w val="0.85477293878173999"/>
          <c:h val="0.63166953528399317"/>
        </c:manualLayout>
      </c:layout>
      <c:lineChart>
        <c:grouping val="standard"/>
        <c:varyColors val="0"/>
        <c:ser>
          <c:idx val="0"/>
          <c:order val="0"/>
          <c:tx>
            <c:strRef>
              <c:f>'元データ（印刷不要）'!$E$1</c:f>
              <c:strCache>
                <c:ptCount val="1"/>
                <c:pt idx="0">
                  <c:v>上水道</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'元データ（印刷不要）'!$D$2:$D$54</c:f>
              <c:strCach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strCache>
            </c:strRef>
          </c:cat>
          <c:val>
            <c:numRef>
              <c:f>'元データ（印刷不要）'!$E$2:$E$54</c:f>
              <c:numCache>
                <c:formatCode>General</c:formatCode>
                <c:ptCount val="53"/>
                <c:pt idx="0">
                  <c:v>378</c:v>
                </c:pt>
                <c:pt idx="1">
                  <c:v>370</c:v>
                </c:pt>
                <c:pt idx="2">
                  <c:v>394</c:v>
                </c:pt>
                <c:pt idx="3">
                  <c:v>396</c:v>
                </c:pt>
                <c:pt idx="4">
                  <c:v>398</c:v>
                </c:pt>
                <c:pt idx="5">
                  <c:v>413</c:v>
                </c:pt>
                <c:pt idx="6">
                  <c:v>448</c:v>
                </c:pt>
                <c:pt idx="7">
                  <c:v>443</c:v>
                </c:pt>
                <c:pt idx="8">
                  <c:v>468</c:v>
                </c:pt>
                <c:pt idx="9">
                  <c:v>473</c:v>
                </c:pt>
                <c:pt idx="10">
                  <c:v>470</c:v>
                </c:pt>
                <c:pt idx="11">
                  <c:v>484</c:v>
                </c:pt>
                <c:pt idx="12">
                  <c:v>469</c:v>
                </c:pt>
                <c:pt idx="13">
                  <c:v>493</c:v>
                </c:pt>
                <c:pt idx="14">
                  <c:v>478</c:v>
                </c:pt>
                <c:pt idx="15">
                  <c:v>478</c:v>
                </c:pt>
                <c:pt idx="16">
                  <c:v>467</c:v>
                </c:pt>
                <c:pt idx="17">
                  <c:v>490</c:v>
                </c:pt>
                <c:pt idx="18">
                  <c:v>465</c:v>
                </c:pt>
                <c:pt idx="19">
                  <c:v>492</c:v>
                </c:pt>
                <c:pt idx="20">
                  <c:v>483</c:v>
                </c:pt>
                <c:pt idx="21">
                  <c:v>481</c:v>
                </c:pt>
                <c:pt idx="22">
                  <c:v>474</c:v>
                </c:pt>
                <c:pt idx="23">
                  <c:v>462</c:v>
                </c:pt>
                <c:pt idx="24">
                  <c:v>461</c:v>
                </c:pt>
                <c:pt idx="25">
                  <c:v>472</c:v>
                </c:pt>
                <c:pt idx="26">
                  <c:v>487</c:v>
                </c:pt>
                <c:pt idx="27">
                  <c:v>479</c:v>
                </c:pt>
                <c:pt idx="28">
                  <c:v>482</c:v>
                </c:pt>
                <c:pt idx="29">
                  <c:v>464</c:v>
                </c:pt>
                <c:pt idx="30">
                  <c:v>495</c:v>
                </c:pt>
                <c:pt idx="31">
                  <c:v>478</c:v>
                </c:pt>
                <c:pt idx="32">
                  <c:v>476</c:v>
                </c:pt>
                <c:pt idx="33">
                  <c:v>467</c:v>
                </c:pt>
                <c:pt idx="34">
                  <c:v>468</c:v>
                </c:pt>
                <c:pt idx="35">
                  <c:v>463</c:v>
                </c:pt>
                <c:pt idx="36">
                  <c:v>450</c:v>
                </c:pt>
                <c:pt idx="37">
                  <c:v>449</c:v>
                </c:pt>
                <c:pt idx="38">
                  <c:v>440</c:v>
                </c:pt>
                <c:pt idx="39">
                  <c:v>425</c:v>
                </c:pt>
                <c:pt idx="40">
                  <c:v>428</c:v>
                </c:pt>
                <c:pt idx="41">
                  <c:v>416</c:v>
                </c:pt>
                <c:pt idx="42">
                  <c:v>414</c:v>
                </c:pt>
                <c:pt idx="43">
                  <c:v>407</c:v>
                </c:pt>
                <c:pt idx="44">
                  <c:v>405</c:v>
                </c:pt>
                <c:pt idx="45">
                  <c:v>393</c:v>
                </c:pt>
                <c:pt idx="46">
                  <c:v>386</c:v>
                </c:pt>
                <c:pt idx="47">
                  <c:v>390</c:v>
                </c:pt>
                <c:pt idx="48">
                  <c:v>385</c:v>
                </c:pt>
                <c:pt idx="49">
                  <c:v>385</c:v>
                </c:pt>
                <c:pt idx="50">
                  <c:v>377</c:v>
                </c:pt>
                <c:pt idx="51">
                  <c:v>384</c:v>
                </c:pt>
                <c:pt idx="52">
                  <c:v>375</c:v>
                </c:pt>
              </c:numCache>
            </c:numRef>
          </c:val>
          <c:smooth val="0"/>
        </c:ser>
        <c:ser>
          <c:idx val="1"/>
          <c:order val="1"/>
          <c:tx>
            <c:strRef>
              <c:f>'元データ（印刷不要）'!$F$1</c:f>
              <c:strCache>
                <c:ptCount val="1"/>
                <c:pt idx="0">
                  <c:v>簡易水道</c:v>
                </c:pt>
              </c:strCache>
            </c:strRef>
          </c:tx>
          <c:spPr>
            <a:ln w="12700">
              <a:solidFill>
                <a:srgbClr val="FF0000"/>
              </a:solidFill>
            </a:ln>
          </c:spPr>
          <c:marker>
            <c:symbol val="circle"/>
            <c:size val="5"/>
            <c:spPr>
              <a:solidFill>
                <a:srgbClr val="FF0000"/>
              </a:solidFill>
              <a:ln>
                <a:solidFill>
                  <a:srgbClr val="FF0000"/>
                </a:solidFill>
              </a:ln>
            </c:spPr>
          </c:marker>
          <c:cat>
            <c:strRef>
              <c:f>'元データ（印刷不要）'!$D$2:$D$54</c:f>
              <c:strCach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strCache>
            </c:strRef>
          </c:cat>
          <c:val>
            <c:numRef>
              <c:f>'元データ（印刷不要）'!$F$2:$F$54</c:f>
              <c:numCache>
                <c:formatCode>General</c:formatCode>
                <c:ptCount val="53"/>
                <c:pt idx="0">
                  <c:v>184</c:v>
                </c:pt>
                <c:pt idx="1">
                  <c:v>158</c:v>
                </c:pt>
                <c:pt idx="2">
                  <c:v>232</c:v>
                </c:pt>
                <c:pt idx="3">
                  <c:v>248</c:v>
                </c:pt>
                <c:pt idx="4">
                  <c:v>229</c:v>
                </c:pt>
                <c:pt idx="5">
                  <c:v>209</c:v>
                </c:pt>
                <c:pt idx="6">
                  <c:v>211</c:v>
                </c:pt>
                <c:pt idx="7">
                  <c:v>228</c:v>
                </c:pt>
                <c:pt idx="8">
                  <c:v>251</c:v>
                </c:pt>
                <c:pt idx="9">
                  <c:v>271</c:v>
                </c:pt>
                <c:pt idx="10">
                  <c:v>263</c:v>
                </c:pt>
                <c:pt idx="11">
                  <c:v>290</c:v>
                </c:pt>
                <c:pt idx="12">
                  <c:v>282</c:v>
                </c:pt>
                <c:pt idx="13">
                  <c:v>276</c:v>
                </c:pt>
                <c:pt idx="14">
                  <c:v>267</c:v>
                </c:pt>
                <c:pt idx="15">
                  <c:v>281</c:v>
                </c:pt>
                <c:pt idx="16">
                  <c:v>275</c:v>
                </c:pt>
                <c:pt idx="17">
                  <c:v>301</c:v>
                </c:pt>
                <c:pt idx="18">
                  <c:v>289</c:v>
                </c:pt>
                <c:pt idx="19">
                  <c:v>309</c:v>
                </c:pt>
                <c:pt idx="20">
                  <c:v>330</c:v>
                </c:pt>
                <c:pt idx="21">
                  <c:v>322</c:v>
                </c:pt>
                <c:pt idx="22">
                  <c:v>345</c:v>
                </c:pt>
                <c:pt idx="23">
                  <c:v>341</c:v>
                </c:pt>
                <c:pt idx="24">
                  <c:v>353</c:v>
                </c:pt>
                <c:pt idx="25">
                  <c:v>391</c:v>
                </c:pt>
                <c:pt idx="26">
                  <c:v>400</c:v>
                </c:pt>
                <c:pt idx="27">
                  <c:v>402</c:v>
                </c:pt>
                <c:pt idx="28">
                  <c:v>409</c:v>
                </c:pt>
                <c:pt idx="29">
                  <c:v>430</c:v>
                </c:pt>
                <c:pt idx="30">
                  <c:v>434</c:v>
                </c:pt>
                <c:pt idx="31">
                  <c:v>459</c:v>
                </c:pt>
                <c:pt idx="32">
                  <c:v>456</c:v>
                </c:pt>
                <c:pt idx="33">
                  <c:v>446</c:v>
                </c:pt>
                <c:pt idx="34">
                  <c:v>466</c:v>
                </c:pt>
                <c:pt idx="35">
                  <c:v>470</c:v>
                </c:pt>
                <c:pt idx="36">
                  <c:v>505</c:v>
                </c:pt>
                <c:pt idx="37">
                  <c:v>498</c:v>
                </c:pt>
                <c:pt idx="38">
                  <c:v>494</c:v>
                </c:pt>
                <c:pt idx="39">
                  <c:v>497</c:v>
                </c:pt>
                <c:pt idx="40">
                  <c:v>504</c:v>
                </c:pt>
                <c:pt idx="41">
                  <c:v>535</c:v>
                </c:pt>
                <c:pt idx="42">
                  <c:v>519</c:v>
                </c:pt>
                <c:pt idx="43">
                  <c:v>509</c:v>
                </c:pt>
                <c:pt idx="44">
                  <c:v>501</c:v>
                </c:pt>
                <c:pt idx="45" formatCode="#,##0_);[Red]\(#,##0\)">
                  <c:v>497</c:v>
                </c:pt>
                <c:pt idx="46">
                  <c:v>538</c:v>
                </c:pt>
                <c:pt idx="47">
                  <c:v>524</c:v>
                </c:pt>
                <c:pt idx="48">
                  <c:v>502</c:v>
                </c:pt>
                <c:pt idx="49">
                  <c:v>541</c:v>
                </c:pt>
                <c:pt idx="50">
                  <c:v>552</c:v>
                </c:pt>
                <c:pt idx="51">
                  <c:v>679</c:v>
                </c:pt>
                <c:pt idx="52">
                  <c:v>626</c:v>
                </c:pt>
              </c:numCache>
            </c:numRef>
          </c:val>
          <c:smooth val="0"/>
        </c:ser>
        <c:dLbls>
          <c:showLegendKey val="0"/>
          <c:showVal val="0"/>
          <c:showCatName val="0"/>
          <c:showSerName val="0"/>
          <c:showPercent val="0"/>
          <c:showBubbleSize val="0"/>
        </c:dLbls>
        <c:marker val="1"/>
        <c:smooth val="0"/>
        <c:axId val="143472512"/>
        <c:axId val="144712064"/>
      </c:lineChart>
      <c:catAx>
        <c:axId val="143472512"/>
        <c:scaling>
          <c:orientation val="minMax"/>
        </c:scaling>
        <c:delete val="0"/>
        <c:axPos val="b"/>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590667349153974"/>
              <c:y val="0.8003442340791738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25" b="0" i="0" u="none" strike="noStrike" baseline="0">
                <a:solidFill>
                  <a:srgbClr val="000000"/>
                </a:solidFill>
                <a:latin typeface="ＭＳ Ｐゴシック"/>
                <a:ea typeface="ＭＳ Ｐゴシック"/>
                <a:cs typeface="ＭＳ Ｐゴシック"/>
              </a:defRPr>
            </a:pPr>
            <a:endParaRPr lang="ja-JP"/>
          </a:p>
        </c:txPr>
        <c:crossAx val="144712064"/>
        <c:crosses val="autoZero"/>
        <c:auto val="1"/>
        <c:lblAlgn val="ctr"/>
        <c:lblOffset val="100"/>
        <c:tickLblSkip val="1"/>
        <c:tickMarkSkip val="1"/>
        <c:noMultiLvlLbl val="0"/>
      </c:catAx>
      <c:valAx>
        <c:axId val="144712064"/>
        <c:scaling>
          <c:orientation val="minMax"/>
          <c:max val="700"/>
        </c:scaling>
        <c:delete val="0"/>
        <c:axPos val="l"/>
        <c:majorGridlines>
          <c:spPr>
            <a:ln w="3175">
              <a:solidFill>
                <a:srgbClr val="000000"/>
              </a:solidFill>
              <a:prstDash val="solid"/>
            </a:ln>
          </c:spPr>
        </c:majorGridlines>
        <c:title>
          <c:tx>
            <c:rich>
              <a:bodyPr rot="0" vert="wordArtVertRtl"/>
              <a:lstStyle/>
              <a:p>
                <a:pPr algn="ctr">
                  <a:defRPr sz="875" b="0" i="0" u="none" strike="noStrike" baseline="0">
                    <a:solidFill>
                      <a:srgbClr val="000000"/>
                    </a:solidFill>
                    <a:latin typeface="ＭＳ Ｐゴシック"/>
                    <a:ea typeface="ＭＳ Ｐゴシック"/>
                    <a:cs typeface="ＭＳ Ｐゴシック"/>
                  </a:defRPr>
                </a:pPr>
                <a:r>
                  <a:rPr lang="en-US" altLang="en-US"/>
                  <a:t>ｌ</a:t>
                </a:r>
              </a:p>
            </c:rich>
          </c:tx>
          <c:layout>
            <c:manualLayout>
              <c:xMode val="edge"/>
              <c:yMode val="edge"/>
              <c:x val="2.351313969571231E-2"/>
              <c:y val="0.4354561101549053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43472512"/>
        <c:crosses val="autoZero"/>
        <c:crossBetween val="midCat"/>
      </c:valAx>
      <c:spPr>
        <a:solidFill>
          <a:srgbClr val="FFFFFF"/>
        </a:solidFill>
        <a:ln w="12700">
          <a:solidFill>
            <a:srgbClr val="000000"/>
          </a:solidFill>
          <a:prstDash val="solid"/>
        </a:ln>
      </c:spPr>
    </c:plotArea>
    <c:legend>
      <c:legendPos val="r"/>
      <c:layout>
        <c:manualLayout>
          <c:xMode val="edge"/>
          <c:yMode val="edge"/>
          <c:x val="0.5878292184431303"/>
          <c:y val="0.54216867469879515"/>
          <c:w val="0.12705157339156892"/>
          <c:h val="6.2350590859521798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水道普及率（％）</a:t>
            </a:r>
          </a:p>
        </c:rich>
      </c:tx>
      <c:layout>
        <c:manualLayout>
          <c:xMode val="edge"/>
          <c:yMode val="edge"/>
          <c:x val="0.41536302983464191"/>
          <c:y val="3.0905077262693158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6771041776205898E-2"/>
          <c:y val="0.14569567832436173"/>
          <c:w val="0.88762508308774557"/>
          <c:h val="0.76159104578643633"/>
        </c:manualLayout>
      </c:layout>
      <c:lineChart>
        <c:grouping val="standard"/>
        <c:varyColors val="0"/>
        <c:ser>
          <c:idx val="0"/>
          <c:order val="0"/>
          <c:tx>
            <c:strRef>
              <c:f>'元データ（印刷不要）'!$B$1</c:f>
              <c:strCache>
                <c:ptCount val="1"/>
                <c:pt idx="0">
                  <c:v>兵庫県</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'元データ（印刷不要）'!$A$2:$A$54</c:f>
              <c:strCach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strCache>
            </c:strRef>
          </c:cat>
          <c:val>
            <c:numRef>
              <c:f>'元データ（印刷不要）'!$B$2:$B$54</c:f>
              <c:numCache>
                <c:formatCode>General</c:formatCode>
                <c:ptCount val="53"/>
                <c:pt idx="0">
                  <c:v>79.73</c:v>
                </c:pt>
                <c:pt idx="1">
                  <c:v>82.08</c:v>
                </c:pt>
                <c:pt idx="2">
                  <c:v>84.29</c:v>
                </c:pt>
                <c:pt idx="3">
                  <c:v>86.7</c:v>
                </c:pt>
                <c:pt idx="4">
                  <c:v>88.48</c:v>
                </c:pt>
                <c:pt idx="5">
                  <c:v>90.62</c:v>
                </c:pt>
                <c:pt idx="6">
                  <c:v>91.41</c:v>
                </c:pt>
                <c:pt idx="7">
                  <c:v>93.48</c:v>
                </c:pt>
                <c:pt idx="8">
                  <c:v>94.12</c:v>
                </c:pt>
                <c:pt idx="9">
                  <c:v>94.54</c:v>
                </c:pt>
                <c:pt idx="10">
                  <c:v>95.34</c:v>
                </c:pt>
                <c:pt idx="11">
                  <c:v>96.15</c:v>
                </c:pt>
                <c:pt idx="12">
                  <c:v>96.61</c:v>
                </c:pt>
                <c:pt idx="13">
                  <c:v>97.03</c:v>
                </c:pt>
                <c:pt idx="14">
                  <c:v>97.48</c:v>
                </c:pt>
                <c:pt idx="15">
                  <c:v>97.74</c:v>
                </c:pt>
                <c:pt idx="16">
                  <c:v>98.15</c:v>
                </c:pt>
                <c:pt idx="17">
                  <c:v>98.33</c:v>
                </c:pt>
                <c:pt idx="18">
                  <c:v>98.55</c:v>
                </c:pt>
                <c:pt idx="19">
                  <c:v>98.69</c:v>
                </c:pt>
                <c:pt idx="20">
                  <c:v>98.81</c:v>
                </c:pt>
                <c:pt idx="21">
                  <c:v>98.82</c:v>
                </c:pt>
                <c:pt idx="22">
                  <c:v>98.83</c:v>
                </c:pt>
                <c:pt idx="23">
                  <c:v>98.91</c:v>
                </c:pt>
                <c:pt idx="24">
                  <c:v>99.03</c:v>
                </c:pt>
                <c:pt idx="25">
                  <c:v>99.05</c:v>
                </c:pt>
                <c:pt idx="26">
                  <c:v>99.19</c:v>
                </c:pt>
                <c:pt idx="27">
                  <c:v>99.26</c:v>
                </c:pt>
                <c:pt idx="28">
                  <c:v>99.31</c:v>
                </c:pt>
                <c:pt idx="29">
                  <c:v>99.31</c:v>
                </c:pt>
                <c:pt idx="30">
                  <c:v>99.38</c:v>
                </c:pt>
                <c:pt idx="31">
                  <c:v>99.36</c:v>
                </c:pt>
                <c:pt idx="32">
                  <c:v>99.42</c:v>
                </c:pt>
                <c:pt idx="33">
                  <c:v>99.47</c:v>
                </c:pt>
                <c:pt idx="34">
                  <c:v>99.52</c:v>
                </c:pt>
                <c:pt idx="35">
                  <c:v>99.59</c:v>
                </c:pt>
                <c:pt idx="36">
                  <c:v>99.64</c:v>
                </c:pt>
                <c:pt idx="37">
                  <c:v>99.69</c:v>
                </c:pt>
                <c:pt idx="38">
                  <c:v>99.72</c:v>
                </c:pt>
                <c:pt idx="39">
                  <c:v>99.71</c:v>
                </c:pt>
                <c:pt idx="40">
                  <c:v>99.74</c:v>
                </c:pt>
                <c:pt idx="41">
                  <c:v>99.74</c:v>
                </c:pt>
                <c:pt idx="42">
                  <c:v>99.74</c:v>
                </c:pt>
                <c:pt idx="43">
                  <c:v>99.78</c:v>
                </c:pt>
                <c:pt idx="44">
                  <c:v>99.8</c:v>
                </c:pt>
                <c:pt idx="45">
                  <c:v>99.8</c:v>
                </c:pt>
                <c:pt idx="46">
                  <c:v>99.81</c:v>
                </c:pt>
                <c:pt idx="47">
                  <c:v>99.83</c:v>
                </c:pt>
                <c:pt idx="48">
                  <c:v>99.83</c:v>
                </c:pt>
                <c:pt idx="49">
                  <c:v>99.83</c:v>
                </c:pt>
                <c:pt idx="50">
                  <c:v>99.84</c:v>
                </c:pt>
                <c:pt idx="51">
                  <c:v>99.84</c:v>
                </c:pt>
                <c:pt idx="52">
                  <c:v>99.85</c:v>
                </c:pt>
              </c:numCache>
            </c:numRef>
          </c:val>
          <c:smooth val="0"/>
        </c:ser>
        <c:ser>
          <c:idx val="1"/>
          <c:order val="1"/>
          <c:tx>
            <c:strRef>
              <c:f>'元データ（印刷不要）'!$C$1</c:f>
              <c:strCache>
                <c:ptCount val="1"/>
                <c:pt idx="0">
                  <c:v>全国</c:v>
                </c:pt>
              </c:strCache>
            </c:strRef>
          </c:tx>
          <c:spPr>
            <a:ln w="12700">
              <a:solidFill>
                <a:srgbClr val="FF0000"/>
              </a:solidFill>
            </a:ln>
          </c:spPr>
          <c:marker>
            <c:symbol val="circle"/>
            <c:size val="5"/>
            <c:spPr>
              <a:solidFill>
                <a:srgbClr val="FF0000"/>
              </a:solidFill>
              <a:ln>
                <a:solidFill>
                  <a:srgbClr val="FF0000"/>
                </a:solidFill>
              </a:ln>
            </c:spPr>
          </c:marker>
          <c:cat>
            <c:strRef>
              <c:f>'元データ（印刷不要）'!$A$2:$A$54</c:f>
              <c:strCach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strCache>
            </c:strRef>
          </c:cat>
          <c:val>
            <c:numRef>
              <c:f>'元データ（印刷不要）'!$C$2:$C$53</c:f>
              <c:numCache>
                <c:formatCode>General</c:formatCode>
                <c:ptCount val="52"/>
                <c:pt idx="0">
                  <c:v>66.7</c:v>
                </c:pt>
                <c:pt idx="1">
                  <c:v>69.400000000000006</c:v>
                </c:pt>
                <c:pt idx="2">
                  <c:v>72.2</c:v>
                </c:pt>
                <c:pt idx="3">
                  <c:v>74.7</c:v>
                </c:pt>
                <c:pt idx="4">
                  <c:v>76.900000000000006</c:v>
                </c:pt>
                <c:pt idx="5">
                  <c:v>79</c:v>
                </c:pt>
                <c:pt idx="6">
                  <c:v>80.8</c:v>
                </c:pt>
                <c:pt idx="7">
                  <c:v>82.7</c:v>
                </c:pt>
                <c:pt idx="8">
                  <c:v>84.3</c:v>
                </c:pt>
                <c:pt idx="9">
                  <c:v>85.4</c:v>
                </c:pt>
                <c:pt idx="10">
                  <c:v>86.7</c:v>
                </c:pt>
                <c:pt idx="11">
                  <c:v>87.6</c:v>
                </c:pt>
                <c:pt idx="12">
                  <c:v>88.6</c:v>
                </c:pt>
                <c:pt idx="13">
                  <c:v>89.4</c:v>
                </c:pt>
                <c:pt idx="14">
                  <c:v>90.3</c:v>
                </c:pt>
                <c:pt idx="15">
                  <c:v>91</c:v>
                </c:pt>
                <c:pt idx="16">
                  <c:v>91.5</c:v>
                </c:pt>
                <c:pt idx="17">
                  <c:v>91.9</c:v>
                </c:pt>
                <c:pt idx="18">
                  <c:v>92.2</c:v>
                </c:pt>
                <c:pt idx="19">
                  <c:v>92.6</c:v>
                </c:pt>
                <c:pt idx="20">
                  <c:v>93.1</c:v>
                </c:pt>
                <c:pt idx="21">
                  <c:v>93.3</c:v>
                </c:pt>
                <c:pt idx="22">
                  <c:v>93.6</c:v>
                </c:pt>
                <c:pt idx="23">
                  <c:v>93.9</c:v>
                </c:pt>
                <c:pt idx="24">
                  <c:v>94.2</c:v>
                </c:pt>
                <c:pt idx="25">
                  <c:v>94.4</c:v>
                </c:pt>
                <c:pt idx="26">
                  <c:v>94.7</c:v>
                </c:pt>
                <c:pt idx="27">
                  <c:v>94.9</c:v>
                </c:pt>
                <c:pt idx="28">
                  <c:v>95.1</c:v>
                </c:pt>
                <c:pt idx="29">
                  <c:v>95.3</c:v>
                </c:pt>
                <c:pt idx="30">
                  <c:v>95.5</c:v>
                </c:pt>
                <c:pt idx="31">
                  <c:v>95.8</c:v>
                </c:pt>
                <c:pt idx="32">
                  <c:v>96</c:v>
                </c:pt>
                <c:pt idx="33">
                  <c:v>96.1</c:v>
                </c:pt>
                <c:pt idx="34">
                  <c:v>96.3</c:v>
                </c:pt>
                <c:pt idx="35">
                  <c:v>96.4</c:v>
                </c:pt>
                <c:pt idx="36">
                  <c:v>96.6</c:v>
                </c:pt>
                <c:pt idx="37">
                  <c:v>96.7</c:v>
                </c:pt>
                <c:pt idx="38">
                  <c:v>96.8</c:v>
                </c:pt>
                <c:pt idx="39">
                  <c:v>96.9</c:v>
                </c:pt>
                <c:pt idx="40">
                  <c:v>97.1</c:v>
                </c:pt>
                <c:pt idx="41">
                  <c:v>97.2</c:v>
                </c:pt>
                <c:pt idx="42">
                  <c:v>97.3</c:v>
                </c:pt>
                <c:pt idx="43">
                  <c:v>97.4</c:v>
                </c:pt>
                <c:pt idx="44">
                  <c:v>97.5</c:v>
                </c:pt>
                <c:pt idx="45">
                  <c:v>97.5</c:v>
                </c:pt>
                <c:pt idx="46">
                  <c:v>97.5</c:v>
                </c:pt>
                <c:pt idx="47">
                  <c:v>97.6</c:v>
                </c:pt>
                <c:pt idx="48">
                  <c:v>97.7</c:v>
                </c:pt>
                <c:pt idx="49">
                  <c:v>97.7</c:v>
                </c:pt>
                <c:pt idx="50">
                  <c:v>97.8</c:v>
                </c:pt>
                <c:pt idx="51">
                  <c:v>97.9</c:v>
                </c:pt>
              </c:numCache>
            </c:numRef>
          </c:val>
          <c:smooth val="0"/>
        </c:ser>
        <c:dLbls>
          <c:showLegendKey val="0"/>
          <c:showVal val="0"/>
          <c:showCatName val="0"/>
          <c:showSerName val="0"/>
          <c:showPercent val="0"/>
          <c:showBubbleSize val="0"/>
        </c:dLbls>
        <c:marker val="1"/>
        <c:smooth val="0"/>
        <c:axId val="144749696"/>
        <c:axId val="144752000"/>
      </c:lineChart>
      <c:catAx>
        <c:axId val="144749696"/>
        <c:scaling>
          <c:orientation val="minMax"/>
        </c:scaling>
        <c:delete val="0"/>
        <c:axPos val="b"/>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209133708926502"/>
              <c:y val="0.9514369644191826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44752000"/>
        <c:crosses val="autoZero"/>
        <c:auto val="1"/>
        <c:lblAlgn val="ctr"/>
        <c:lblOffset val="100"/>
        <c:tickLblSkip val="1"/>
        <c:tickMarkSkip val="1"/>
        <c:noMultiLvlLbl val="0"/>
      </c:catAx>
      <c:valAx>
        <c:axId val="144752000"/>
        <c:scaling>
          <c:orientation val="minMax"/>
          <c:max val="105"/>
          <c:min val="60"/>
        </c:scaling>
        <c:delete val="0"/>
        <c:axPos val="l"/>
        <c:majorGridlines>
          <c:spPr>
            <a:ln w="3175">
              <a:solidFill>
                <a:srgbClr val="000000"/>
              </a:solidFill>
              <a:prstDash val="solid"/>
            </a:ln>
          </c:spPr>
        </c:majorGridlines>
        <c:title>
          <c:tx>
            <c:rich>
              <a:bodyPr rot="0" vert="wordArtVertRtl"/>
              <a:lstStyle/>
              <a:p>
                <a:pPr algn="ctr">
                  <a:defRPr sz="85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182076813655761E-2"/>
              <c:y val="0.5055199225924574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44749696"/>
        <c:crosses val="autoZero"/>
        <c:crossBetween val="midCat"/>
      </c:valAx>
      <c:spPr>
        <a:solidFill>
          <a:srgbClr val="FFFFFF"/>
        </a:solidFill>
        <a:ln w="12700">
          <a:solidFill>
            <a:srgbClr val="000000"/>
          </a:solidFill>
          <a:prstDash val="solid"/>
        </a:ln>
      </c:spPr>
    </c:plotArea>
    <c:legend>
      <c:legendPos val="r"/>
      <c:layout>
        <c:manualLayout>
          <c:xMode val="edge"/>
          <c:yMode val="edge"/>
          <c:x val="0.60881979368510664"/>
          <c:y val="0.58499012126795413"/>
          <c:w val="0.12022599700251159"/>
          <c:h val="7.994987860933697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Ｐゴシック"/>
                <a:ea typeface="ＭＳ Ｐゴシック"/>
              </a:rPr>
              <a:t>年間給水量（百万ｍ3）</a:t>
            </a:r>
          </a:p>
        </c:rich>
      </c:tx>
      <c:layout>
        <c:manualLayout>
          <c:xMode val="edge"/>
          <c:yMode val="edge"/>
          <c:x val="0.37176938369781309"/>
          <c:y val="2.1943573667711599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7.8197481776010602E-2"/>
          <c:y val="0.17136919013649937"/>
          <c:w val="0.84029158383035119"/>
          <c:h val="0.67293724648055353"/>
        </c:manualLayout>
      </c:layout>
      <c:lineChart>
        <c:grouping val="standard"/>
        <c:varyColors val="0"/>
        <c:ser>
          <c:idx val="0"/>
          <c:order val="0"/>
          <c:tx>
            <c:strRef>
              <c:f>'元データ（印刷不要）'!$I$1</c:f>
              <c:strCache>
                <c:ptCount val="1"/>
                <c:pt idx="0">
                  <c:v>簡易水道</c:v>
                </c:pt>
              </c:strCache>
            </c:strRef>
          </c:tx>
          <c:spPr>
            <a:ln w="12700">
              <a:solidFill>
                <a:srgbClr val="FF0000"/>
              </a:solidFill>
            </a:ln>
          </c:spPr>
          <c:marker>
            <c:symbol val="triangle"/>
            <c:size val="5"/>
            <c:spPr>
              <a:solidFill>
                <a:srgbClr val="FF0000"/>
              </a:solidFill>
              <a:ln>
                <a:solidFill>
                  <a:srgbClr val="FF0000"/>
                </a:solidFill>
              </a:ln>
            </c:spPr>
          </c:marker>
          <c:cat>
            <c:strRef>
              <c:f>'元データ（印刷不要）'!$G$2:$G$54</c:f>
              <c:strCach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strCache>
            </c:strRef>
          </c:cat>
          <c:val>
            <c:numRef>
              <c:f>'元データ（印刷不要）'!$I$2:$I$54</c:f>
              <c:numCache>
                <c:formatCode>General</c:formatCode>
                <c:ptCount val="53"/>
                <c:pt idx="0">
                  <c:v>13333</c:v>
                </c:pt>
                <c:pt idx="1">
                  <c:v>11899</c:v>
                </c:pt>
                <c:pt idx="2">
                  <c:v>17353</c:v>
                </c:pt>
                <c:pt idx="3">
                  <c:v>18687</c:v>
                </c:pt>
                <c:pt idx="4">
                  <c:v>15560</c:v>
                </c:pt>
                <c:pt idx="5">
                  <c:v>16684</c:v>
                </c:pt>
                <c:pt idx="6">
                  <c:v>17072</c:v>
                </c:pt>
                <c:pt idx="7">
                  <c:v>17340</c:v>
                </c:pt>
                <c:pt idx="8">
                  <c:v>18698</c:v>
                </c:pt>
                <c:pt idx="9">
                  <c:v>22749</c:v>
                </c:pt>
                <c:pt idx="10">
                  <c:v>22057</c:v>
                </c:pt>
                <c:pt idx="11">
                  <c:v>24501</c:v>
                </c:pt>
                <c:pt idx="12">
                  <c:v>25507</c:v>
                </c:pt>
                <c:pt idx="13">
                  <c:v>24182</c:v>
                </c:pt>
                <c:pt idx="14">
                  <c:v>22469</c:v>
                </c:pt>
                <c:pt idx="15">
                  <c:v>23687</c:v>
                </c:pt>
                <c:pt idx="16">
                  <c:v>23025</c:v>
                </c:pt>
                <c:pt idx="17">
                  <c:v>22539</c:v>
                </c:pt>
                <c:pt idx="18">
                  <c:v>22656</c:v>
                </c:pt>
                <c:pt idx="19">
                  <c:v>23662</c:v>
                </c:pt>
                <c:pt idx="20">
                  <c:v>24315</c:v>
                </c:pt>
                <c:pt idx="21">
                  <c:v>22318</c:v>
                </c:pt>
                <c:pt idx="22">
                  <c:v>22883</c:v>
                </c:pt>
                <c:pt idx="23">
                  <c:v>23819</c:v>
                </c:pt>
                <c:pt idx="24">
                  <c:v>23984</c:v>
                </c:pt>
                <c:pt idx="25">
                  <c:v>25659</c:v>
                </c:pt>
                <c:pt idx="26">
                  <c:v>25851</c:v>
                </c:pt>
                <c:pt idx="27">
                  <c:v>26393</c:v>
                </c:pt>
                <c:pt idx="28">
                  <c:v>26500</c:v>
                </c:pt>
                <c:pt idx="29">
                  <c:v>26617</c:v>
                </c:pt>
                <c:pt idx="30">
                  <c:v>27585</c:v>
                </c:pt>
                <c:pt idx="31">
                  <c:v>28396</c:v>
                </c:pt>
                <c:pt idx="32">
                  <c:v>27974</c:v>
                </c:pt>
                <c:pt idx="33">
                  <c:v>27122</c:v>
                </c:pt>
                <c:pt idx="34">
                  <c:v>27667</c:v>
                </c:pt>
                <c:pt idx="35">
                  <c:v>26730</c:v>
                </c:pt>
                <c:pt idx="36">
                  <c:v>25928</c:v>
                </c:pt>
                <c:pt idx="37">
                  <c:v>26488</c:v>
                </c:pt>
                <c:pt idx="38">
                  <c:v>25517</c:v>
                </c:pt>
                <c:pt idx="39">
                  <c:v>24523</c:v>
                </c:pt>
                <c:pt idx="40">
                  <c:v>23560</c:v>
                </c:pt>
                <c:pt idx="41">
                  <c:v>22031</c:v>
                </c:pt>
                <c:pt idx="42">
                  <c:v>21671</c:v>
                </c:pt>
                <c:pt idx="43">
                  <c:v>19654</c:v>
                </c:pt>
                <c:pt idx="44">
                  <c:v>19077</c:v>
                </c:pt>
                <c:pt idx="45">
                  <c:v>17877</c:v>
                </c:pt>
                <c:pt idx="46">
                  <c:v>17129</c:v>
                </c:pt>
                <c:pt idx="47">
                  <c:v>16934</c:v>
                </c:pt>
                <c:pt idx="48">
                  <c:v>16780</c:v>
                </c:pt>
                <c:pt idx="49">
                  <c:v>16284</c:v>
                </c:pt>
                <c:pt idx="50">
                  <c:v>13335</c:v>
                </c:pt>
                <c:pt idx="51">
                  <c:v>11105</c:v>
                </c:pt>
                <c:pt idx="52">
                  <c:v>10553</c:v>
                </c:pt>
              </c:numCache>
            </c:numRef>
          </c:val>
          <c:smooth val="0"/>
        </c:ser>
        <c:dLbls>
          <c:showLegendKey val="0"/>
          <c:showVal val="0"/>
          <c:showCatName val="0"/>
          <c:showSerName val="0"/>
          <c:showPercent val="0"/>
          <c:showBubbleSize val="0"/>
        </c:dLbls>
        <c:marker val="1"/>
        <c:smooth val="0"/>
        <c:axId val="144777600"/>
        <c:axId val="144779904"/>
      </c:lineChart>
      <c:catAx>
        <c:axId val="144777600"/>
        <c:scaling>
          <c:orientation val="minMax"/>
        </c:scaling>
        <c:delete val="0"/>
        <c:axPos val="b"/>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8310139165009941"/>
              <c:y val="0.9059574293025283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Ｐゴシック"/>
                <a:ea typeface="ＭＳ Ｐゴシック"/>
                <a:cs typeface="ＭＳ Ｐゴシック"/>
              </a:defRPr>
            </a:pPr>
            <a:endParaRPr lang="ja-JP"/>
          </a:p>
        </c:txPr>
        <c:crossAx val="144779904"/>
        <c:crosses val="autoZero"/>
        <c:auto val="1"/>
        <c:lblAlgn val="ctr"/>
        <c:lblOffset val="100"/>
        <c:tickLblSkip val="1"/>
        <c:tickMarkSkip val="1"/>
        <c:noMultiLvlLbl val="0"/>
      </c:catAx>
      <c:valAx>
        <c:axId val="144779904"/>
        <c:scaling>
          <c:orientation val="minMax"/>
          <c:max val="30000"/>
          <c:min val="1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44777600"/>
        <c:crosses val="autoZero"/>
        <c:crossBetween val="midCat"/>
        <c:dispUnits>
          <c:builtInUnit val="thousands"/>
        </c:dispUnits>
      </c:valAx>
      <c:spPr>
        <a:solidFill>
          <a:srgbClr val="FFFFFF"/>
        </a:solidFill>
        <a:ln w="12700">
          <a:solidFill>
            <a:srgbClr val="000000"/>
          </a:solidFill>
          <a:prstDash val="solid"/>
        </a:ln>
      </c:spPr>
    </c:plotArea>
    <c:legend>
      <c:legendPos val="r"/>
      <c:legendEntry>
        <c:idx val="0"/>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56461232604373757"/>
          <c:y val="0.66457778984523486"/>
          <c:w val="0.18661365142478464"/>
          <c:h val="6.687137462049218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年間給水量（千ｍ3）</a:t>
            </a:r>
          </a:p>
        </c:rich>
      </c:tx>
      <c:overlay val="0"/>
      <c:spPr>
        <a:noFill/>
        <a:ln w="25400">
          <a:noFill/>
        </a:ln>
      </c:spPr>
    </c:title>
    <c:autoTitleDeleted val="0"/>
    <c:plotArea>
      <c:layout/>
      <c:lineChart>
        <c:grouping val="standard"/>
        <c:varyColors val="0"/>
        <c:ser>
          <c:idx val="1"/>
          <c:order val="0"/>
          <c:tx>
            <c:strRef>
              <c:f>'元データ（印刷不要）'!$I$1</c:f>
              <c:strCache>
                <c:ptCount val="1"/>
                <c:pt idx="0">
                  <c:v>簡易水道</c:v>
                </c:pt>
              </c:strCache>
            </c:strRef>
          </c:tx>
          <c:spPr>
            <a:ln w="12700">
              <a:solidFill>
                <a:srgbClr val="FF0000"/>
              </a:solidFill>
              <a:prstDash val="solid"/>
            </a:ln>
          </c:spPr>
          <c:marker>
            <c:symbol val="triangle"/>
            <c:size val="5"/>
            <c:spPr>
              <a:solidFill>
                <a:srgbClr val="FF0000"/>
              </a:solidFill>
              <a:ln>
                <a:solidFill>
                  <a:srgbClr val="FF0000"/>
                </a:solidFill>
                <a:prstDash val="solid"/>
              </a:ln>
            </c:spPr>
          </c:marker>
          <c:val>
            <c:numRef>
              <c:f>'元データ（印刷不要）'!$I$2:$I$38</c:f>
              <c:numCache>
                <c:formatCode>General</c:formatCode>
                <c:ptCount val="37"/>
                <c:pt idx="0">
                  <c:v>13333</c:v>
                </c:pt>
                <c:pt idx="1">
                  <c:v>11899</c:v>
                </c:pt>
                <c:pt idx="2">
                  <c:v>17353</c:v>
                </c:pt>
                <c:pt idx="3">
                  <c:v>18687</c:v>
                </c:pt>
                <c:pt idx="4">
                  <c:v>15560</c:v>
                </c:pt>
                <c:pt idx="5">
                  <c:v>16684</c:v>
                </c:pt>
                <c:pt idx="6">
                  <c:v>17072</c:v>
                </c:pt>
                <c:pt idx="7">
                  <c:v>17340</c:v>
                </c:pt>
                <c:pt idx="8">
                  <c:v>18698</c:v>
                </c:pt>
                <c:pt idx="9">
                  <c:v>22749</c:v>
                </c:pt>
                <c:pt idx="10">
                  <c:v>22057</c:v>
                </c:pt>
                <c:pt idx="11">
                  <c:v>24501</c:v>
                </c:pt>
                <c:pt idx="12">
                  <c:v>25507</c:v>
                </c:pt>
                <c:pt idx="13">
                  <c:v>24182</c:v>
                </c:pt>
                <c:pt idx="14">
                  <c:v>22469</c:v>
                </c:pt>
                <c:pt idx="15">
                  <c:v>23687</c:v>
                </c:pt>
                <c:pt idx="16">
                  <c:v>23025</c:v>
                </c:pt>
                <c:pt idx="17">
                  <c:v>22539</c:v>
                </c:pt>
                <c:pt idx="18">
                  <c:v>22656</c:v>
                </c:pt>
                <c:pt idx="19">
                  <c:v>23662</c:v>
                </c:pt>
                <c:pt idx="20">
                  <c:v>24315</c:v>
                </c:pt>
                <c:pt idx="21">
                  <c:v>22318</c:v>
                </c:pt>
                <c:pt idx="22">
                  <c:v>22883</c:v>
                </c:pt>
                <c:pt idx="23">
                  <c:v>23819</c:v>
                </c:pt>
                <c:pt idx="24">
                  <c:v>23984</c:v>
                </c:pt>
                <c:pt idx="25">
                  <c:v>25659</c:v>
                </c:pt>
                <c:pt idx="26">
                  <c:v>25851</c:v>
                </c:pt>
                <c:pt idx="27">
                  <c:v>26393</c:v>
                </c:pt>
                <c:pt idx="28">
                  <c:v>26500</c:v>
                </c:pt>
                <c:pt idx="29">
                  <c:v>26617</c:v>
                </c:pt>
                <c:pt idx="30">
                  <c:v>27585</c:v>
                </c:pt>
                <c:pt idx="31">
                  <c:v>28396</c:v>
                </c:pt>
                <c:pt idx="32">
                  <c:v>27974</c:v>
                </c:pt>
                <c:pt idx="33">
                  <c:v>27122</c:v>
                </c:pt>
                <c:pt idx="34">
                  <c:v>27667</c:v>
                </c:pt>
                <c:pt idx="35">
                  <c:v>26730</c:v>
                </c:pt>
                <c:pt idx="36">
                  <c:v>25928</c:v>
                </c:pt>
              </c:numCache>
            </c:numRef>
          </c:val>
          <c:smooth val="0"/>
          <c:extLst>
            <c:ext xmlns:c15="http://schemas.microsoft.com/office/drawing/2012/chart" uri="{02D57815-91ED-43cb-92C2-25804820EDAC}">
              <c15:filteredCategoryTitle>
                <c15:cat>
                  <c:numRef>
                    <c:extLst>
                      <c:ext uri="{02D57815-91ED-43cb-92C2-25804820EDAC}">
                        <c15:formulaRef>
                          <c15:sqref>'元データ（印刷不要）'!#REF!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44796672"/>
        <c:axId val="144823808"/>
      </c:lineChart>
      <c:catAx>
        <c:axId val="144796672"/>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44823808"/>
        <c:crosses val="autoZero"/>
        <c:auto val="1"/>
        <c:lblAlgn val="ctr"/>
        <c:lblOffset val="100"/>
        <c:tickLblSkip val="1"/>
        <c:tickMarkSkip val="1"/>
        <c:noMultiLvlLbl val="0"/>
      </c:catAx>
      <c:valAx>
        <c:axId val="144823808"/>
        <c:scaling>
          <c:orientation val="minMax"/>
          <c:max val="30000"/>
          <c:min val="10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Ｐゴシック"/>
                    <a:ea typeface="ＭＳ Ｐゴシック"/>
                  </a:rPr>
                  <a:t>ｍ3</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4796672"/>
        <c:crosses val="autoZero"/>
        <c:crossBetween val="midCat"/>
        <c:dispUnits>
          <c:builtInUnit val="thousands"/>
          <c:dispUnitsLbl>
            <c:spPr>
              <a:noFill/>
              <a:ln w="25400">
                <a:noFill/>
              </a:ln>
            </c:spPr>
            <c:txPr>
              <a:bodyPr rot="0" vert="wordArtVertRtl"/>
              <a:lstStyle/>
              <a:p>
                <a:pPr algn="ctr">
                  <a:defRPr sz="125" b="1" i="0" u="none" strike="noStrike" baseline="0">
                    <a:solidFill>
                      <a:srgbClr val="000000"/>
                    </a:solidFill>
                    <a:latin typeface="ＭＳ Ｐゴシック"/>
                    <a:ea typeface="ＭＳ Ｐゴシック"/>
                    <a:cs typeface="ＭＳ Ｐゴシック"/>
                  </a:defRPr>
                </a:pPr>
                <a:endParaRPr lang="ja-JP"/>
              </a:p>
            </c:txPr>
          </c:dispUnitsLbl>
        </c:dispUnits>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Ｐゴシック"/>
                <a:ea typeface="ＭＳ Ｐゴシック"/>
              </a:rPr>
              <a:t>年間給水量（百万ｍ3）</a:t>
            </a:r>
          </a:p>
        </c:rich>
      </c:tx>
      <c:layout>
        <c:manualLayout>
          <c:xMode val="edge"/>
          <c:yMode val="edge"/>
          <c:x val="0.38398400405288147"/>
          <c:y val="1.6181229773462782E-2"/>
        </c:manualLayout>
      </c:layout>
      <c:overlay val="0"/>
      <c:spPr>
        <a:solidFill>
          <a:srgbClr val="FFFFFF"/>
        </a:solidFill>
        <a:ln w="12700">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0082215816518365E-2"/>
          <c:y val="0.17799409003997915"/>
          <c:w val="0.85831708234114545"/>
          <c:h val="0.69255882306464611"/>
        </c:manualLayout>
      </c:layout>
      <c:lineChart>
        <c:grouping val="standard"/>
        <c:varyColors val="0"/>
        <c:ser>
          <c:idx val="1"/>
          <c:order val="0"/>
          <c:tx>
            <c:strRef>
              <c:f>'元データ（印刷不要）'!$H$1</c:f>
              <c:strCache>
                <c:ptCount val="1"/>
                <c:pt idx="0">
                  <c:v>上水道</c:v>
                </c:pt>
              </c:strCache>
            </c:strRef>
          </c:tx>
          <c:spPr>
            <a:ln w="12700">
              <a:solidFill>
                <a:schemeClr val="tx2"/>
              </a:solidFill>
            </a:ln>
          </c:spPr>
          <c:marker>
            <c:symbol val="diamond"/>
            <c:size val="5"/>
            <c:spPr>
              <a:solidFill>
                <a:schemeClr val="tx2"/>
              </a:solidFill>
              <a:ln>
                <a:solidFill>
                  <a:schemeClr val="tx2"/>
                </a:solidFill>
              </a:ln>
            </c:spPr>
          </c:marker>
          <c:cat>
            <c:strRef>
              <c:f>'元データ（印刷不要）'!$G$2:$G$54</c:f>
              <c:strCach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strCache>
            </c:strRef>
          </c:cat>
          <c:val>
            <c:numRef>
              <c:f>'元データ（印刷不要）'!$H$2:$H$54</c:f>
              <c:numCache>
                <c:formatCode>General</c:formatCode>
                <c:ptCount val="53"/>
                <c:pt idx="0">
                  <c:v>326806</c:v>
                </c:pt>
                <c:pt idx="1">
                  <c:v>335299</c:v>
                </c:pt>
                <c:pt idx="2">
                  <c:v>367374</c:v>
                </c:pt>
                <c:pt idx="3">
                  <c:v>393634</c:v>
                </c:pt>
                <c:pt idx="4">
                  <c:v>407977</c:v>
                </c:pt>
                <c:pt idx="5">
                  <c:v>453655</c:v>
                </c:pt>
                <c:pt idx="6">
                  <c:v>489689</c:v>
                </c:pt>
                <c:pt idx="7">
                  <c:v>516983</c:v>
                </c:pt>
                <c:pt idx="8">
                  <c:v>552264</c:v>
                </c:pt>
                <c:pt idx="9">
                  <c:v>571268</c:v>
                </c:pt>
                <c:pt idx="10">
                  <c:v>574576</c:v>
                </c:pt>
                <c:pt idx="11">
                  <c:v>606908</c:v>
                </c:pt>
                <c:pt idx="12">
                  <c:v>613937</c:v>
                </c:pt>
                <c:pt idx="13">
                  <c:v>628436</c:v>
                </c:pt>
                <c:pt idx="14">
                  <c:v>649479</c:v>
                </c:pt>
                <c:pt idx="15">
                  <c:v>652165</c:v>
                </c:pt>
                <c:pt idx="16">
                  <c:v>640724</c:v>
                </c:pt>
                <c:pt idx="17">
                  <c:v>661425</c:v>
                </c:pt>
                <c:pt idx="18">
                  <c:v>657540</c:v>
                </c:pt>
                <c:pt idx="19">
                  <c:v>684687</c:v>
                </c:pt>
                <c:pt idx="20">
                  <c:v>688187</c:v>
                </c:pt>
                <c:pt idx="21">
                  <c:v>684501</c:v>
                </c:pt>
                <c:pt idx="22">
                  <c:v>681973</c:v>
                </c:pt>
                <c:pt idx="23">
                  <c:v>690412</c:v>
                </c:pt>
                <c:pt idx="24">
                  <c:v>699123</c:v>
                </c:pt>
                <c:pt idx="25">
                  <c:v>718791</c:v>
                </c:pt>
                <c:pt idx="26">
                  <c:v>738123</c:v>
                </c:pt>
                <c:pt idx="27">
                  <c:v>740343</c:v>
                </c:pt>
                <c:pt idx="28">
                  <c:v>746291</c:v>
                </c:pt>
                <c:pt idx="29">
                  <c:v>743987</c:v>
                </c:pt>
                <c:pt idx="30">
                  <c:v>754009</c:v>
                </c:pt>
                <c:pt idx="31">
                  <c:v>737127</c:v>
                </c:pt>
                <c:pt idx="32">
                  <c:v>745001</c:v>
                </c:pt>
                <c:pt idx="33">
                  <c:v>747056</c:v>
                </c:pt>
                <c:pt idx="34">
                  <c:v>747747</c:v>
                </c:pt>
                <c:pt idx="35">
                  <c:v>741330</c:v>
                </c:pt>
                <c:pt idx="36">
                  <c:v>738179</c:v>
                </c:pt>
                <c:pt idx="37">
                  <c:v>729926</c:v>
                </c:pt>
                <c:pt idx="38">
                  <c:v>723852</c:v>
                </c:pt>
                <c:pt idx="39">
                  <c:v>711214</c:v>
                </c:pt>
                <c:pt idx="40">
                  <c:v>711260</c:v>
                </c:pt>
                <c:pt idx="41">
                  <c:v>707826</c:v>
                </c:pt>
                <c:pt idx="42">
                  <c:v>703694</c:v>
                </c:pt>
                <c:pt idx="43">
                  <c:v>703990</c:v>
                </c:pt>
                <c:pt idx="44">
                  <c:v>691350</c:v>
                </c:pt>
                <c:pt idx="45">
                  <c:v>684914</c:v>
                </c:pt>
                <c:pt idx="46">
                  <c:v>688473</c:v>
                </c:pt>
                <c:pt idx="47">
                  <c:v>679033</c:v>
                </c:pt>
                <c:pt idx="48">
                  <c:v>673704</c:v>
                </c:pt>
                <c:pt idx="49">
                  <c:v>669198</c:v>
                </c:pt>
                <c:pt idx="50">
                  <c:v>661652</c:v>
                </c:pt>
                <c:pt idx="51">
                  <c:v>654804</c:v>
                </c:pt>
                <c:pt idx="52">
                  <c:v>656221</c:v>
                </c:pt>
              </c:numCache>
            </c:numRef>
          </c:val>
          <c:smooth val="0"/>
        </c:ser>
        <c:dLbls>
          <c:showLegendKey val="0"/>
          <c:showVal val="0"/>
          <c:showCatName val="0"/>
          <c:showSerName val="0"/>
          <c:showPercent val="0"/>
          <c:showBubbleSize val="0"/>
        </c:dLbls>
        <c:marker val="1"/>
        <c:smooth val="0"/>
        <c:axId val="144875520"/>
        <c:axId val="144877824"/>
      </c:lineChart>
      <c:catAx>
        <c:axId val="144875520"/>
        <c:scaling>
          <c:orientation val="minMax"/>
        </c:scaling>
        <c:delete val="0"/>
        <c:axPos val="b"/>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928135728413825"/>
              <c:y val="0.9255694009122645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Ｐゴシック"/>
                <a:ea typeface="ＭＳ Ｐゴシック"/>
                <a:cs typeface="ＭＳ Ｐゴシック"/>
              </a:defRPr>
            </a:pPr>
            <a:endParaRPr lang="ja-JP"/>
          </a:p>
        </c:txPr>
        <c:crossAx val="144877824"/>
        <c:crosses val="autoZero"/>
        <c:auto val="1"/>
        <c:lblAlgn val="ctr"/>
        <c:lblOffset val="100"/>
        <c:tickLblSkip val="1"/>
        <c:tickMarkSkip val="1"/>
        <c:noMultiLvlLbl val="0"/>
      </c:catAx>
      <c:valAx>
        <c:axId val="144877824"/>
        <c:scaling>
          <c:orientation val="minMax"/>
          <c:max val="800000"/>
          <c:min val="30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144875520"/>
        <c:crosses val="autoZero"/>
        <c:crossBetween val="midCat"/>
        <c:majorUnit val="50000"/>
        <c:dispUnits>
          <c:builtInUnit val="thousands"/>
        </c:dispUnits>
      </c:valAx>
      <c:spPr>
        <a:solidFill>
          <a:srgbClr val="FFFFFF"/>
        </a:solidFill>
        <a:ln w="12700">
          <a:solidFill>
            <a:srgbClr val="000000"/>
          </a:solidFill>
          <a:prstDash val="solid"/>
        </a:ln>
      </c:spPr>
    </c:plotArea>
    <c:legend>
      <c:legendPos val="r"/>
      <c:legendEntry>
        <c:idx val="0"/>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65913822373845976"/>
          <c:y val="0.59547129424355938"/>
          <c:w val="0.1650924024640657"/>
          <c:h val="6.9035496776495175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一日最大給水量（千ｍ3/日）</a:t>
            </a:r>
          </a:p>
        </c:rich>
      </c:tx>
      <c:layout>
        <c:manualLayout>
          <c:xMode val="edge"/>
          <c:yMode val="edge"/>
          <c:x val="0.34018730836215566"/>
          <c:y val="1.6556291390728478E-2"/>
        </c:manualLayout>
      </c:layout>
      <c:overlay val="0"/>
      <c:spPr>
        <a:solidFill>
          <a:srgbClr val="FFFFFF"/>
        </a:solidFill>
        <a:ln w="12700">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2336468221846102"/>
          <c:y val="0.17439293598233996"/>
          <c:w val="0.82679206220717738"/>
          <c:h val="0.71633554083885209"/>
        </c:manualLayout>
      </c:layout>
      <c:lineChart>
        <c:grouping val="standard"/>
        <c:varyColors val="0"/>
        <c:ser>
          <c:idx val="1"/>
          <c:order val="0"/>
          <c:tx>
            <c:strRef>
              <c:f>'元データ（印刷不要）'!$K$1</c:f>
              <c:strCache>
                <c:ptCount val="1"/>
                <c:pt idx="0">
                  <c:v>上水道</c:v>
                </c:pt>
              </c:strCache>
            </c:strRef>
          </c:tx>
          <c:spPr>
            <a:ln w="12700">
              <a:solidFill>
                <a:schemeClr val="tx2"/>
              </a:solidFill>
            </a:ln>
          </c:spPr>
          <c:marker>
            <c:symbol val="diamond"/>
            <c:size val="5"/>
            <c:spPr>
              <a:solidFill>
                <a:schemeClr val="tx2"/>
              </a:solidFill>
              <a:ln>
                <a:solidFill>
                  <a:schemeClr val="tx2"/>
                </a:solidFill>
              </a:ln>
            </c:spPr>
          </c:marker>
          <c:cat>
            <c:strRef>
              <c:f>'元データ（印刷不要）'!$J$2:$J$54</c:f>
              <c:strCach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strCache>
            </c:strRef>
          </c:cat>
          <c:val>
            <c:numRef>
              <c:f>'元データ（印刷不要）'!$K$2:$K$54</c:f>
              <c:numCache>
                <c:formatCode>General</c:formatCode>
                <c:ptCount val="53"/>
                <c:pt idx="0">
                  <c:v>1135280</c:v>
                </c:pt>
                <c:pt idx="1">
                  <c:v>1176575</c:v>
                </c:pt>
                <c:pt idx="2">
                  <c:v>1314306</c:v>
                </c:pt>
                <c:pt idx="3">
                  <c:v>1383237</c:v>
                </c:pt>
                <c:pt idx="4">
                  <c:v>1443233</c:v>
                </c:pt>
                <c:pt idx="5">
                  <c:v>1570690</c:v>
                </c:pt>
                <c:pt idx="6">
                  <c:v>1758778</c:v>
                </c:pt>
                <c:pt idx="7">
                  <c:v>1817173</c:v>
                </c:pt>
                <c:pt idx="8">
                  <c:v>1957262</c:v>
                </c:pt>
                <c:pt idx="9">
                  <c:v>2019497</c:v>
                </c:pt>
                <c:pt idx="10">
                  <c:v>2055950</c:v>
                </c:pt>
                <c:pt idx="11">
                  <c:v>2149801</c:v>
                </c:pt>
                <c:pt idx="12">
                  <c:v>2114397</c:v>
                </c:pt>
                <c:pt idx="13">
                  <c:v>2260913</c:v>
                </c:pt>
                <c:pt idx="14">
                  <c:v>2226041</c:v>
                </c:pt>
                <c:pt idx="15">
                  <c:v>2245384</c:v>
                </c:pt>
                <c:pt idx="16">
                  <c:v>2212645</c:v>
                </c:pt>
                <c:pt idx="17">
                  <c:v>2341083</c:v>
                </c:pt>
                <c:pt idx="18">
                  <c:v>2241393</c:v>
                </c:pt>
                <c:pt idx="19">
                  <c:v>2391909</c:v>
                </c:pt>
                <c:pt idx="20">
                  <c:v>2368682</c:v>
                </c:pt>
                <c:pt idx="21">
                  <c:v>2375479</c:v>
                </c:pt>
                <c:pt idx="22">
                  <c:v>2353351</c:v>
                </c:pt>
                <c:pt idx="23">
                  <c:v>2306278</c:v>
                </c:pt>
                <c:pt idx="24">
                  <c:v>2316924</c:v>
                </c:pt>
                <c:pt idx="25">
                  <c:v>2388771</c:v>
                </c:pt>
                <c:pt idx="26">
                  <c:v>2481058</c:v>
                </c:pt>
                <c:pt idx="27">
                  <c:v>2480327</c:v>
                </c:pt>
                <c:pt idx="28">
                  <c:v>2512300</c:v>
                </c:pt>
                <c:pt idx="29">
                  <c:v>2416696</c:v>
                </c:pt>
                <c:pt idx="30">
                  <c:v>2589947</c:v>
                </c:pt>
                <c:pt idx="31">
                  <c:v>2457173</c:v>
                </c:pt>
                <c:pt idx="32">
                  <c:v>2466237</c:v>
                </c:pt>
                <c:pt idx="33">
                  <c:v>2438296</c:v>
                </c:pt>
                <c:pt idx="34">
                  <c:v>2459317</c:v>
                </c:pt>
                <c:pt idx="35">
                  <c:v>2455467</c:v>
                </c:pt>
                <c:pt idx="36">
                  <c:v>2394070</c:v>
                </c:pt>
                <c:pt idx="37">
                  <c:v>2394738</c:v>
                </c:pt>
                <c:pt idx="38">
                  <c:v>2357506</c:v>
                </c:pt>
                <c:pt idx="39">
                  <c:v>2279132</c:v>
                </c:pt>
                <c:pt idx="40">
                  <c:v>2300175</c:v>
                </c:pt>
                <c:pt idx="41">
                  <c:v>2245178</c:v>
                </c:pt>
                <c:pt idx="42">
                  <c:v>2236638</c:v>
                </c:pt>
                <c:pt idx="43">
                  <c:v>2204488</c:v>
                </c:pt>
                <c:pt idx="44">
                  <c:v>2194782</c:v>
                </c:pt>
                <c:pt idx="45">
                  <c:v>2137907</c:v>
                </c:pt>
                <c:pt idx="46">
                  <c:v>2100586</c:v>
                </c:pt>
                <c:pt idx="47">
                  <c:v>2119737</c:v>
                </c:pt>
                <c:pt idx="48">
                  <c:v>2087756</c:v>
                </c:pt>
                <c:pt idx="49">
                  <c:v>2082024</c:v>
                </c:pt>
                <c:pt idx="50">
                  <c:v>2039062</c:v>
                </c:pt>
                <c:pt idx="51">
                  <c:v>2085205</c:v>
                </c:pt>
                <c:pt idx="52">
                  <c:v>2034282</c:v>
                </c:pt>
              </c:numCache>
            </c:numRef>
          </c:val>
          <c:smooth val="0"/>
        </c:ser>
        <c:dLbls>
          <c:showLegendKey val="0"/>
          <c:showVal val="0"/>
          <c:showCatName val="0"/>
          <c:showSerName val="0"/>
          <c:showPercent val="0"/>
          <c:showBubbleSize val="0"/>
        </c:dLbls>
        <c:marker val="1"/>
        <c:smooth val="0"/>
        <c:axId val="144894592"/>
        <c:axId val="145646720"/>
      </c:lineChart>
      <c:catAx>
        <c:axId val="144894592"/>
        <c:scaling>
          <c:orientation val="minMax"/>
        </c:scaling>
        <c:delete val="0"/>
        <c:axPos val="b"/>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214992518458557"/>
              <c:y val="0.9238410596026490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ＭＳ Ｐゴシック"/>
                <a:ea typeface="ＭＳ Ｐゴシック"/>
                <a:cs typeface="ＭＳ Ｐゴシック"/>
              </a:defRPr>
            </a:pPr>
            <a:endParaRPr lang="ja-JP"/>
          </a:p>
        </c:txPr>
        <c:crossAx val="145646720"/>
        <c:crosses val="autoZero"/>
        <c:auto val="1"/>
        <c:lblAlgn val="ctr"/>
        <c:lblOffset val="100"/>
        <c:tickLblSkip val="1"/>
        <c:tickMarkSkip val="1"/>
        <c:noMultiLvlLbl val="0"/>
      </c:catAx>
      <c:valAx>
        <c:axId val="145646720"/>
        <c:scaling>
          <c:orientation val="minMax"/>
          <c:max val="3000000"/>
          <c:min val="100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144894592"/>
        <c:crosses val="autoZero"/>
        <c:crossBetween val="midCat"/>
        <c:majorUnit val="200000"/>
        <c:dispUnits>
          <c:builtInUnit val="thousands"/>
        </c:dispUnits>
      </c:valAx>
      <c:spPr>
        <a:solidFill>
          <a:srgbClr val="FFFFFF"/>
        </a:solidFill>
        <a:ln w="12700">
          <a:solidFill>
            <a:srgbClr val="000000"/>
          </a:solidFill>
          <a:prstDash val="solid"/>
        </a:ln>
      </c:spPr>
    </c:plotArea>
    <c:legend>
      <c:legendPos val="r"/>
      <c:legendEntry>
        <c:idx val="0"/>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67289778497314012"/>
          <c:y val="0.58940397350993379"/>
          <c:w val="0.1502803738317757"/>
          <c:h val="7.06356572978046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一日最大給水量（千m3/日）</a:t>
            </a:r>
          </a:p>
        </c:rich>
      </c:tx>
      <c:layout>
        <c:manualLayout>
          <c:xMode val="edge"/>
          <c:yMode val="edge"/>
          <c:x val="0.32447817836812143"/>
          <c:y val="3.1545741324921134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9.1081593927893736E-2"/>
          <c:y val="0.16298633017875921"/>
          <c:w val="0.82732447817836807"/>
          <c:h val="0.68874868559411151"/>
        </c:manualLayout>
      </c:layout>
      <c:lineChart>
        <c:grouping val="standard"/>
        <c:varyColors val="0"/>
        <c:ser>
          <c:idx val="1"/>
          <c:order val="0"/>
          <c:tx>
            <c:strRef>
              <c:f>'元データ（印刷不要）'!$L$1</c:f>
              <c:strCache>
                <c:ptCount val="1"/>
                <c:pt idx="0">
                  <c:v>簡易水道</c:v>
                </c:pt>
              </c:strCache>
            </c:strRef>
          </c:tx>
          <c:spPr>
            <a:ln w="12700">
              <a:solidFill>
                <a:srgbClr val="FF0000"/>
              </a:solidFill>
            </a:ln>
          </c:spPr>
          <c:marker>
            <c:symbol val="triangle"/>
            <c:size val="5"/>
            <c:spPr>
              <a:solidFill>
                <a:srgbClr val="FF0000"/>
              </a:solidFill>
              <a:ln>
                <a:solidFill>
                  <a:srgbClr val="FF0000"/>
                </a:solidFill>
              </a:ln>
            </c:spPr>
          </c:marker>
          <c:cat>
            <c:strRef>
              <c:f>'元データ（印刷不要）'!$J$2:$J$54</c:f>
              <c:strCach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strCache>
            </c:strRef>
          </c:cat>
          <c:val>
            <c:numRef>
              <c:f>'元データ（印刷不要）'!$L$2:$L$54</c:f>
              <c:numCache>
                <c:formatCode>General</c:formatCode>
                <c:ptCount val="53"/>
                <c:pt idx="0">
                  <c:v>52184</c:v>
                </c:pt>
                <c:pt idx="1">
                  <c:v>46571</c:v>
                </c:pt>
                <c:pt idx="2">
                  <c:v>67921</c:v>
                </c:pt>
                <c:pt idx="3">
                  <c:v>73142</c:v>
                </c:pt>
                <c:pt idx="4">
                  <c:v>71084</c:v>
                </c:pt>
                <c:pt idx="5">
                  <c:v>63317</c:v>
                </c:pt>
                <c:pt idx="6">
                  <c:v>59374</c:v>
                </c:pt>
                <c:pt idx="7">
                  <c:v>64112</c:v>
                </c:pt>
                <c:pt idx="8">
                  <c:v>74820</c:v>
                </c:pt>
                <c:pt idx="9">
                  <c:v>85211</c:v>
                </c:pt>
                <c:pt idx="10">
                  <c:v>81272</c:v>
                </c:pt>
                <c:pt idx="11">
                  <c:v>95331</c:v>
                </c:pt>
                <c:pt idx="12">
                  <c:v>95423</c:v>
                </c:pt>
                <c:pt idx="13">
                  <c:v>87025</c:v>
                </c:pt>
                <c:pt idx="14">
                  <c:v>80309</c:v>
                </c:pt>
                <c:pt idx="15">
                  <c:v>84117</c:v>
                </c:pt>
                <c:pt idx="16">
                  <c:v>82268</c:v>
                </c:pt>
                <c:pt idx="17">
                  <c:v>85624</c:v>
                </c:pt>
                <c:pt idx="18">
                  <c:v>81910</c:v>
                </c:pt>
                <c:pt idx="19">
                  <c:v>86584</c:v>
                </c:pt>
                <c:pt idx="20">
                  <c:v>91844</c:v>
                </c:pt>
                <c:pt idx="21">
                  <c:v>86260</c:v>
                </c:pt>
                <c:pt idx="22">
                  <c:v>90762</c:v>
                </c:pt>
                <c:pt idx="23">
                  <c:v>88348</c:v>
                </c:pt>
                <c:pt idx="24">
                  <c:v>92495</c:v>
                </c:pt>
                <c:pt idx="25">
                  <c:v>101446</c:v>
                </c:pt>
                <c:pt idx="26">
                  <c:v>102857</c:v>
                </c:pt>
                <c:pt idx="27">
                  <c:v>103146</c:v>
                </c:pt>
                <c:pt idx="28">
                  <c:v>103731</c:v>
                </c:pt>
                <c:pt idx="29">
                  <c:v>107110</c:v>
                </c:pt>
                <c:pt idx="30">
                  <c:v>108454</c:v>
                </c:pt>
                <c:pt idx="31">
                  <c:v>114674</c:v>
                </c:pt>
                <c:pt idx="32">
                  <c:v>110390</c:v>
                </c:pt>
                <c:pt idx="33">
                  <c:v>102846</c:v>
                </c:pt>
                <c:pt idx="34">
                  <c:v>106380</c:v>
                </c:pt>
                <c:pt idx="35">
                  <c:v>103047</c:v>
                </c:pt>
                <c:pt idx="36">
                  <c:v>105264</c:v>
                </c:pt>
                <c:pt idx="37">
                  <c:v>103512</c:v>
                </c:pt>
                <c:pt idx="38">
                  <c:v>100207</c:v>
                </c:pt>
                <c:pt idx="39">
                  <c:v>96302</c:v>
                </c:pt>
                <c:pt idx="40">
                  <c:v>95017</c:v>
                </c:pt>
                <c:pt idx="41">
                  <c:v>92072</c:v>
                </c:pt>
                <c:pt idx="42">
                  <c:v>87251</c:v>
                </c:pt>
                <c:pt idx="43">
                  <c:v>76753</c:v>
                </c:pt>
                <c:pt idx="44">
                  <c:v>73385</c:v>
                </c:pt>
                <c:pt idx="45">
                  <c:v>69960</c:v>
                </c:pt>
                <c:pt idx="46">
                  <c:v>69077</c:v>
                </c:pt>
                <c:pt idx="47">
                  <c:v>65787</c:v>
                </c:pt>
                <c:pt idx="48">
                  <c:v>61944</c:v>
                </c:pt>
                <c:pt idx="49">
                  <c:v>65294</c:v>
                </c:pt>
                <c:pt idx="50">
                  <c:v>54192</c:v>
                </c:pt>
                <c:pt idx="51">
                  <c:v>50623</c:v>
                </c:pt>
                <c:pt idx="52">
                  <c:v>45278</c:v>
                </c:pt>
              </c:numCache>
            </c:numRef>
          </c:val>
          <c:smooth val="0"/>
        </c:ser>
        <c:dLbls>
          <c:showLegendKey val="0"/>
          <c:showVal val="0"/>
          <c:showCatName val="0"/>
          <c:showSerName val="0"/>
          <c:showPercent val="0"/>
          <c:showBubbleSize val="0"/>
        </c:dLbls>
        <c:marker val="1"/>
        <c:smooth val="0"/>
        <c:axId val="145675776"/>
        <c:axId val="145682432"/>
      </c:lineChart>
      <c:catAx>
        <c:axId val="145675776"/>
        <c:scaling>
          <c:orientation val="minMax"/>
        </c:scaling>
        <c:delete val="0"/>
        <c:axPos val="b"/>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6869070208728653"/>
              <c:y val="0.9085173501577287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ＭＳ Ｐゴシック"/>
                <a:ea typeface="ＭＳ Ｐゴシック"/>
                <a:cs typeface="ＭＳ Ｐゴシック"/>
              </a:defRPr>
            </a:pPr>
            <a:endParaRPr lang="ja-JP"/>
          </a:p>
        </c:txPr>
        <c:crossAx val="145682432"/>
        <c:crosses val="autoZero"/>
        <c:auto val="1"/>
        <c:lblAlgn val="ctr"/>
        <c:lblOffset val="100"/>
        <c:tickLblSkip val="1"/>
        <c:tickMarkSkip val="1"/>
        <c:noMultiLvlLbl val="0"/>
      </c:catAx>
      <c:valAx>
        <c:axId val="145682432"/>
        <c:scaling>
          <c:orientation val="minMax"/>
          <c:max val="120000"/>
          <c:min val="4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45675776"/>
        <c:crosses val="autoZero"/>
        <c:crossBetween val="midCat"/>
        <c:majorUnit val="10000"/>
        <c:dispUnits>
          <c:builtInUnit val="thousands"/>
        </c:dispUnits>
      </c:valAx>
      <c:spPr>
        <a:solidFill>
          <a:srgbClr val="FFFFFF"/>
        </a:solidFill>
        <a:ln w="12700">
          <a:solidFill>
            <a:srgbClr val="000000"/>
          </a:solidFill>
          <a:prstDash val="solid"/>
        </a:ln>
      </c:spPr>
    </c:plotArea>
    <c:legend>
      <c:legendPos val="r"/>
      <c:legendEntry>
        <c:idx val="0"/>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603415559772296"/>
          <c:y val="0.62145110410094639"/>
          <c:w val="0.17811511701454777"/>
          <c:h val="6.729327603765618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142875</xdr:rowOff>
    </xdr:from>
    <xdr:to>
      <xdr:col>10</xdr:col>
      <xdr:colOff>28575</xdr:colOff>
      <xdr:row>59</xdr:row>
      <xdr:rowOff>19050</xdr:rowOff>
    </xdr:to>
    <xdr:graphicFrame macro="">
      <xdr:nvGraphicFramePr>
        <xdr:cNvPr id="2099"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523875</xdr:colOff>
      <xdr:row>25</xdr:row>
      <xdr:rowOff>28575</xdr:rowOff>
    </xdr:to>
    <xdr:graphicFrame macro="">
      <xdr:nvGraphicFramePr>
        <xdr:cNvPr id="210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66675</xdr:rowOff>
    </xdr:from>
    <xdr:to>
      <xdr:col>6</xdr:col>
      <xdr:colOff>676275</xdr:colOff>
      <xdr:row>35</xdr:row>
      <xdr:rowOff>19050</xdr:rowOff>
    </xdr:to>
    <xdr:graphicFrame macro="">
      <xdr:nvGraphicFramePr>
        <xdr:cNvPr id="115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657225</xdr:colOff>
      <xdr:row>0</xdr:row>
      <xdr:rowOff>0</xdr:rowOff>
    </xdr:to>
    <xdr:graphicFrame macro="">
      <xdr:nvGraphicFramePr>
        <xdr:cNvPr id="115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142875</xdr:rowOff>
    </xdr:from>
    <xdr:to>
      <xdr:col>6</xdr:col>
      <xdr:colOff>523875</xdr:colOff>
      <xdr:row>18</xdr:row>
      <xdr:rowOff>0</xdr:rowOff>
    </xdr:to>
    <xdr:graphicFrame macro="">
      <xdr:nvGraphicFramePr>
        <xdr:cNvPr id="1154"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352425</xdr:colOff>
      <xdr:row>0</xdr:row>
      <xdr:rowOff>152400</xdr:rowOff>
    </xdr:from>
    <xdr:to>
      <xdr:col>13</xdr:col>
      <xdr:colOff>647700</xdr:colOff>
      <xdr:row>17</xdr:row>
      <xdr:rowOff>114300</xdr:rowOff>
    </xdr:to>
    <xdr:graphicFrame macro="">
      <xdr:nvGraphicFramePr>
        <xdr:cNvPr id="1155"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581025</xdr:colOff>
      <xdr:row>17</xdr:row>
      <xdr:rowOff>66675</xdr:rowOff>
    </xdr:from>
    <xdr:to>
      <xdr:col>14</xdr:col>
      <xdr:colOff>114300</xdr:colOff>
      <xdr:row>35</xdr:row>
      <xdr:rowOff>0</xdr:rowOff>
    </xdr:to>
    <xdr:graphicFrame macro="">
      <xdr:nvGraphicFramePr>
        <xdr:cNvPr id="1156"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40</xdr:row>
      <xdr:rowOff>0</xdr:rowOff>
    </xdr:from>
    <xdr:to>
      <xdr:col>3</xdr:col>
      <xdr:colOff>142875</xdr:colOff>
      <xdr:row>40</xdr:row>
      <xdr:rowOff>0</xdr:rowOff>
    </xdr:to>
    <xdr:sp macro="" textlink="">
      <xdr:nvSpPr>
        <xdr:cNvPr id="2" name="AutoShape 1"/>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3" name="AutoShape 2"/>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4" name="AutoShape 3"/>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5" name="AutoShape 4"/>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6" name="AutoShape 5"/>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7" name="AutoShape 6"/>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38100</xdr:colOff>
      <xdr:row>48</xdr:row>
      <xdr:rowOff>25400</xdr:rowOff>
    </xdr:from>
    <xdr:to>
      <xdr:col>22</xdr:col>
      <xdr:colOff>73025</xdr:colOff>
      <xdr:row>56</xdr:row>
      <xdr:rowOff>225425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700" y="16154400"/>
          <a:ext cx="9712325" cy="2130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552450</xdr:colOff>
          <xdr:row>53</xdr:row>
          <xdr:rowOff>95250</xdr:rowOff>
        </xdr:to>
        <xdr:sp macro="" textlink="">
          <xdr:nvSpPr>
            <xdr:cNvPr id="96257" name="Object 1" hidden="1">
              <a:extLst>
                <a:ext uri="{63B3BB69-23CF-44E3-9099-C40C66FF867C}">
                  <a14:compatExt spid="_x0000_s96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17</xdr:col>
          <xdr:colOff>542925</xdr:colOff>
          <xdr:row>53</xdr:row>
          <xdr:rowOff>95250</xdr:rowOff>
        </xdr:to>
        <xdr:sp macro="" textlink="">
          <xdr:nvSpPr>
            <xdr:cNvPr id="96258" name="Object 2" hidden="1">
              <a:extLst>
                <a:ext uri="{63B3BB69-23CF-44E3-9099-C40C66FF867C}">
                  <a14:compatExt spid="_x0000_s96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552450</xdr:colOff>
          <xdr:row>53</xdr:row>
          <xdr:rowOff>95250</xdr:rowOff>
        </xdr:to>
        <xdr:sp macro="" textlink="">
          <xdr:nvSpPr>
            <xdr:cNvPr id="96259" name="Object 3" hidden="1">
              <a:extLst>
                <a:ext uri="{63B3BB69-23CF-44E3-9099-C40C66FF867C}">
                  <a14:compatExt spid="_x0000_s96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17</xdr:col>
          <xdr:colOff>542925</xdr:colOff>
          <xdr:row>53</xdr:row>
          <xdr:rowOff>95250</xdr:rowOff>
        </xdr:to>
        <xdr:sp macro="" textlink="">
          <xdr:nvSpPr>
            <xdr:cNvPr id="96260" name="Object 4" hidden="1">
              <a:extLst>
                <a:ext uri="{63B3BB69-23CF-44E3-9099-C40C66FF867C}">
                  <a14:compatExt spid="_x0000_s962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8" Type="http://schemas.openxmlformats.org/officeDocument/2006/relationships/oleObject" Target="../embeddings/Microsoft_Word_97_-_2003_Document3.doc"/><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4.xml"/><Relationship Id="rId1" Type="http://schemas.openxmlformats.org/officeDocument/2006/relationships/printerSettings" Target="../printerSettings/printerSettings21.bin"/><Relationship Id="rId6" Type="http://schemas.openxmlformats.org/officeDocument/2006/relationships/oleObject" Target="../embeddings/Microsoft_Word_97_-_2003_Document2.doc"/><Relationship Id="rId5" Type="http://schemas.openxmlformats.org/officeDocument/2006/relationships/image" Target="../media/image2.emf"/><Relationship Id="rId4" Type="http://schemas.openxmlformats.org/officeDocument/2006/relationships/oleObject" Target="../embeddings/Microsoft_Word_97_-_2003_Document1.doc"/><Relationship Id="rId9" Type="http://schemas.openxmlformats.org/officeDocument/2006/relationships/oleObject" Target="../embeddings/Microsoft_Word_97_-_2003_Document4.doc"/></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P54"/>
  <sheetViews>
    <sheetView workbookViewId="0">
      <pane ySplit="1" topLeftCell="A32" activePane="bottomLeft" state="frozen"/>
      <selection pane="bottomLeft" activeCell="B53" sqref="B53"/>
    </sheetView>
  </sheetViews>
  <sheetFormatPr defaultRowHeight="13.5"/>
  <sheetData>
    <row r="1" spans="1:12" s="33" customFormat="1" ht="27" customHeight="1">
      <c r="A1" s="45" t="s">
        <v>329</v>
      </c>
      <c r="B1" s="46" t="s">
        <v>725</v>
      </c>
      <c r="C1" s="47" t="s">
        <v>331</v>
      </c>
      <c r="D1" s="45" t="s">
        <v>333</v>
      </c>
      <c r="E1" s="46" t="s">
        <v>334</v>
      </c>
      <c r="F1" s="47" t="s">
        <v>335</v>
      </c>
      <c r="G1" s="45" t="s">
        <v>551</v>
      </c>
      <c r="H1" s="46" t="s">
        <v>334</v>
      </c>
      <c r="I1" s="47" t="s">
        <v>335</v>
      </c>
      <c r="J1" s="45" t="s">
        <v>336</v>
      </c>
      <c r="K1" s="46" t="s">
        <v>334</v>
      </c>
      <c r="L1" s="47" t="s">
        <v>335</v>
      </c>
    </row>
    <row r="2" spans="1:12">
      <c r="A2" s="48">
        <v>39</v>
      </c>
      <c r="B2" s="49">
        <v>79.73</v>
      </c>
      <c r="C2" s="50">
        <v>66.7</v>
      </c>
      <c r="D2" s="48">
        <v>39</v>
      </c>
      <c r="E2" s="49">
        <v>378</v>
      </c>
      <c r="F2" s="50">
        <v>184</v>
      </c>
      <c r="G2" s="48">
        <v>39</v>
      </c>
      <c r="H2" s="49">
        <v>326806</v>
      </c>
      <c r="I2" s="50">
        <v>13333</v>
      </c>
      <c r="J2" s="48">
        <v>39</v>
      </c>
      <c r="K2" s="49">
        <v>1135280</v>
      </c>
      <c r="L2" s="50">
        <v>52184</v>
      </c>
    </row>
    <row r="3" spans="1:12">
      <c r="A3" s="48">
        <v>40</v>
      </c>
      <c r="B3" s="49">
        <v>82.08</v>
      </c>
      <c r="C3" s="50">
        <v>69.400000000000006</v>
      </c>
      <c r="D3" s="48">
        <v>40</v>
      </c>
      <c r="E3" s="49">
        <v>370</v>
      </c>
      <c r="F3" s="50">
        <v>158</v>
      </c>
      <c r="G3" s="48">
        <v>40</v>
      </c>
      <c r="H3" s="49">
        <v>335299</v>
      </c>
      <c r="I3" s="50">
        <v>11899</v>
      </c>
      <c r="J3" s="48">
        <v>40</v>
      </c>
      <c r="K3" s="49">
        <v>1176575</v>
      </c>
      <c r="L3" s="50">
        <v>46571</v>
      </c>
    </row>
    <row r="4" spans="1:12">
      <c r="A4" s="48">
        <v>41</v>
      </c>
      <c r="B4" s="49">
        <v>84.29</v>
      </c>
      <c r="C4" s="50">
        <v>72.2</v>
      </c>
      <c r="D4" s="48">
        <v>41</v>
      </c>
      <c r="E4" s="49">
        <v>394</v>
      </c>
      <c r="F4" s="50">
        <v>232</v>
      </c>
      <c r="G4" s="48">
        <v>41</v>
      </c>
      <c r="H4" s="49">
        <v>367374</v>
      </c>
      <c r="I4" s="50">
        <v>17353</v>
      </c>
      <c r="J4" s="48">
        <v>41</v>
      </c>
      <c r="K4" s="49">
        <v>1314306</v>
      </c>
      <c r="L4" s="50">
        <v>67921</v>
      </c>
    </row>
    <row r="5" spans="1:12">
      <c r="A5" s="48">
        <v>42</v>
      </c>
      <c r="B5" s="49">
        <v>86.7</v>
      </c>
      <c r="C5" s="50">
        <v>74.7</v>
      </c>
      <c r="D5" s="48">
        <v>42</v>
      </c>
      <c r="E5" s="49">
        <v>396</v>
      </c>
      <c r="F5" s="50">
        <v>248</v>
      </c>
      <c r="G5" s="48">
        <v>42</v>
      </c>
      <c r="H5" s="49">
        <v>393634</v>
      </c>
      <c r="I5" s="50">
        <v>18687</v>
      </c>
      <c r="J5" s="48">
        <v>42</v>
      </c>
      <c r="K5" s="49">
        <v>1383237</v>
      </c>
      <c r="L5" s="50">
        <v>73142</v>
      </c>
    </row>
    <row r="6" spans="1:12">
      <c r="A6" s="48">
        <v>43</v>
      </c>
      <c r="B6" s="49">
        <v>88.48</v>
      </c>
      <c r="C6" s="50">
        <v>76.900000000000006</v>
      </c>
      <c r="D6" s="48">
        <v>43</v>
      </c>
      <c r="E6" s="49">
        <v>398</v>
      </c>
      <c r="F6" s="50">
        <v>229</v>
      </c>
      <c r="G6" s="48">
        <v>43</v>
      </c>
      <c r="H6" s="49">
        <v>407977</v>
      </c>
      <c r="I6" s="50">
        <v>15560</v>
      </c>
      <c r="J6" s="48">
        <v>43</v>
      </c>
      <c r="K6" s="49">
        <v>1443233</v>
      </c>
      <c r="L6" s="50">
        <v>71084</v>
      </c>
    </row>
    <row r="7" spans="1:12">
      <c r="A7" s="48">
        <v>44</v>
      </c>
      <c r="B7" s="49">
        <v>90.62</v>
      </c>
      <c r="C7" s="50">
        <v>79</v>
      </c>
      <c r="D7" s="48">
        <v>44</v>
      </c>
      <c r="E7" s="49">
        <v>413</v>
      </c>
      <c r="F7" s="50">
        <v>209</v>
      </c>
      <c r="G7" s="48">
        <v>44</v>
      </c>
      <c r="H7" s="49">
        <v>453655</v>
      </c>
      <c r="I7" s="50">
        <v>16684</v>
      </c>
      <c r="J7" s="48">
        <v>44</v>
      </c>
      <c r="K7" s="49">
        <v>1570690</v>
      </c>
      <c r="L7" s="50">
        <v>63317</v>
      </c>
    </row>
    <row r="8" spans="1:12">
      <c r="A8" s="48">
        <v>45</v>
      </c>
      <c r="B8" s="49">
        <v>91.41</v>
      </c>
      <c r="C8" s="50">
        <v>80.8</v>
      </c>
      <c r="D8" s="48">
        <v>45</v>
      </c>
      <c r="E8" s="49">
        <v>448</v>
      </c>
      <c r="F8" s="50">
        <v>211</v>
      </c>
      <c r="G8" s="48">
        <v>45</v>
      </c>
      <c r="H8" s="49">
        <v>489689</v>
      </c>
      <c r="I8" s="50">
        <v>17072</v>
      </c>
      <c r="J8" s="48">
        <v>45</v>
      </c>
      <c r="K8" s="49">
        <v>1758778</v>
      </c>
      <c r="L8" s="50">
        <v>59374</v>
      </c>
    </row>
    <row r="9" spans="1:12">
      <c r="A9" s="48">
        <v>46</v>
      </c>
      <c r="B9" s="49">
        <v>93.48</v>
      </c>
      <c r="C9" s="50">
        <v>82.7</v>
      </c>
      <c r="D9" s="48">
        <v>46</v>
      </c>
      <c r="E9" s="49">
        <v>443</v>
      </c>
      <c r="F9" s="50">
        <v>228</v>
      </c>
      <c r="G9" s="48">
        <v>46</v>
      </c>
      <c r="H9" s="49">
        <v>516983</v>
      </c>
      <c r="I9" s="50">
        <v>17340</v>
      </c>
      <c r="J9" s="48">
        <v>46</v>
      </c>
      <c r="K9" s="49">
        <v>1817173</v>
      </c>
      <c r="L9" s="50">
        <v>64112</v>
      </c>
    </row>
    <row r="10" spans="1:12">
      <c r="A10" s="48">
        <v>47</v>
      </c>
      <c r="B10" s="49">
        <v>94.12</v>
      </c>
      <c r="C10" s="50">
        <v>84.3</v>
      </c>
      <c r="D10" s="48">
        <v>47</v>
      </c>
      <c r="E10" s="49">
        <v>468</v>
      </c>
      <c r="F10" s="50">
        <v>251</v>
      </c>
      <c r="G10" s="48">
        <v>47</v>
      </c>
      <c r="H10" s="49">
        <v>552264</v>
      </c>
      <c r="I10" s="50">
        <v>18698</v>
      </c>
      <c r="J10" s="48">
        <v>47</v>
      </c>
      <c r="K10" s="49">
        <v>1957262</v>
      </c>
      <c r="L10" s="50">
        <v>74820</v>
      </c>
    </row>
    <row r="11" spans="1:12">
      <c r="A11" s="48">
        <v>48</v>
      </c>
      <c r="B11" s="49">
        <v>94.54</v>
      </c>
      <c r="C11" s="50">
        <v>85.4</v>
      </c>
      <c r="D11" s="48">
        <v>48</v>
      </c>
      <c r="E11" s="49">
        <v>473</v>
      </c>
      <c r="F11" s="50">
        <v>271</v>
      </c>
      <c r="G11" s="48">
        <v>48</v>
      </c>
      <c r="H11" s="49">
        <v>571268</v>
      </c>
      <c r="I11" s="50">
        <v>22749</v>
      </c>
      <c r="J11" s="48">
        <v>48</v>
      </c>
      <c r="K11" s="49">
        <v>2019497</v>
      </c>
      <c r="L11" s="50">
        <v>85211</v>
      </c>
    </row>
    <row r="12" spans="1:12">
      <c r="A12" s="48">
        <v>49</v>
      </c>
      <c r="B12" s="49">
        <v>95.34</v>
      </c>
      <c r="C12" s="50">
        <v>86.7</v>
      </c>
      <c r="D12" s="48">
        <v>49</v>
      </c>
      <c r="E12" s="49">
        <v>470</v>
      </c>
      <c r="F12" s="50">
        <v>263</v>
      </c>
      <c r="G12" s="48">
        <v>49</v>
      </c>
      <c r="H12" s="49">
        <v>574576</v>
      </c>
      <c r="I12" s="50">
        <v>22057</v>
      </c>
      <c r="J12" s="48">
        <v>49</v>
      </c>
      <c r="K12" s="49">
        <v>2055950</v>
      </c>
      <c r="L12" s="50">
        <v>81272</v>
      </c>
    </row>
    <row r="13" spans="1:12">
      <c r="A13" s="48">
        <v>50</v>
      </c>
      <c r="B13" s="49">
        <v>96.15</v>
      </c>
      <c r="C13" s="50">
        <v>87.6</v>
      </c>
      <c r="D13" s="48">
        <v>50</v>
      </c>
      <c r="E13" s="49">
        <v>484</v>
      </c>
      <c r="F13" s="50">
        <v>290</v>
      </c>
      <c r="G13" s="48">
        <v>50</v>
      </c>
      <c r="H13" s="49">
        <v>606908</v>
      </c>
      <c r="I13" s="50">
        <v>24501</v>
      </c>
      <c r="J13" s="48">
        <v>50</v>
      </c>
      <c r="K13" s="49">
        <v>2149801</v>
      </c>
      <c r="L13" s="50">
        <v>95331</v>
      </c>
    </row>
    <row r="14" spans="1:12">
      <c r="A14" s="48">
        <v>51</v>
      </c>
      <c r="B14" s="49">
        <v>96.61</v>
      </c>
      <c r="C14" s="50">
        <v>88.6</v>
      </c>
      <c r="D14" s="48">
        <v>51</v>
      </c>
      <c r="E14" s="49">
        <v>469</v>
      </c>
      <c r="F14" s="50">
        <v>282</v>
      </c>
      <c r="G14" s="48">
        <v>51</v>
      </c>
      <c r="H14" s="49">
        <v>613937</v>
      </c>
      <c r="I14" s="50">
        <v>25507</v>
      </c>
      <c r="J14" s="48">
        <v>51</v>
      </c>
      <c r="K14" s="49">
        <v>2114397</v>
      </c>
      <c r="L14" s="50">
        <v>95423</v>
      </c>
    </row>
    <row r="15" spans="1:12">
      <c r="A15" s="48">
        <v>52</v>
      </c>
      <c r="B15" s="49">
        <v>97.03</v>
      </c>
      <c r="C15" s="50">
        <v>89.4</v>
      </c>
      <c r="D15" s="48">
        <v>52</v>
      </c>
      <c r="E15" s="49">
        <v>493</v>
      </c>
      <c r="F15" s="50">
        <v>276</v>
      </c>
      <c r="G15" s="48">
        <v>52</v>
      </c>
      <c r="H15" s="49">
        <v>628436</v>
      </c>
      <c r="I15" s="50">
        <v>24182</v>
      </c>
      <c r="J15" s="48">
        <v>52</v>
      </c>
      <c r="K15" s="49">
        <v>2260913</v>
      </c>
      <c r="L15" s="50">
        <v>87025</v>
      </c>
    </row>
    <row r="16" spans="1:12">
      <c r="A16" s="48">
        <v>53</v>
      </c>
      <c r="B16" s="49">
        <v>97.48</v>
      </c>
      <c r="C16" s="50">
        <v>90.3</v>
      </c>
      <c r="D16" s="48">
        <v>53</v>
      </c>
      <c r="E16" s="49">
        <v>478</v>
      </c>
      <c r="F16" s="50">
        <v>267</v>
      </c>
      <c r="G16" s="48">
        <v>53</v>
      </c>
      <c r="H16" s="49">
        <v>649479</v>
      </c>
      <c r="I16" s="50">
        <v>22469</v>
      </c>
      <c r="J16" s="48">
        <v>53</v>
      </c>
      <c r="K16" s="49">
        <v>2226041</v>
      </c>
      <c r="L16" s="50">
        <v>80309</v>
      </c>
    </row>
    <row r="17" spans="1:42">
      <c r="A17" s="48">
        <v>54</v>
      </c>
      <c r="B17" s="49">
        <v>97.74</v>
      </c>
      <c r="C17" s="50">
        <v>91</v>
      </c>
      <c r="D17" s="48">
        <v>54</v>
      </c>
      <c r="E17" s="49">
        <v>478</v>
      </c>
      <c r="F17" s="50">
        <v>281</v>
      </c>
      <c r="G17" s="48">
        <v>54</v>
      </c>
      <c r="H17" s="49">
        <v>652165</v>
      </c>
      <c r="I17" s="50">
        <v>23687</v>
      </c>
      <c r="J17" s="48">
        <v>54</v>
      </c>
      <c r="K17" s="49">
        <v>2245384</v>
      </c>
      <c r="L17" s="50">
        <v>84117</v>
      </c>
    </row>
    <row r="18" spans="1:42">
      <c r="A18" s="48">
        <v>55</v>
      </c>
      <c r="B18" s="49">
        <v>98.15</v>
      </c>
      <c r="C18" s="50">
        <v>91.5</v>
      </c>
      <c r="D18" s="48">
        <v>55</v>
      </c>
      <c r="E18" s="49">
        <v>467</v>
      </c>
      <c r="F18" s="50">
        <v>275</v>
      </c>
      <c r="G18" s="48">
        <v>55</v>
      </c>
      <c r="H18" s="49">
        <v>640724</v>
      </c>
      <c r="I18" s="50">
        <v>23025</v>
      </c>
      <c r="J18" s="48">
        <v>55</v>
      </c>
      <c r="K18" s="49">
        <v>2212645</v>
      </c>
      <c r="L18" s="50">
        <v>82268</v>
      </c>
    </row>
    <row r="19" spans="1:42">
      <c r="A19" s="48">
        <v>56</v>
      </c>
      <c r="B19" s="49">
        <v>98.33</v>
      </c>
      <c r="C19" s="50">
        <v>91.9</v>
      </c>
      <c r="D19" s="48">
        <v>56</v>
      </c>
      <c r="E19" s="49">
        <v>490</v>
      </c>
      <c r="F19" s="50">
        <v>301</v>
      </c>
      <c r="G19" s="48">
        <v>56</v>
      </c>
      <c r="H19" s="49">
        <v>661425</v>
      </c>
      <c r="I19" s="50">
        <v>22539</v>
      </c>
      <c r="J19" s="48">
        <v>56</v>
      </c>
      <c r="K19" s="49">
        <v>2341083</v>
      </c>
      <c r="L19" s="50">
        <v>85624</v>
      </c>
    </row>
    <row r="20" spans="1:42">
      <c r="A20" s="48">
        <v>57</v>
      </c>
      <c r="B20" s="49">
        <v>98.55</v>
      </c>
      <c r="C20" s="50">
        <v>92.2</v>
      </c>
      <c r="D20" s="48">
        <v>57</v>
      </c>
      <c r="E20" s="49">
        <v>465</v>
      </c>
      <c r="F20" s="50">
        <v>289</v>
      </c>
      <c r="G20" s="48">
        <v>57</v>
      </c>
      <c r="H20" s="49">
        <v>657540</v>
      </c>
      <c r="I20" s="50">
        <v>22656</v>
      </c>
      <c r="J20" s="48">
        <v>57</v>
      </c>
      <c r="K20" s="49">
        <v>2241393</v>
      </c>
      <c r="L20" s="50">
        <v>81910</v>
      </c>
    </row>
    <row r="21" spans="1:42">
      <c r="A21" s="48">
        <v>58</v>
      </c>
      <c r="B21" s="49">
        <v>98.69</v>
      </c>
      <c r="C21" s="50">
        <v>92.6</v>
      </c>
      <c r="D21" s="48">
        <v>58</v>
      </c>
      <c r="E21" s="49">
        <v>492</v>
      </c>
      <c r="F21" s="50">
        <v>309</v>
      </c>
      <c r="G21" s="48">
        <v>58</v>
      </c>
      <c r="H21" s="49">
        <v>684687</v>
      </c>
      <c r="I21" s="50">
        <v>23662</v>
      </c>
      <c r="J21" s="48">
        <v>58</v>
      </c>
      <c r="K21" s="49">
        <v>2391909</v>
      </c>
      <c r="L21" s="50">
        <v>86584</v>
      </c>
    </row>
    <row r="22" spans="1:42">
      <c r="A22" s="48">
        <v>59</v>
      </c>
      <c r="B22" s="49">
        <v>98.81</v>
      </c>
      <c r="C22" s="50">
        <v>93.1</v>
      </c>
      <c r="D22" s="48">
        <v>59</v>
      </c>
      <c r="E22" s="49">
        <v>483</v>
      </c>
      <c r="F22" s="50">
        <v>330</v>
      </c>
      <c r="G22" s="48">
        <v>59</v>
      </c>
      <c r="H22" s="49">
        <v>688187</v>
      </c>
      <c r="I22" s="50">
        <v>24315</v>
      </c>
      <c r="J22" s="48">
        <v>59</v>
      </c>
      <c r="K22" s="49">
        <v>2368682</v>
      </c>
      <c r="L22" s="50">
        <v>91844</v>
      </c>
    </row>
    <row r="23" spans="1:42">
      <c r="A23" s="48">
        <v>60</v>
      </c>
      <c r="B23" s="49">
        <v>98.82</v>
      </c>
      <c r="C23" s="50">
        <v>93.3</v>
      </c>
      <c r="D23" s="48">
        <v>60</v>
      </c>
      <c r="E23" s="49">
        <v>481</v>
      </c>
      <c r="F23" s="50">
        <v>322</v>
      </c>
      <c r="G23" s="48">
        <v>60</v>
      </c>
      <c r="H23" s="49">
        <v>684501</v>
      </c>
      <c r="I23" s="50">
        <v>22318</v>
      </c>
      <c r="J23" s="48">
        <v>60</v>
      </c>
      <c r="K23" s="49">
        <v>2375479</v>
      </c>
      <c r="L23" s="50">
        <v>86260</v>
      </c>
    </row>
    <row r="24" spans="1:42">
      <c r="A24" s="48">
        <v>61</v>
      </c>
      <c r="B24" s="49">
        <v>98.83</v>
      </c>
      <c r="C24" s="50">
        <v>93.6</v>
      </c>
      <c r="D24" s="48">
        <v>61</v>
      </c>
      <c r="E24" s="49">
        <v>474</v>
      </c>
      <c r="F24" s="50">
        <v>345</v>
      </c>
      <c r="G24" s="48">
        <v>61</v>
      </c>
      <c r="H24" s="49">
        <v>681973</v>
      </c>
      <c r="I24" s="50">
        <v>22883</v>
      </c>
      <c r="J24" s="48">
        <v>61</v>
      </c>
      <c r="K24" s="49">
        <v>2353351</v>
      </c>
      <c r="L24" s="50">
        <v>90762</v>
      </c>
    </row>
    <row r="25" spans="1:42">
      <c r="A25" s="48">
        <v>62</v>
      </c>
      <c r="B25" s="49">
        <v>98.91</v>
      </c>
      <c r="C25" s="50">
        <v>93.9</v>
      </c>
      <c r="D25" s="48">
        <v>62</v>
      </c>
      <c r="E25" s="49">
        <v>462</v>
      </c>
      <c r="F25" s="50">
        <v>341</v>
      </c>
      <c r="G25" s="48">
        <v>62</v>
      </c>
      <c r="H25" s="49">
        <v>690412</v>
      </c>
      <c r="I25" s="50">
        <v>23819</v>
      </c>
      <c r="J25" s="48">
        <v>62</v>
      </c>
      <c r="K25" s="49">
        <v>2306278</v>
      </c>
      <c r="L25" s="50">
        <v>88348</v>
      </c>
    </row>
    <row r="26" spans="1:42">
      <c r="A26" s="48">
        <v>63</v>
      </c>
      <c r="B26" s="49">
        <v>99.03</v>
      </c>
      <c r="C26" s="50">
        <v>94.2</v>
      </c>
      <c r="D26" s="48">
        <v>63</v>
      </c>
      <c r="E26" s="49">
        <v>461</v>
      </c>
      <c r="F26" s="50">
        <v>353</v>
      </c>
      <c r="G26" s="48">
        <v>63</v>
      </c>
      <c r="H26" s="49">
        <v>699123</v>
      </c>
      <c r="I26" s="50">
        <v>23984</v>
      </c>
      <c r="J26" s="48">
        <v>63</v>
      </c>
      <c r="K26" s="49">
        <v>2316924</v>
      </c>
      <c r="L26" s="50">
        <v>92495</v>
      </c>
    </row>
    <row r="27" spans="1:42">
      <c r="A27" s="51" t="s">
        <v>332</v>
      </c>
      <c r="B27" s="49">
        <v>99.05</v>
      </c>
      <c r="C27" s="50">
        <v>94.4</v>
      </c>
      <c r="D27" s="51" t="s">
        <v>332</v>
      </c>
      <c r="E27" s="49">
        <v>472</v>
      </c>
      <c r="F27" s="50">
        <v>391</v>
      </c>
      <c r="G27" s="51" t="s">
        <v>332</v>
      </c>
      <c r="H27" s="49">
        <v>718791</v>
      </c>
      <c r="I27" s="50">
        <v>25659</v>
      </c>
      <c r="J27" s="51" t="s">
        <v>332</v>
      </c>
      <c r="K27" s="49">
        <v>2388771</v>
      </c>
      <c r="L27" s="50">
        <v>101446</v>
      </c>
    </row>
    <row r="28" spans="1:42">
      <c r="A28" s="48">
        <v>2</v>
      </c>
      <c r="B28" s="49">
        <v>99.19</v>
      </c>
      <c r="C28" s="50">
        <v>94.7</v>
      </c>
      <c r="D28" s="48">
        <v>2</v>
      </c>
      <c r="E28" s="49">
        <v>487</v>
      </c>
      <c r="F28" s="50">
        <v>400</v>
      </c>
      <c r="G28" s="48">
        <v>2</v>
      </c>
      <c r="H28" s="49">
        <v>738123</v>
      </c>
      <c r="I28" s="50">
        <v>25851</v>
      </c>
      <c r="J28" s="48">
        <v>2</v>
      </c>
      <c r="K28" s="49">
        <v>2481058</v>
      </c>
      <c r="L28" s="50">
        <v>102857</v>
      </c>
    </row>
    <row r="29" spans="1:42">
      <c r="A29" s="48">
        <v>3</v>
      </c>
      <c r="B29" s="49">
        <v>99.26</v>
      </c>
      <c r="C29" s="50">
        <v>94.9</v>
      </c>
      <c r="D29" s="48">
        <v>3</v>
      </c>
      <c r="E29" s="49">
        <v>479</v>
      </c>
      <c r="F29" s="50">
        <v>402</v>
      </c>
      <c r="G29" s="48">
        <v>3</v>
      </c>
      <c r="H29" s="49">
        <v>740343</v>
      </c>
      <c r="I29" s="50">
        <v>26393</v>
      </c>
      <c r="J29" s="48">
        <v>3</v>
      </c>
      <c r="K29" s="49">
        <v>2480327</v>
      </c>
      <c r="L29" s="50">
        <v>103146</v>
      </c>
    </row>
    <row r="30" spans="1:42">
      <c r="A30" s="48">
        <v>4</v>
      </c>
      <c r="B30" s="49">
        <v>99.31</v>
      </c>
      <c r="C30" s="50">
        <v>95.1</v>
      </c>
      <c r="D30" s="48">
        <v>4</v>
      </c>
      <c r="E30" s="49">
        <v>482</v>
      </c>
      <c r="F30" s="50">
        <v>409</v>
      </c>
      <c r="G30" s="48">
        <v>4</v>
      </c>
      <c r="H30" s="49">
        <v>746291</v>
      </c>
      <c r="I30" s="50">
        <v>26500</v>
      </c>
      <c r="J30" s="48">
        <v>4</v>
      </c>
      <c r="K30" s="49">
        <v>2512300</v>
      </c>
      <c r="L30" s="50">
        <v>103731</v>
      </c>
    </row>
    <row r="31" spans="1:42">
      <c r="A31" s="48">
        <v>5</v>
      </c>
      <c r="B31" s="49">
        <v>99.31</v>
      </c>
      <c r="C31" s="50">
        <v>95.3</v>
      </c>
      <c r="D31" s="48">
        <v>5</v>
      </c>
      <c r="E31" s="49">
        <v>464</v>
      </c>
      <c r="F31" s="50">
        <v>430</v>
      </c>
      <c r="G31" s="48">
        <v>5</v>
      </c>
      <c r="H31" s="49">
        <v>743987</v>
      </c>
      <c r="I31" s="50">
        <v>26617</v>
      </c>
      <c r="J31" s="48">
        <v>5</v>
      </c>
      <c r="K31" s="49">
        <v>2416696</v>
      </c>
      <c r="L31" s="50">
        <v>107110</v>
      </c>
    </row>
    <row r="32" spans="1:42">
      <c r="A32" s="48">
        <v>6</v>
      </c>
      <c r="B32" s="49">
        <v>99.38</v>
      </c>
      <c r="C32" s="50">
        <v>95.5</v>
      </c>
      <c r="D32" s="48">
        <v>6</v>
      </c>
      <c r="E32" s="49">
        <v>495</v>
      </c>
      <c r="F32" s="50">
        <v>434</v>
      </c>
      <c r="G32" s="48">
        <v>6</v>
      </c>
      <c r="H32" s="49">
        <v>754009</v>
      </c>
      <c r="I32" s="50">
        <v>27585</v>
      </c>
      <c r="J32" s="48">
        <v>6</v>
      </c>
      <c r="K32" s="49">
        <v>2589947</v>
      </c>
      <c r="L32" s="50">
        <v>108454</v>
      </c>
      <c r="AD32" s="1"/>
      <c r="AG32" s="1"/>
      <c r="AJ32" s="1"/>
      <c r="AL32" s="1"/>
      <c r="AN32" s="1"/>
      <c r="AP32" s="1"/>
    </row>
    <row r="33" spans="1:12">
      <c r="A33" s="48">
        <v>7</v>
      </c>
      <c r="B33" s="49">
        <v>99.36</v>
      </c>
      <c r="C33" s="50">
        <v>95.8</v>
      </c>
      <c r="D33" s="48">
        <v>7</v>
      </c>
      <c r="E33" s="49">
        <v>478</v>
      </c>
      <c r="F33" s="50">
        <v>459</v>
      </c>
      <c r="G33" s="48">
        <v>7</v>
      </c>
      <c r="H33" s="49">
        <v>737127</v>
      </c>
      <c r="I33" s="50">
        <v>28396</v>
      </c>
      <c r="J33" s="48">
        <v>7</v>
      </c>
      <c r="K33" s="49">
        <v>2457173</v>
      </c>
      <c r="L33" s="50">
        <v>114674</v>
      </c>
    </row>
    <row r="34" spans="1:12">
      <c r="A34" s="48">
        <v>8</v>
      </c>
      <c r="B34" s="49">
        <v>99.42</v>
      </c>
      <c r="C34" s="50">
        <v>96</v>
      </c>
      <c r="D34" s="48">
        <v>8</v>
      </c>
      <c r="E34" s="49">
        <v>476</v>
      </c>
      <c r="F34" s="50">
        <v>456</v>
      </c>
      <c r="G34" s="48">
        <v>8</v>
      </c>
      <c r="H34" s="49">
        <v>745001</v>
      </c>
      <c r="I34" s="50">
        <v>27974</v>
      </c>
      <c r="J34" s="48">
        <v>8</v>
      </c>
      <c r="K34" s="49">
        <v>2466237</v>
      </c>
      <c r="L34" s="50">
        <v>110390</v>
      </c>
    </row>
    <row r="35" spans="1:12">
      <c r="A35" s="48">
        <v>9</v>
      </c>
      <c r="B35" s="49">
        <v>99.47</v>
      </c>
      <c r="C35" s="50">
        <v>96.1</v>
      </c>
      <c r="D35" s="48">
        <v>9</v>
      </c>
      <c r="E35" s="49">
        <v>467</v>
      </c>
      <c r="F35" s="50">
        <v>446</v>
      </c>
      <c r="G35" s="48">
        <v>9</v>
      </c>
      <c r="H35" s="49">
        <v>747056</v>
      </c>
      <c r="I35" s="50">
        <v>27122</v>
      </c>
      <c r="J35" s="48">
        <v>9</v>
      </c>
      <c r="K35" s="49">
        <v>2438296</v>
      </c>
      <c r="L35" s="50">
        <v>102846</v>
      </c>
    </row>
    <row r="36" spans="1:12">
      <c r="A36" s="48">
        <v>10</v>
      </c>
      <c r="B36" s="49">
        <v>99.52</v>
      </c>
      <c r="C36" s="50">
        <v>96.3</v>
      </c>
      <c r="D36" s="48">
        <v>10</v>
      </c>
      <c r="E36" s="49">
        <v>468</v>
      </c>
      <c r="F36" s="50">
        <v>466</v>
      </c>
      <c r="G36" s="48">
        <v>10</v>
      </c>
      <c r="H36" s="49">
        <v>747747</v>
      </c>
      <c r="I36" s="50">
        <v>27667</v>
      </c>
      <c r="J36" s="48">
        <v>10</v>
      </c>
      <c r="K36" s="49">
        <v>2459317</v>
      </c>
      <c r="L36" s="50">
        <v>106380</v>
      </c>
    </row>
    <row r="37" spans="1:12">
      <c r="A37" s="48">
        <v>11</v>
      </c>
      <c r="B37" s="49">
        <v>99.59</v>
      </c>
      <c r="C37" s="50">
        <v>96.4</v>
      </c>
      <c r="D37" s="48">
        <v>11</v>
      </c>
      <c r="E37" s="49">
        <v>463</v>
      </c>
      <c r="F37" s="50">
        <v>470</v>
      </c>
      <c r="G37" s="48">
        <v>11</v>
      </c>
      <c r="H37" s="49">
        <v>741330</v>
      </c>
      <c r="I37" s="50">
        <v>26730</v>
      </c>
      <c r="J37" s="48">
        <v>11</v>
      </c>
      <c r="K37" s="49">
        <v>2455467</v>
      </c>
      <c r="L37" s="50">
        <v>103047</v>
      </c>
    </row>
    <row r="38" spans="1:12">
      <c r="A38" s="48">
        <v>12</v>
      </c>
      <c r="B38" s="49">
        <v>99.64</v>
      </c>
      <c r="C38" s="50">
        <v>96.6</v>
      </c>
      <c r="D38" s="48">
        <v>12</v>
      </c>
      <c r="E38" s="49">
        <v>450</v>
      </c>
      <c r="F38" s="50">
        <v>505</v>
      </c>
      <c r="G38" s="48">
        <v>12</v>
      </c>
      <c r="H38" s="49">
        <v>738179</v>
      </c>
      <c r="I38" s="50">
        <v>25928</v>
      </c>
      <c r="J38" s="48">
        <v>12</v>
      </c>
      <c r="K38" s="49">
        <v>2394070</v>
      </c>
      <c r="L38" s="50">
        <v>105264</v>
      </c>
    </row>
    <row r="39" spans="1:12">
      <c r="A39" s="48">
        <v>13</v>
      </c>
      <c r="B39" s="49">
        <v>99.69</v>
      </c>
      <c r="C39" s="52">
        <v>96.7</v>
      </c>
      <c r="D39" s="48">
        <v>13</v>
      </c>
      <c r="E39" s="49">
        <v>449</v>
      </c>
      <c r="F39" s="50">
        <v>498</v>
      </c>
      <c r="G39" s="48">
        <v>13</v>
      </c>
      <c r="H39" s="49">
        <v>729926</v>
      </c>
      <c r="I39" s="50">
        <v>26488</v>
      </c>
      <c r="J39" s="48">
        <v>13</v>
      </c>
      <c r="K39" s="49">
        <v>2394738</v>
      </c>
      <c r="L39" s="50">
        <v>103512</v>
      </c>
    </row>
    <row r="40" spans="1:12">
      <c r="A40" s="48">
        <v>14</v>
      </c>
      <c r="B40" s="49">
        <v>99.72</v>
      </c>
      <c r="C40" s="52">
        <v>96.8</v>
      </c>
      <c r="D40" s="48">
        <v>14</v>
      </c>
      <c r="E40" s="49">
        <v>440</v>
      </c>
      <c r="F40" s="50">
        <v>494</v>
      </c>
      <c r="G40" s="48">
        <v>14</v>
      </c>
      <c r="H40" s="49">
        <v>723852</v>
      </c>
      <c r="I40" s="50">
        <v>25517</v>
      </c>
      <c r="J40" s="48">
        <v>14</v>
      </c>
      <c r="K40" s="49">
        <v>2357506</v>
      </c>
      <c r="L40" s="50">
        <v>100207</v>
      </c>
    </row>
    <row r="41" spans="1:12">
      <c r="A41" s="48">
        <v>15</v>
      </c>
      <c r="B41" s="49">
        <v>99.71</v>
      </c>
      <c r="C41" s="52">
        <v>96.9</v>
      </c>
      <c r="D41" s="48">
        <v>15</v>
      </c>
      <c r="E41" s="49">
        <v>425</v>
      </c>
      <c r="F41" s="50">
        <v>497</v>
      </c>
      <c r="G41" s="48">
        <v>15</v>
      </c>
      <c r="H41" s="49">
        <v>711214</v>
      </c>
      <c r="I41" s="50">
        <v>24523</v>
      </c>
      <c r="J41" s="48">
        <v>15</v>
      </c>
      <c r="K41" s="49">
        <v>2279132</v>
      </c>
      <c r="L41" s="50">
        <v>96302</v>
      </c>
    </row>
    <row r="42" spans="1:12">
      <c r="A42" s="48">
        <v>16</v>
      </c>
      <c r="B42" s="49">
        <v>99.74</v>
      </c>
      <c r="C42" s="52">
        <v>97.1</v>
      </c>
      <c r="D42" s="48">
        <v>16</v>
      </c>
      <c r="E42" s="49">
        <v>428</v>
      </c>
      <c r="F42" s="50">
        <v>504</v>
      </c>
      <c r="G42" s="48">
        <v>16</v>
      </c>
      <c r="H42" s="49">
        <v>711260</v>
      </c>
      <c r="I42" s="50">
        <v>23560</v>
      </c>
      <c r="J42" s="48">
        <v>16</v>
      </c>
      <c r="K42" s="49">
        <v>2300175</v>
      </c>
      <c r="L42" s="50">
        <v>95017</v>
      </c>
    </row>
    <row r="43" spans="1:12">
      <c r="A43" s="48">
        <v>17</v>
      </c>
      <c r="B43" s="49">
        <v>99.74</v>
      </c>
      <c r="C43" s="52">
        <v>97.2</v>
      </c>
      <c r="D43" s="48">
        <v>17</v>
      </c>
      <c r="E43" s="49">
        <v>416</v>
      </c>
      <c r="F43" s="50">
        <v>535</v>
      </c>
      <c r="G43" s="48">
        <v>17</v>
      </c>
      <c r="H43" s="49">
        <v>707826</v>
      </c>
      <c r="I43" s="50">
        <v>22031</v>
      </c>
      <c r="J43" s="48">
        <v>17</v>
      </c>
      <c r="K43" s="49">
        <v>2245178</v>
      </c>
      <c r="L43" s="50">
        <v>92072</v>
      </c>
    </row>
    <row r="44" spans="1:12">
      <c r="A44" s="48">
        <v>18</v>
      </c>
      <c r="B44" s="49">
        <v>99.74</v>
      </c>
      <c r="C44" s="52">
        <v>97.3</v>
      </c>
      <c r="D44" s="48">
        <v>18</v>
      </c>
      <c r="E44" s="49">
        <v>414</v>
      </c>
      <c r="F44" s="50">
        <v>519</v>
      </c>
      <c r="G44" s="48">
        <v>18</v>
      </c>
      <c r="H44" s="49">
        <v>703694</v>
      </c>
      <c r="I44" s="50">
        <v>21671</v>
      </c>
      <c r="J44" s="48">
        <v>18</v>
      </c>
      <c r="K44" s="49">
        <v>2236638</v>
      </c>
      <c r="L44" s="50">
        <v>87251</v>
      </c>
    </row>
    <row r="45" spans="1:12">
      <c r="A45" s="48">
        <v>19</v>
      </c>
      <c r="B45" s="49">
        <v>99.78</v>
      </c>
      <c r="C45" s="52">
        <v>97.4</v>
      </c>
      <c r="D45" s="48">
        <v>19</v>
      </c>
      <c r="E45" s="49">
        <v>407</v>
      </c>
      <c r="F45" s="50">
        <v>509</v>
      </c>
      <c r="G45" s="48">
        <v>19</v>
      </c>
      <c r="H45" s="49">
        <v>703990</v>
      </c>
      <c r="I45" s="50">
        <v>19654</v>
      </c>
      <c r="J45" s="48">
        <v>19</v>
      </c>
      <c r="K45" s="49">
        <v>2204488</v>
      </c>
      <c r="L45" s="50">
        <v>76753</v>
      </c>
    </row>
    <row r="46" spans="1:12">
      <c r="A46" s="48">
        <v>20</v>
      </c>
      <c r="B46" s="49">
        <v>99.8</v>
      </c>
      <c r="C46" s="52">
        <v>97.5</v>
      </c>
      <c r="D46" s="53">
        <v>20</v>
      </c>
      <c r="E46" s="49">
        <v>405</v>
      </c>
      <c r="F46" s="50">
        <v>501</v>
      </c>
      <c r="G46" s="48">
        <v>20</v>
      </c>
      <c r="H46" s="49">
        <v>691350</v>
      </c>
      <c r="I46" s="50">
        <v>19077</v>
      </c>
      <c r="J46" s="48">
        <v>20</v>
      </c>
      <c r="K46" s="49">
        <v>2194782</v>
      </c>
      <c r="L46" s="50">
        <v>73385</v>
      </c>
    </row>
    <row r="47" spans="1:12">
      <c r="A47" s="48">
        <v>21</v>
      </c>
      <c r="B47" s="49">
        <v>99.8</v>
      </c>
      <c r="C47" s="52">
        <v>97.5</v>
      </c>
      <c r="D47" s="53">
        <v>21</v>
      </c>
      <c r="E47" s="49">
        <v>393</v>
      </c>
      <c r="F47" s="82">
        <v>497</v>
      </c>
      <c r="G47" s="48">
        <v>21</v>
      </c>
      <c r="H47" s="49">
        <v>684914</v>
      </c>
      <c r="I47" s="50">
        <v>17877</v>
      </c>
      <c r="J47" s="48">
        <v>21</v>
      </c>
      <c r="K47" s="49">
        <v>2137907</v>
      </c>
      <c r="L47" s="50">
        <v>69960</v>
      </c>
    </row>
    <row r="48" spans="1:12">
      <c r="A48" s="48">
        <v>22</v>
      </c>
      <c r="B48" s="44">
        <v>99.81</v>
      </c>
      <c r="C48" s="52">
        <v>97.5</v>
      </c>
      <c r="D48" s="53">
        <v>22</v>
      </c>
      <c r="E48" s="49">
        <v>386</v>
      </c>
      <c r="F48" s="50">
        <v>538</v>
      </c>
      <c r="G48" s="48">
        <v>22</v>
      </c>
      <c r="H48" s="49">
        <v>688473</v>
      </c>
      <c r="I48" s="64">
        <v>17129</v>
      </c>
      <c r="J48" s="48">
        <v>22</v>
      </c>
      <c r="K48" s="49">
        <v>2100586</v>
      </c>
      <c r="L48" s="50">
        <v>69077</v>
      </c>
    </row>
    <row r="49" spans="1:12">
      <c r="A49" s="48">
        <v>23</v>
      </c>
      <c r="B49" s="44">
        <v>99.83</v>
      </c>
      <c r="C49" s="52">
        <v>97.6</v>
      </c>
      <c r="D49" s="53">
        <v>23</v>
      </c>
      <c r="E49" s="49">
        <v>390</v>
      </c>
      <c r="F49" s="50">
        <v>524</v>
      </c>
      <c r="G49" s="48">
        <v>23</v>
      </c>
      <c r="H49" s="49">
        <v>679033</v>
      </c>
      <c r="I49" s="64">
        <v>16934</v>
      </c>
      <c r="J49" s="48">
        <v>23</v>
      </c>
      <c r="K49" s="49">
        <v>2119737</v>
      </c>
      <c r="L49" s="50">
        <v>65787</v>
      </c>
    </row>
    <row r="50" spans="1:12">
      <c r="A50" s="48">
        <v>24</v>
      </c>
      <c r="B50" s="44">
        <v>99.83</v>
      </c>
      <c r="C50" s="52">
        <v>97.7</v>
      </c>
      <c r="D50" s="53">
        <v>24</v>
      </c>
      <c r="E50" s="44">
        <v>385</v>
      </c>
      <c r="F50" s="50">
        <v>502</v>
      </c>
      <c r="G50" s="48">
        <v>24</v>
      </c>
      <c r="H50" s="44">
        <v>673704</v>
      </c>
      <c r="I50" s="64">
        <v>16780</v>
      </c>
      <c r="J50" s="48">
        <v>24</v>
      </c>
      <c r="K50" s="44">
        <v>2087756</v>
      </c>
      <c r="L50" s="50">
        <v>61944</v>
      </c>
    </row>
    <row r="51" spans="1:12">
      <c r="A51" s="48">
        <v>25</v>
      </c>
      <c r="B51" s="44">
        <v>99.83</v>
      </c>
      <c r="C51" s="52">
        <v>97.7</v>
      </c>
      <c r="D51" s="53">
        <v>25</v>
      </c>
      <c r="E51" s="304">
        <v>385</v>
      </c>
      <c r="F51" s="305">
        <v>541</v>
      </c>
      <c r="G51" s="53">
        <v>25</v>
      </c>
      <c r="H51" s="304">
        <v>669198</v>
      </c>
      <c r="I51" s="305">
        <v>16284</v>
      </c>
      <c r="J51" s="306">
        <v>25</v>
      </c>
      <c r="K51" s="304">
        <v>2082024</v>
      </c>
      <c r="L51" s="305">
        <v>65294</v>
      </c>
    </row>
    <row r="52" spans="1:12">
      <c r="A52" s="48">
        <v>26</v>
      </c>
      <c r="B52" s="44">
        <v>99.84</v>
      </c>
      <c r="C52" s="52">
        <v>97.8</v>
      </c>
      <c r="D52" s="53">
        <v>26</v>
      </c>
      <c r="E52" s="304">
        <v>377</v>
      </c>
      <c r="F52" s="305">
        <v>552</v>
      </c>
      <c r="G52" s="53">
        <v>26</v>
      </c>
      <c r="H52" s="304">
        <v>661652</v>
      </c>
      <c r="I52" s="305">
        <v>13335</v>
      </c>
      <c r="J52" s="53">
        <v>26</v>
      </c>
      <c r="K52" s="304">
        <v>2039062</v>
      </c>
      <c r="L52" s="305">
        <v>54192</v>
      </c>
    </row>
    <row r="53" spans="1:12">
      <c r="A53" s="53">
        <v>27</v>
      </c>
      <c r="B53" s="44">
        <v>99.84</v>
      </c>
      <c r="C53" s="52">
        <v>97.9</v>
      </c>
      <c r="D53" s="53">
        <v>27</v>
      </c>
      <c r="E53" s="44">
        <v>384</v>
      </c>
      <c r="F53" s="52">
        <v>679</v>
      </c>
      <c r="G53" s="53">
        <v>27</v>
      </c>
      <c r="H53" s="44">
        <v>654804</v>
      </c>
      <c r="I53" s="305">
        <v>11105</v>
      </c>
      <c r="J53" s="53">
        <v>27</v>
      </c>
      <c r="K53">
        <v>2085205</v>
      </c>
      <c r="L53">
        <v>50623</v>
      </c>
    </row>
    <row r="54" spans="1:12">
      <c r="A54" s="53">
        <v>28</v>
      </c>
      <c r="B54" s="44">
        <v>99.85</v>
      </c>
      <c r="C54" s="573"/>
      <c r="D54" s="53">
        <v>28</v>
      </c>
      <c r="E54" s="44">
        <v>375</v>
      </c>
      <c r="F54">
        <v>626</v>
      </c>
      <c r="G54" s="53">
        <v>28</v>
      </c>
      <c r="H54" s="44">
        <v>656221</v>
      </c>
      <c r="I54">
        <v>10553</v>
      </c>
      <c r="J54" s="53">
        <v>28</v>
      </c>
      <c r="K54">
        <v>2034282</v>
      </c>
      <c r="L54">
        <v>45278</v>
      </c>
    </row>
  </sheetData>
  <phoneticPr fontId="2"/>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F61"/>
  <sheetViews>
    <sheetView showZeros="0" view="pageBreakPreview" zoomScale="75" zoomScaleNormal="100" zoomScaleSheetLayoutView="75" workbookViewId="0">
      <pane xSplit="1" ySplit="6" topLeftCell="B7" activePane="bottomRight" state="frozen"/>
      <selection activeCell="M87" sqref="M87"/>
      <selection pane="topRight" activeCell="M87" sqref="M87"/>
      <selection pane="bottomLeft" activeCell="M87" sqref="M87"/>
      <selection pane="bottomRight" activeCell="B1" sqref="B1"/>
    </sheetView>
  </sheetViews>
  <sheetFormatPr defaultColWidth="9" defaultRowHeight="14.25"/>
  <cols>
    <col min="1" max="1" width="4.875" style="12" hidden="1" customWidth="1"/>
    <col min="2" max="2" width="5.125" style="269" customWidth="1"/>
    <col min="3" max="3" width="22.5" style="279" customWidth="1"/>
    <col min="4" max="5" width="10.625" style="14" customWidth="1"/>
    <col min="6" max="6" width="5.125" style="14" customWidth="1"/>
    <col min="7" max="7" width="4.75" style="14" customWidth="1"/>
    <col min="8" max="8" width="5.125" style="14" customWidth="1"/>
    <col min="9" max="11" width="4.75" style="14" customWidth="1"/>
    <col min="12" max="12" width="5.125" style="14" customWidth="1"/>
    <col min="13" max="17" width="4.75" style="14" customWidth="1"/>
    <col min="18" max="19" width="13.625" style="14" customWidth="1"/>
    <col min="20" max="20" width="7.125" style="14" customWidth="1"/>
    <col min="21" max="25" width="9.125" style="14" customWidth="1"/>
    <col min="26" max="29" width="8.625" style="14" customWidth="1"/>
    <col min="30" max="31" width="10.625" style="14" customWidth="1"/>
    <col min="32" max="32" width="9.125" style="14" customWidth="1"/>
    <col min="33" max="16384" width="9" style="14"/>
  </cols>
  <sheetData>
    <row r="1" spans="1:32" s="4" customFormat="1" ht="18" customHeight="1">
      <c r="A1" s="12"/>
      <c r="B1" s="4" t="s">
        <v>422</v>
      </c>
      <c r="C1" s="274"/>
      <c r="E1" s="4" t="s">
        <v>200</v>
      </c>
    </row>
    <row r="2" spans="1:32" s="4" customFormat="1" ht="18" customHeight="1">
      <c r="A2" s="12"/>
      <c r="B2" s="528"/>
      <c r="C2" s="275"/>
      <c r="D2" s="5"/>
      <c r="E2" s="5"/>
      <c r="F2" s="699" t="s">
        <v>423</v>
      </c>
      <c r="G2" s="690"/>
      <c r="H2" s="690"/>
      <c r="I2" s="690"/>
      <c r="J2" s="691"/>
      <c r="K2" s="699" t="s">
        <v>269</v>
      </c>
      <c r="L2" s="690"/>
      <c r="M2" s="690"/>
      <c r="N2" s="690"/>
      <c r="O2" s="690"/>
      <c r="P2" s="690"/>
      <c r="Q2" s="691"/>
      <c r="R2" s="5"/>
      <c r="S2" s="528"/>
      <c r="T2" s="528"/>
      <c r="U2" s="527" t="s">
        <v>972</v>
      </c>
      <c r="V2" s="529" t="s">
        <v>424</v>
      </c>
      <c r="W2" s="6" t="s">
        <v>425</v>
      </c>
      <c r="X2" s="6"/>
      <c r="Y2" s="6"/>
      <c r="Z2" s="6"/>
      <c r="AA2" s="6"/>
      <c r="AB2" s="268"/>
      <c r="AC2" s="268"/>
      <c r="AD2" s="562"/>
      <c r="AE2" s="528" t="s">
        <v>972</v>
      </c>
      <c r="AF2" s="528" t="s">
        <v>972</v>
      </c>
    </row>
    <row r="3" spans="1:32" s="4" customFormat="1" ht="18" customHeight="1">
      <c r="A3" s="12"/>
      <c r="B3" s="7" t="s">
        <v>270</v>
      </c>
      <c r="C3" s="276"/>
      <c r="D3" s="7" t="s">
        <v>362</v>
      </c>
      <c r="E3" s="7" t="s">
        <v>363</v>
      </c>
      <c r="F3" s="562" t="s">
        <v>364</v>
      </c>
      <c r="G3" s="562" t="s">
        <v>365</v>
      </c>
      <c r="H3" s="562" t="s">
        <v>366</v>
      </c>
      <c r="I3" s="562" t="s">
        <v>367</v>
      </c>
      <c r="J3" s="562" t="s">
        <v>368</v>
      </c>
      <c r="K3" s="7" t="s">
        <v>369</v>
      </c>
      <c r="L3" s="7" t="s">
        <v>370</v>
      </c>
      <c r="M3" s="563" t="s">
        <v>426</v>
      </c>
      <c r="N3" s="562" t="s">
        <v>205</v>
      </c>
      <c r="O3" s="332" t="s">
        <v>980</v>
      </c>
      <c r="P3" s="562" t="s">
        <v>427</v>
      </c>
      <c r="Q3" s="564" t="s">
        <v>1073</v>
      </c>
      <c r="R3" s="7" t="s">
        <v>428</v>
      </c>
      <c r="S3" s="7" t="s">
        <v>969</v>
      </c>
      <c r="T3" s="7" t="s">
        <v>967</v>
      </c>
      <c r="U3" s="7" t="s">
        <v>975</v>
      </c>
      <c r="V3" s="7" t="s">
        <v>261</v>
      </c>
      <c r="W3" s="531" t="s">
        <v>260</v>
      </c>
      <c r="X3" s="625" t="s">
        <v>424</v>
      </c>
      <c r="Y3" s="626" t="s">
        <v>425</v>
      </c>
      <c r="Z3" s="626"/>
      <c r="AA3" s="626"/>
      <c r="AB3" s="7" t="s">
        <v>261</v>
      </c>
      <c r="AC3" s="7" t="s">
        <v>434</v>
      </c>
      <c r="AD3" s="7" t="s">
        <v>435</v>
      </c>
      <c r="AE3" s="7" t="s">
        <v>971</v>
      </c>
      <c r="AF3" s="277" t="s">
        <v>974</v>
      </c>
    </row>
    <row r="4" spans="1:32" s="4" customFormat="1" ht="18" customHeight="1">
      <c r="A4" s="12"/>
      <c r="B4" s="7" t="s">
        <v>436</v>
      </c>
      <c r="C4" s="277" t="s">
        <v>437</v>
      </c>
      <c r="D4" s="7" t="s">
        <v>373</v>
      </c>
      <c r="E4" s="7" t="s">
        <v>373</v>
      </c>
      <c r="F4" s="7" t="s">
        <v>374</v>
      </c>
      <c r="G4" s="7" t="s">
        <v>374</v>
      </c>
      <c r="H4" s="7" t="s">
        <v>375</v>
      </c>
      <c r="I4" s="7" t="s">
        <v>376</v>
      </c>
      <c r="J4" s="7" t="s">
        <v>377</v>
      </c>
      <c r="K4" s="7" t="s">
        <v>378</v>
      </c>
      <c r="L4" s="7" t="s">
        <v>378</v>
      </c>
      <c r="M4" s="565" t="s">
        <v>1074</v>
      </c>
      <c r="N4" s="7" t="s">
        <v>1075</v>
      </c>
      <c r="O4" s="332" t="s">
        <v>982</v>
      </c>
      <c r="P4" s="7" t="s">
        <v>438</v>
      </c>
      <c r="Q4" s="566" t="s">
        <v>1076</v>
      </c>
      <c r="R4" s="7"/>
      <c r="S4" s="7" t="s">
        <v>970</v>
      </c>
      <c r="T4" s="7" t="s">
        <v>968</v>
      </c>
      <c r="U4" s="7" t="s">
        <v>442</v>
      </c>
      <c r="V4" s="7" t="s">
        <v>443</v>
      </c>
      <c r="W4" s="7" t="s">
        <v>443</v>
      </c>
      <c r="X4" s="7" t="s">
        <v>430</v>
      </c>
      <c r="Y4" s="7" t="s">
        <v>431</v>
      </c>
      <c r="Z4" s="7" t="s">
        <v>432</v>
      </c>
      <c r="AA4" s="7" t="s">
        <v>433</v>
      </c>
      <c r="AB4" s="7" t="s">
        <v>964</v>
      </c>
      <c r="AC4" s="7" t="s">
        <v>965</v>
      </c>
      <c r="AD4" s="7" t="s">
        <v>439</v>
      </c>
      <c r="AE4" s="7" t="s">
        <v>439</v>
      </c>
      <c r="AF4" s="7" t="s">
        <v>973</v>
      </c>
    </row>
    <row r="5" spans="1:32" s="4" customFormat="1" ht="18" customHeight="1">
      <c r="A5" s="12"/>
      <c r="B5" s="7"/>
      <c r="C5" s="276"/>
      <c r="D5" s="8" t="s">
        <v>271</v>
      </c>
      <c r="E5" s="8" t="s">
        <v>271</v>
      </c>
      <c r="F5" s="7" t="s">
        <v>376</v>
      </c>
      <c r="G5" s="7" t="s">
        <v>376</v>
      </c>
      <c r="H5" s="7" t="s">
        <v>376</v>
      </c>
      <c r="I5" s="7" t="s">
        <v>380</v>
      </c>
      <c r="J5" s="7" t="s">
        <v>381</v>
      </c>
      <c r="K5" s="7" t="s">
        <v>382</v>
      </c>
      <c r="L5" s="7" t="s">
        <v>382</v>
      </c>
      <c r="M5" s="565" t="s">
        <v>440</v>
      </c>
      <c r="N5" s="7" t="s">
        <v>1077</v>
      </c>
      <c r="O5" s="332" t="s">
        <v>980</v>
      </c>
      <c r="P5" s="7" t="s">
        <v>1078</v>
      </c>
      <c r="Q5" s="566" t="s">
        <v>441</v>
      </c>
      <c r="R5" s="7"/>
      <c r="S5" s="7"/>
      <c r="T5" s="7"/>
      <c r="V5" s="7" t="s">
        <v>346</v>
      </c>
      <c r="W5" s="7" t="s">
        <v>346</v>
      </c>
      <c r="X5" s="7"/>
      <c r="Y5" s="7"/>
      <c r="Z5" s="7"/>
      <c r="AA5" s="277" t="s">
        <v>239</v>
      </c>
      <c r="AB5" s="7" t="s">
        <v>443</v>
      </c>
      <c r="AC5" s="7" t="s">
        <v>966</v>
      </c>
      <c r="AD5" s="7" t="s">
        <v>442</v>
      </c>
      <c r="AE5" s="7" t="s">
        <v>442</v>
      </c>
      <c r="AF5" s="7" t="s">
        <v>383</v>
      </c>
    </row>
    <row r="6" spans="1:32" s="4" customFormat="1" ht="18" customHeight="1">
      <c r="A6" s="12"/>
      <c r="B6" s="7"/>
      <c r="C6" s="276"/>
      <c r="D6" s="7" t="s">
        <v>446</v>
      </c>
      <c r="E6" s="7" t="s">
        <v>446</v>
      </c>
      <c r="F6" s="7"/>
      <c r="G6" s="7"/>
      <c r="H6" s="7"/>
      <c r="I6" s="7" t="s">
        <v>376</v>
      </c>
      <c r="J6" s="7"/>
      <c r="K6" s="7" t="s">
        <v>384</v>
      </c>
      <c r="L6" s="7" t="s">
        <v>384</v>
      </c>
      <c r="M6" s="565"/>
      <c r="N6" s="10"/>
      <c r="O6" s="405" t="s">
        <v>1079</v>
      </c>
      <c r="P6" s="7" t="s">
        <v>1080</v>
      </c>
      <c r="Q6" s="566"/>
      <c r="R6" s="7" t="s">
        <v>447</v>
      </c>
      <c r="S6" s="7" t="s">
        <v>447</v>
      </c>
      <c r="T6" s="7" t="s">
        <v>446</v>
      </c>
      <c r="U6" s="7" t="s">
        <v>448</v>
      </c>
      <c r="V6" s="7" t="s">
        <v>448</v>
      </c>
      <c r="W6" s="7" t="s">
        <v>448</v>
      </c>
      <c r="X6" s="7" t="s">
        <v>448</v>
      </c>
      <c r="Y6" s="7" t="s">
        <v>448</v>
      </c>
      <c r="Z6" s="7" t="s">
        <v>448</v>
      </c>
      <c r="AA6" s="10" t="s">
        <v>448</v>
      </c>
      <c r="AB6" s="10" t="s">
        <v>448</v>
      </c>
      <c r="AC6" s="10" t="s">
        <v>448</v>
      </c>
      <c r="AD6" s="7" t="s">
        <v>449</v>
      </c>
      <c r="AE6" s="7" t="s">
        <v>449</v>
      </c>
      <c r="AF6" s="10" t="s">
        <v>272</v>
      </c>
    </row>
    <row r="7" spans="1:32" s="4" customFormat="1" ht="27.95" customHeight="1">
      <c r="A7" s="12">
        <v>41</v>
      </c>
      <c r="B7" s="9">
        <v>1</v>
      </c>
      <c r="C7" s="273" t="s">
        <v>417</v>
      </c>
      <c r="D7" s="63">
        <v>1560000</v>
      </c>
      <c r="E7" s="63">
        <v>1526631</v>
      </c>
      <c r="F7" s="593">
        <v>6</v>
      </c>
      <c r="G7" s="593"/>
      <c r="H7" s="593"/>
      <c r="I7" s="593">
        <v>2</v>
      </c>
      <c r="J7" s="593">
        <v>1</v>
      </c>
      <c r="K7" s="593"/>
      <c r="L7" s="593">
        <v>3</v>
      </c>
      <c r="M7" s="594">
        <v>1</v>
      </c>
      <c r="N7" s="593"/>
      <c r="O7" s="595">
        <v>1</v>
      </c>
      <c r="P7" s="594"/>
      <c r="Q7" s="596"/>
      <c r="R7" s="406">
        <v>30053082</v>
      </c>
      <c r="S7" s="406">
        <v>6853329</v>
      </c>
      <c r="T7" s="406">
        <v>782</v>
      </c>
      <c r="U7" s="406">
        <v>188458</v>
      </c>
      <c r="V7" s="406">
        <v>178385</v>
      </c>
      <c r="W7" s="406">
        <v>173204</v>
      </c>
      <c r="X7" s="406">
        <v>128746</v>
      </c>
      <c r="Y7" s="406">
        <v>37410</v>
      </c>
      <c r="Z7" s="406">
        <v>7048</v>
      </c>
      <c r="AA7" s="627">
        <v>0</v>
      </c>
      <c r="AB7" s="407">
        <v>5181</v>
      </c>
      <c r="AC7" s="407">
        <v>10073</v>
      </c>
      <c r="AD7" s="173">
        <v>676000</v>
      </c>
      <c r="AE7" s="173">
        <v>565950</v>
      </c>
      <c r="AF7" s="63">
        <f t="shared" ref="AF7:AF51" si="0">AE7*1000/E7</f>
        <v>370.71826787219703</v>
      </c>
    </row>
    <row r="8" spans="1:32" s="4" customFormat="1" ht="27.95" customHeight="1">
      <c r="A8" s="12">
        <v>44</v>
      </c>
      <c r="B8" s="9">
        <v>2</v>
      </c>
      <c r="C8" s="273" t="s">
        <v>419</v>
      </c>
      <c r="D8" s="63">
        <v>578600</v>
      </c>
      <c r="E8" s="63">
        <v>450765</v>
      </c>
      <c r="F8" s="593">
        <v>2</v>
      </c>
      <c r="G8" s="593"/>
      <c r="H8" s="593"/>
      <c r="I8" s="593">
        <v>2</v>
      </c>
      <c r="J8" s="593"/>
      <c r="K8" s="593"/>
      <c r="L8" s="593">
        <v>1</v>
      </c>
      <c r="M8" s="594"/>
      <c r="N8" s="593"/>
      <c r="O8" s="595"/>
      <c r="P8" s="594"/>
      <c r="Q8" s="596">
        <v>1</v>
      </c>
      <c r="R8" s="406">
        <v>8272909</v>
      </c>
      <c r="S8" s="406">
        <v>1501575</v>
      </c>
      <c r="T8" s="406">
        <v>155</v>
      </c>
      <c r="U8" s="406">
        <v>55632</v>
      </c>
      <c r="V8" s="406">
        <v>52300</v>
      </c>
      <c r="W8" s="406">
        <v>50785</v>
      </c>
      <c r="X8" s="406">
        <v>39724</v>
      </c>
      <c r="Y8" s="406">
        <v>8451</v>
      </c>
      <c r="Z8" s="406">
        <v>2609</v>
      </c>
      <c r="AA8" s="406">
        <v>1</v>
      </c>
      <c r="AB8" s="63">
        <v>1515</v>
      </c>
      <c r="AC8" s="63">
        <v>3332</v>
      </c>
      <c r="AD8" s="173">
        <v>383500</v>
      </c>
      <c r="AE8" s="173">
        <v>167868</v>
      </c>
      <c r="AF8" s="63">
        <f t="shared" si="0"/>
        <v>372.40690825596488</v>
      </c>
    </row>
    <row r="9" spans="1:32" s="4" customFormat="1" ht="27.95" customHeight="1">
      <c r="A9" s="12">
        <v>9</v>
      </c>
      <c r="B9" s="9">
        <v>3</v>
      </c>
      <c r="C9" s="273" t="s">
        <v>393</v>
      </c>
      <c r="D9" s="63">
        <v>120000</v>
      </c>
      <c r="E9" s="63">
        <v>94561</v>
      </c>
      <c r="F9" s="593">
        <v>1</v>
      </c>
      <c r="G9" s="593">
        <v>1</v>
      </c>
      <c r="H9" s="593">
        <v>2</v>
      </c>
      <c r="I9" s="593">
        <v>1</v>
      </c>
      <c r="J9" s="593"/>
      <c r="K9" s="593"/>
      <c r="L9" s="593">
        <v>1</v>
      </c>
      <c r="M9" s="594"/>
      <c r="N9" s="593"/>
      <c r="O9" s="595"/>
      <c r="P9" s="594">
        <v>2</v>
      </c>
      <c r="Q9" s="596"/>
      <c r="R9" s="406">
        <v>1245660</v>
      </c>
      <c r="S9" s="406">
        <v>404776</v>
      </c>
      <c r="T9" s="406">
        <v>23</v>
      </c>
      <c r="U9" s="406">
        <v>13035</v>
      </c>
      <c r="V9" s="406">
        <v>11819</v>
      </c>
      <c r="W9" s="406">
        <v>11813</v>
      </c>
      <c r="X9" s="406">
        <v>9291</v>
      </c>
      <c r="Y9" s="406">
        <v>2513</v>
      </c>
      <c r="Z9" s="406"/>
      <c r="AA9" s="406">
        <v>9</v>
      </c>
      <c r="AB9" s="63">
        <v>6</v>
      </c>
      <c r="AC9" s="63">
        <v>1216</v>
      </c>
      <c r="AD9" s="173">
        <v>109000</v>
      </c>
      <c r="AE9" s="173">
        <v>39386</v>
      </c>
      <c r="AF9" s="63">
        <f t="shared" si="0"/>
        <v>416.51420776007024</v>
      </c>
    </row>
    <row r="10" spans="1:32" s="4" customFormat="1" ht="27.95" customHeight="1">
      <c r="A10" s="12">
        <v>31</v>
      </c>
      <c r="B10" s="9">
        <v>4</v>
      </c>
      <c r="C10" s="273" t="s">
        <v>411</v>
      </c>
      <c r="D10" s="63">
        <v>87700</v>
      </c>
      <c r="E10" s="63">
        <v>64948</v>
      </c>
      <c r="F10" s="593">
        <v>10</v>
      </c>
      <c r="G10" s="593">
        <v>5</v>
      </c>
      <c r="H10" s="593">
        <v>34</v>
      </c>
      <c r="I10" s="593"/>
      <c r="J10" s="593">
        <v>4</v>
      </c>
      <c r="K10" s="593">
        <v>4</v>
      </c>
      <c r="L10" s="593">
        <v>8</v>
      </c>
      <c r="M10" s="594">
        <v>6</v>
      </c>
      <c r="N10" s="593"/>
      <c r="O10" s="595"/>
      <c r="P10" s="594">
        <v>18</v>
      </c>
      <c r="Q10" s="596"/>
      <c r="R10" s="406">
        <v>1369060</v>
      </c>
      <c r="S10" s="406">
        <v>402092</v>
      </c>
      <c r="T10" s="406">
        <v>23</v>
      </c>
      <c r="U10" s="406">
        <v>10324</v>
      </c>
      <c r="V10" s="406">
        <v>8992</v>
      </c>
      <c r="W10" s="406">
        <v>8864</v>
      </c>
      <c r="X10" s="406">
        <v>5710</v>
      </c>
      <c r="Y10" s="406">
        <v>2180</v>
      </c>
      <c r="Z10" s="406">
        <v>602</v>
      </c>
      <c r="AA10" s="406">
        <v>372</v>
      </c>
      <c r="AB10" s="63">
        <v>128</v>
      </c>
      <c r="AC10" s="63">
        <v>1332</v>
      </c>
      <c r="AD10" s="173">
        <v>54100</v>
      </c>
      <c r="AE10" s="173">
        <v>36752</v>
      </c>
      <c r="AF10" s="63">
        <f t="shared" si="0"/>
        <v>565.8680790786475</v>
      </c>
    </row>
    <row r="11" spans="1:32" s="4" customFormat="1" ht="27.95" customHeight="1">
      <c r="A11" s="12">
        <v>45</v>
      </c>
      <c r="B11" s="9">
        <v>5</v>
      </c>
      <c r="C11" s="273" t="s">
        <v>420</v>
      </c>
      <c r="D11" s="63">
        <v>512000</v>
      </c>
      <c r="E11" s="63">
        <v>487868</v>
      </c>
      <c r="F11" s="593">
        <v>4</v>
      </c>
      <c r="G11" s="593"/>
      <c r="H11" s="593">
        <v>5</v>
      </c>
      <c r="I11" s="593">
        <v>2</v>
      </c>
      <c r="J11" s="593"/>
      <c r="K11" s="593"/>
      <c r="L11" s="593">
        <v>3</v>
      </c>
      <c r="M11" s="594"/>
      <c r="N11" s="597">
        <v>1</v>
      </c>
      <c r="O11" s="595">
        <v>1</v>
      </c>
      <c r="P11" s="594"/>
      <c r="Q11" s="596"/>
      <c r="R11" s="406">
        <v>8740998</v>
      </c>
      <c r="S11" s="406">
        <v>1287739</v>
      </c>
      <c r="T11" s="406">
        <v>197</v>
      </c>
      <c r="U11" s="406">
        <v>54508</v>
      </c>
      <c r="V11" s="406">
        <v>53164</v>
      </c>
      <c r="W11" s="406">
        <v>51329</v>
      </c>
      <c r="X11" s="406">
        <v>43696</v>
      </c>
      <c r="Y11" s="406">
        <v>7116</v>
      </c>
      <c r="Z11" s="406">
        <v>393</v>
      </c>
      <c r="AA11" s="406">
        <v>124</v>
      </c>
      <c r="AB11" s="63">
        <v>1835</v>
      </c>
      <c r="AC11" s="63">
        <v>1344</v>
      </c>
      <c r="AD11" s="173">
        <v>205700</v>
      </c>
      <c r="AE11" s="173">
        <v>162560</v>
      </c>
      <c r="AF11" s="63">
        <f t="shared" si="0"/>
        <v>333.20488328810251</v>
      </c>
    </row>
    <row r="12" spans="1:32" s="4" customFormat="1" ht="27.95" customHeight="1">
      <c r="A12" s="12">
        <v>36</v>
      </c>
      <c r="B12" s="9">
        <v>7</v>
      </c>
      <c r="C12" s="273" t="s">
        <v>416</v>
      </c>
      <c r="D12" s="63">
        <v>43700</v>
      </c>
      <c r="E12" s="63">
        <v>40926</v>
      </c>
      <c r="F12" s="593">
        <v>4</v>
      </c>
      <c r="G12" s="593">
        <v>1</v>
      </c>
      <c r="H12" s="593">
        <v>9</v>
      </c>
      <c r="I12" s="593">
        <v>1</v>
      </c>
      <c r="J12" s="593"/>
      <c r="K12" s="593">
        <v>1</v>
      </c>
      <c r="L12" s="593">
        <v>4</v>
      </c>
      <c r="M12" s="594">
        <v>4</v>
      </c>
      <c r="N12" s="593"/>
      <c r="O12" s="595"/>
      <c r="P12" s="598"/>
      <c r="Q12" s="599">
        <v>0</v>
      </c>
      <c r="R12" s="406">
        <v>1183520</v>
      </c>
      <c r="S12" s="406">
        <v>278315</v>
      </c>
      <c r="T12" s="406">
        <v>18</v>
      </c>
      <c r="U12" s="406">
        <v>4866</v>
      </c>
      <c r="V12" s="406">
        <v>4346</v>
      </c>
      <c r="W12" s="406">
        <v>4203</v>
      </c>
      <c r="X12" s="406">
        <v>3174</v>
      </c>
      <c r="Y12" s="406">
        <v>517</v>
      </c>
      <c r="Z12" s="406">
        <v>128</v>
      </c>
      <c r="AA12" s="406">
        <v>384</v>
      </c>
      <c r="AB12" s="63">
        <v>143</v>
      </c>
      <c r="AC12" s="63">
        <v>520</v>
      </c>
      <c r="AD12" s="173">
        <v>18300</v>
      </c>
      <c r="AE12" s="173">
        <v>16103</v>
      </c>
      <c r="AF12" s="63">
        <f t="shared" si="0"/>
        <v>393.46625616967208</v>
      </c>
    </row>
    <row r="13" spans="1:32" s="4" customFormat="1" ht="27.95" customHeight="1">
      <c r="A13" s="12">
        <v>43</v>
      </c>
      <c r="B13" s="9">
        <v>8</v>
      </c>
      <c r="C13" s="273" t="s">
        <v>418</v>
      </c>
      <c r="D13" s="63">
        <v>534000</v>
      </c>
      <c r="E13" s="63">
        <v>531078</v>
      </c>
      <c r="F13" s="600">
        <v>11</v>
      </c>
      <c r="G13" s="600">
        <v>3</v>
      </c>
      <c r="H13" s="600">
        <v>17</v>
      </c>
      <c r="I13" s="600">
        <v>5</v>
      </c>
      <c r="J13" s="600"/>
      <c r="K13" s="600">
        <v>6</v>
      </c>
      <c r="L13" s="600">
        <v>7</v>
      </c>
      <c r="M13" s="601">
        <v>9</v>
      </c>
      <c r="N13" s="600">
        <v>1</v>
      </c>
      <c r="O13" s="602"/>
      <c r="P13" s="601">
        <v>0</v>
      </c>
      <c r="Q13" s="603"/>
      <c r="R13" s="406">
        <v>8964856</v>
      </c>
      <c r="S13" s="406">
        <v>3356716</v>
      </c>
      <c r="T13" s="406">
        <v>115</v>
      </c>
      <c r="U13" s="406">
        <v>61925</v>
      </c>
      <c r="V13" s="406">
        <v>57287</v>
      </c>
      <c r="W13" s="406">
        <v>55650</v>
      </c>
      <c r="X13" s="406">
        <v>45893</v>
      </c>
      <c r="Y13" s="406">
        <v>7712</v>
      </c>
      <c r="Z13" s="406">
        <v>2027</v>
      </c>
      <c r="AA13" s="406">
        <v>18</v>
      </c>
      <c r="AB13" s="63">
        <v>1637</v>
      </c>
      <c r="AC13" s="63">
        <v>4638</v>
      </c>
      <c r="AD13" s="173">
        <v>203000</v>
      </c>
      <c r="AE13" s="173">
        <v>189133</v>
      </c>
      <c r="AF13" s="63">
        <f t="shared" si="0"/>
        <v>356.13036126520024</v>
      </c>
    </row>
    <row r="14" spans="1:32" s="4" customFormat="1" ht="27.95" customHeight="1">
      <c r="A14" s="12">
        <v>7</v>
      </c>
      <c r="B14" s="9">
        <v>9</v>
      </c>
      <c r="C14" s="273" t="s">
        <v>391</v>
      </c>
      <c r="D14" s="63">
        <v>300000</v>
      </c>
      <c r="E14" s="63">
        <v>294284</v>
      </c>
      <c r="F14" s="593">
        <v>1</v>
      </c>
      <c r="G14" s="593"/>
      <c r="H14" s="593">
        <v>62</v>
      </c>
      <c r="I14" s="593">
        <v>2</v>
      </c>
      <c r="J14" s="593"/>
      <c r="K14" s="593"/>
      <c r="L14" s="593">
        <v>3</v>
      </c>
      <c r="M14" s="594"/>
      <c r="N14" s="593"/>
      <c r="O14" s="595"/>
      <c r="P14" s="594"/>
      <c r="Q14" s="596">
        <v>2</v>
      </c>
      <c r="R14" s="406">
        <v>5491469</v>
      </c>
      <c r="S14" s="406">
        <v>1581539</v>
      </c>
      <c r="T14" s="406">
        <v>84</v>
      </c>
      <c r="U14" s="406">
        <v>32940</v>
      </c>
      <c r="V14" s="406">
        <v>32707</v>
      </c>
      <c r="W14" s="406">
        <v>32532</v>
      </c>
      <c r="X14" s="406">
        <v>25560</v>
      </c>
      <c r="Y14" s="406">
        <v>3555</v>
      </c>
      <c r="Z14" s="406">
        <v>3355</v>
      </c>
      <c r="AA14" s="406">
        <v>62</v>
      </c>
      <c r="AB14" s="63">
        <v>175</v>
      </c>
      <c r="AC14" s="63">
        <v>233</v>
      </c>
      <c r="AD14" s="173">
        <v>132000</v>
      </c>
      <c r="AE14" s="173">
        <v>102140</v>
      </c>
      <c r="AF14" s="63">
        <f t="shared" si="0"/>
        <v>347.07969172635956</v>
      </c>
    </row>
    <row r="15" spans="1:32" s="4" customFormat="1" ht="27.95" customHeight="1">
      <c r="A15" s="12">
        <v>23</v>
      </c>
      <c r="B15" s="9">
        <v>10</v>
      </c>
      <c r="C15" s="273" t="s">
        <v>406</v>
      </c>
      <c r="D15" s="63">
        <v>41200</v>
      </c>
      <c r="E15" s="63">
        <v>35855</v>
      </c>
      <c r="F15" s="593">
        <v>7</v>
      </c>
      <c r="G15" s="593">
        <v>1</v>
      </c>
      <c r="H15" s="593">
        <v>10</v>
      </c>
      <c r="I15" s="593"/>
      <c r="J15" s="593"/>
      <c r="K15" s="593">
        <v>4</v>
      </c>
      <c r="L15" s="593">
        <v>10</v>
      </c>
      <c r="M15" s="594">
        <v>3</v>
      </c>
      <c r="N15" s="593"/>
      <c r="O15" s="595"/>
      <c r="P15" s="594"/>
      <c r="Q15" s="596">
        <v>1</v>
      </c>
      <c r="R15" s="406">
        <v>673137</v>
      </c>
      <c r="S15" s="406">
        <v>778509</v>
      </c>
      <c r="T15" s="406">
        <v>18</v>
      </c>
      <c r="U15" s="406">
        <v>4259</v>
      </c>
      <c r="V15" s="406">
        <v>3843</v>
      </c>
      <c r="W15" s="406">
        <v>3653</v>
      </c>
      <c r="X15" s="406">
        <v>3091</v>
      </c>
      <c r="Y15" s="406">
        <v>338</v>
      </c>
      <c r="Z15" s="406">
        <v>224</v>
      </c>
      <c r="AA15" s="406">
        <v>0</v>
      </c>
      <c r="AB15" s="63">
        <v>190</v>
      </c>
      <c r="AC15" s="63">
        <v>416</v>
      </c>
      <c r="AD15" s="173">
        <v>17000</v>
      </c>
      <c r="AE15" s="173">
        <v>15055</v>
      </c>
      <c r="AF15" s="63">
        <f t="shared" si="0"/>
        <v>419.88565053688467</v>
      </c>
    </row>
    <row r="16" spans="1:32" s="4" customFormat="1" ht="27.95" customHeight="1">
      <c r="A16" s="12">
        <v>2</v>
      </c>
      <c r="B16" s="9">
        <v>13</v>
      </c>
      <c r="C16" s="273" t="s">
        <v>386</v>
      </c>
      <c r="D16" s="63">
        <v>204000</v>
      </c>
      <c r="E16" s="63">
        <v>196632</v>
      </c>
      <c r="F16" s="593">
        <v>3</v>
      </c>
      <c r="G16" s="593">
        <v>1</v>
      </c>
      <c r="H16" s="593">
        <v>1</v>
      </c>
      <c r="I16" s="593">
        <v>1</v>
      </c>
      <c r="J16" s="593"/>
      <c r="K16" s="593"/>
      <c r="L16" s="593">
        <v>1</v>
      </c>
      <c r="M16" s="594"/>
      <c r="N16" s="593"/>
      <c r="O16" s="595"/>
      <c r="P16" s="594"/>
      <c r="Q16" s="596">
        <v>1</v>
      </c>
      <c r="R16" s="406">
        <v>3050813</v>
      </c>
      <c r="S16" s="406">
        <v>875994</v>
      </c>
      <c r="T16" s="406">
        <v>52</v>
      </c>
      <c r="U16" s="406">
        <v>21649</v>
      </c>
      <c r="V16" s="406">
        <v>21402</v>
      </c>
      <c r="W16" s="406">
        <v>21023</v>
      </c>
      <c r="X16" s="406">
        <v>17380</v>
      </c>
      <c r="Y16" s="406">
        <v>2761</v>
      </c>
      <c r="Z16" s="406">
        <v>836</v>
      </c>
      <c r="AA16" s="406">
        <v>46</v>
      </c>
      <c r="AB16" s="63">
        <v>379</v>
      </c>
      <c r="AC16" s="63">
        <v>247</v>
      </c>
      <c r="AD16" s="173">
        <v>123650</v>
      </c>
      <c r="AE16" s="173">
        <v>65530</v>
      </c>
      <c r="AF16" s="63">
        <f t="shared" si="0"/>
        <v>333.26213434232477</v>
      </c>
    </row>
    <row r="17" spans="1:32" s="12" customFormat="1" ht="27.95" customHeight="1">
      <c r="A17" s="12">
        <v>1</v>
      </c>
      <c r="B17" s="9">
        <v>14</v>
      </c>
      <c r="C17" s="273" t="s">
        <v>385</v>
      </c>
      <c r="D17" s="63">
        <v>98600</v>
      </c>
      <c r="E17" s="63">
        <v>94474</v>
      </c>
      <c r="F17" s="593">
        <v>2</v>
      </c>
      <c r="G17" s="593"/>
      <c r="H17" s="593"/>
      <c r="I17" s="593">
        <v>1</v>
      </c>
      <c r="J17" s="593"/>
      <c r="K17" s="593">
        <v>1</v>
      </c>
      <c r="L17" s="593">
        <v>1</v>
      </c>
      <c r="M17" s="594"/>
      <c r="N17" s="593"/>
      <c r="O17" s="595"/>
      <c r="P17" s="594"/>
      <c r="Q17" s="596"/>
      <c r="R17" s="406">
        <v>1695822</v>
      </c>
      <c r="S17" s="406">
        <v>435812</v>
      </c>
      <c r="T17" s="406">
        <v>40</v>
      </c>
      <c r="U17" s="406">
        <v>10526</v>
      </c>
      <c r="V17" s="406">
        <v>10170</v>
      </c>
      <c r="W17" s="406">
        <v>10114</v>
      </c>
      <c r="X17" s="406">
        <v>8783</v>
      </c>
      <c r="Y17" s="406">
        <v>1304</v>
      </c>
      <c r="Z17" s="406"/>
      <c r="AA17" s="406">
        <v>27</v>
      </c>
      <c r="AB17" s="63">
        <v>56</v>
      </c>
      <c r="AC17" s="63">
        <v>356</v>
      </c>
      <c r="AD17" s="173">
        <v>41800</v>
      </c>
      <c r="AE17" s="173">
        <v>31810</v>
      </c>
      <c r="AF17" s="63">
        <f t="shared" si="0"/>
        <v>336.70639541037747</v>
      </c>
    </row>
    <row r="18" spans="1:32" s="4" customFormat="1" ht="27.95" customHeight="1">
      <c r="A18" s="12">
        <v>6</v>
      </c>
      <c r="B18" s="9">
        <v>16</v>
      </c>
      <c r="C18" s="273" t="s">
        <v>389</v>
      </c>
      <c r="D18" s="63">
        <v>151805</v>
      </c>
      <c r="E18" s="63">
        <v>110524</v>
      </c>
      <c r="F18" s="593">
        <v>1</v>
      </c>
      <c r="G18" s="593"/>
      <c r="H18" s="593">
        <v>1</v>
      </c>
      <c r="I18" s="593">
        <v>3</v>
      </c>
      <c r="J18" s="593">
        <v>1</v>
      </c>
      <c r="K18" s="593"/>
      <c r="L18" s="593">
        <v>3</v>
      </c>
      <c r="M18" s="594"/>
      <c r="N18" s="593"/>
      <c r="O18" s="595"/>
      <c r="P18" s="594"/>
      <c r="Q18" s="596"/>
      <c r="R18" s="406">
        <v>2364835</v>
      </c>
      <c r="S18" s="406">
        <v>166558</v>
      </c>
      <c r="T18" s="406">
        <v>34</v>
      </c>
      <c r="U18" s="406">
        <v>12426</v>
      </c>
      <c r="V18" s="406">
        <v>12019</v>
      </c>
      <c r="W18" s="406">
        <v>11969</v>
      </c>
      <c r="X18" s="406">
        <v>9375</v>
      </c>
      <c r="Y18" s="406">
        <v>2088</v>
      </c>
      <c r="Z18" s="406">
        <v>506</v>
      </c>
      <c r="AA18" s="406"/>
      <c r="AB18" s="63">
        <v>50</v>
      </c>
      <c r="AC18" s="63">
        <v>407</v>
      </c>
      <c r="AD18" s="173">
        <v>74180</v>
      </c>
      <c r="AE18" s="173">
        <v>39766</v>
      </c>
      <c r="AF18" s="63">
        <f t="shared" si="0"/>
        <v>359.79515761282619</v>
      </c>
    </row>
    <row r="19" spans="1:32" s="4" customFormat="1" ht="27.95" customHeight="1">
      <c r="A19" s="12">
        <v>26</v>
      </c>
      <c r="B19" s="9">
        <v>18</v>
      </c>
      <c r="C19" s="273" t="s">
        <v>405</v>
      </c>
      <c r="D19" s="63">
        <v>55400</v>
      </c>
      <c r="E19" s="63">
        <v>52318</v>
      </c>
      <c r="F19" s="604"/>
      <c r="G19" s="604">
        <v>1</v>
      </c>
      <c r="H19" s="604">
        <v>5</v>
      </c>
      <c r="I19" s="604"/>
      <c r="J19" s="604"/>
      <c r="K19" s="604"/>
      <c r="L19" s="604">
        <v>4</v>
      </c>
      <c r="M19" s="605">
        <v>1</v>
      </c>
      <c r="N19" s="604"/>
      <c r="O19" s="606">
        <v>2</v>
      </c>
      <c r="P19" s="605">
        <v>1</v>
      </c>
      <c r="Q19" s="607">
        <v>2</v>
      </c>
      <c r="R19" s="406">
        <v>979516</v>
      </c>
      <c r="S19" s="406">
        <v>302451</v>
      </c>
      <c r="T19" s="406">
        <v>34</v>
      </c>
      <c r="U19" s="406">
        <v>7342</v>
      </c>
      <c r="V19" s="406">
        <v>6508</v>
      </c>
      <c r="W19" s="406">
        <v>6489</v>
      </c>
      <c r="X19" s="406">
        <v>4775</v>
      </c>
      <c r="Y19" s="406">
        <v>1179</v>
      </c>
      <c r="Z19" s="406">
        <v>535</v>
      </c>
      <c r="AA19" s="406">
        <v>0</v>
      </c>
      <c r="AB19" s="63">
        <v>19</v>
      </c>
      <c r="AC19" s="63">
        <v>834</v>
      </c>
      <c r="AD19" s="173">
        <v>33000</v>
      </c>
      <c r="AE19" s="173">
        <v>29272</v>
      </c>
      <c r="AF19" s="63">
        <f t="shared" si="0"/>
        <v>559.50150999655955</v>
      </c>
    </row>
    <row r="20" spans="1:32" s="4" customFormat="1" ht="27.95" customHeight="1">
      <c r="A20" s="12">
        <v>27</v>
      </c>
      <c r="B20" s="9">
        <v>19</v>
      </c>
      <c r="C20" s="273" t="s">
        <v>1156</v>
      </c>
      <c r="D20" s="63">
        <v>50000</v>
      </c>
      <c r="E20" s="63">
        <v>47656</v>
      </c>
      <c r="F20" s="593">
        <v>1</v>
      </c>
      <c r="G20" s="593"/>
      <c r="H20" s="593">
        <v>8</v>
      </c>
      <c r="I20" s="593"/>
      <c r="J20" s="593"/>
      <c r="K20" s="593"/>
      <c r="L20" s="593">
        <v>1</v>
      </c>
      <c r="M20" s="594"/>
      <c r="N20" s="593">
        <v>1</v>
      </c>
      <c r="O20" s="595"/>
      <c r="P20" s="594">
        <v>6</v>
      </c>
      <c r="Q20" s="596">
        <v>1</v>
      </c>
      <c r="R20" s="406">
        <v>797123</v>
      </c>
      <c r="S20" s="406">
        <v>799199</v>
      </c>
      <c r="T20" s="406">
        <v>28</v>
      </c>
      <c r="U20" s="406">
        <v>11965</v>
      </c>
      <c r="V20" s="406">
        <v>11507</v>
      </c>
      <c r="W20" s="406">
        <v>11483</v>
      </c>
      <c r="X20" s="406">
        <v>4685</v>
      </c>
      <c r="Y20" s="406">
        <v>1284</v>
      </c>
      <c r="Z20" s="406">
        <v>5514</v>
      </c>
      <c r="AA20" s="406"/>
      <c r="AB20" s="63">
        <v>24</v>
      </c>
      <c r="AC20" s="63">
        <v>458</v>
      </c>
      <c r="AD20" s="173">
        <v>55900</v>
      </c>
      <c r="AE20" s="173">
        <v>40865</v>
      </c>
      <c r="AF20" s="63">
        <f t="shared" si="0"/>
        <v>857.49958032566724</v>
      </c>
    </row>
    <row r="21" spans="1:32" s="4" customFormat="1" ht="27.95" customHeight="1">
      <c r="A21" s="12">
        <v>5</v>
      </c>
      <c r="B21" s="9">
        <v>20</v>
      </c>
      <c r="C21" s="273" t="s">
        <v>387</v>
      </c>
      <c r="D21" s="63">
        <v>230400</v>
      </c>
      <c r="E21" s="63">
        <v>225345</v>
      </c>
      <c r="F21" s="593">
        <v>1</v>
      </c>
      <c r="G21" s="593"/>
      <c r="H21" s="593">
        <v>24</v>
      </c>
      <c r="I21" s="593">
        <v>1</v>
      </c>
      <c r="J21" s="593">
        <v>2</v>
      </c>
      <c r="K21" s="593"/>
      <c r="L21" s="593">
        <v>4</v>
      </c>
      <c r="M21" s="594"/>
      <c r="N21" s="593"/>
      <c r="O21" s="595"/>
      <c r="P21" s="594"/>
      <c r="Q21" s="596">
        <v>0</v>
      </c>
      <c r="R21" s="406">
        <v>3524138</v>
      </c>
      <c r="S21" s="406">
        <v>657867</v>
      </c>
      <c r="T21" s="406">
        <v>104</v>
      </c>
      <c r="U21" s="406">
        <v>24385</v>
      </c>
      <c r="V21" s="406">
        <v>23546</v>
      </c>
      <c r="W21" s="406">
        <v>23261</v>
      </c>
      <c r="X21" s="406">
        <v>21272</v>
      </c>
      <c r="Y21" s="406">
        <v>1799</v>
      </c>
      <c r="Z21" s="406">
        <v>190</v>
      </c>
      <c r="AA21" s="406"/>
      <c r="AB21" s="63">
        <v>285</v>
      </c>
      <c r="AC21" s="63">
        <v>839</v>
      </c>
      <c r="AD21" s="173">
        <v>77500</v>
      </c>
      <c r="AE21" s="173">
        <v>73564</v>
      </c>
      <c r="AF21" s="63">
        <f t="shared" si="0"/>
        <v>326.45055359559785</v>
      </c>
    </row>
    <row r="22" spans="1:32" s="4" customFormat="1" ht="27.95" customHeight="1">
      <c r="A22" s="12">
        <v>8</v>
      </c>
      <c r="B22" s="9">
        <v>21</v>
      </c>
      <c r="C22" s="273" t="s">
        <v>392</v>
      </c>
      <c r="D22" s="63">
        <v>265000</v>
      </c>
      <c r="E22" s="63">
        <v>258181</v>
      </c>
      <c r="F22" s="593">
        <v>1</v>
      </c>
      <c r="G22" s="593"/>
      <c r="H22" s="593">
        <v>12</v>
      </c>
      <c r="I22" s="593">
        <v>1</v>
      </c>
      <c r="J22" s="593"/>
      <c r="K22" s="593"/>
      <c r="L22" s="593">
        <v>1</v>
      </c>
      <c r="M22" s="594"/>
      <c r="N22" s="593"/>
      <c r="O22" s="595"/>
      <c r="P22" s="594">
        <v>1</v>
      </c>
      <c r="Q22" s="596">
        <v>3</v>
      </c>
      <c r="R22" s="406">
        <v>4161606</v>
      </c>
      <c r="S22" s="406">
        <v>4296836</v>
      </c>
      <c r="T22" s="406">
        <v>53</v>
      </c>
      <c r="U22" s="406">
        <v>27618</v>
      </c>
      <c r="V22" s="406">
        <v>27268</v>
      </c>
      <c r="W22" s="406">
        <v>26706</v>
      </c>
      <c r="X22" s="406">
        <v>21210</v>
      </c>
      <c r="Y22" s="406">
        <v>3648</v>
      </c>
      <c r="Z22" s="406">
        <v>1651</v>
      </c>
      <c r="AA22" s="406">
        <v>197</v>
      </c>
      <c r="AB22" s="63">
        <v>562</v>
      </c>
      <c r="AC22" s="63">
        <v>350</v>
      </c>
      <c r="AD22" s="173">
        <v>111500</v>
      </c>
      <c r="AE22" s="173">
        <v>84942</v>
      </c>
      <c r="AF22" s="63">
        <f t="shared" si="0"/>
        <v>329.00174683652165</v>
      </c>
    </row>
    <row r="23" spans="1:32" s="4" customFormat="1" ht="27.95" customHeight="1">
      <c r="A23" s="12">
        <v>22</v>
      </c>
      <c r="B23" s="9">
        <v>22</v>
      </c>
      <c r="C23" s="273" t="s">
        <v>407</v>
      </c>
      <c r="D23" s="63">
        <v>52400</v>
      </c>
      <c r="E23" s="63">
        <v>53445</v>
      </c>
      <c r="F23" s="593"/>
      <c r="G23" s="593"/>
      <c r="H23" s="593">
        <v>17</v>
      </c>
      <c r="I23" s="593"/>
      <c r="J23" s="593"/>
      <c r="K23" s="593"/>
      <c r="L23" s="593"/>
      <c r="M23" s="594">
        <v>4</v>
      </c>
      <c r="N23" s="593">
        <v>2</v>
      </c>
      <c r="O23" s="595"/>
      <c r="P23" s="594">
        <v>4</v>
      </c>
      <c r="Q23" s="596">
        <v>4</v>
      </c>
      <c r="R23" s="406">
        <v>762234</v>
      </c>
      <c r="S23" s="406">
        <v>526101</v>
      </c>
      <c r="T23" s="406">
        <v>19</v>
      </c>
      <c r="U23" s="406">
        <v>6689</v>
      </c>
      <c r="V23" s="406">
        <v>6027</v>
      </c>
      <c r="W23" s="406">
        <v>6021</v>
      </c>
      <c r="X23" s="406">
        <v>4666</v>
      </c>
      <c r="Y23" s="406">
        <v>1012</v>
      </c>
      <c r="Z23" s="406">
        <v>315</v>
      </c>
      <c r="AA23" s="406">
        <v>28</v>
      </c>
      <c r="AB23" s="63">
        <v>6</v>
      </c>
      <c r="AC23" s="63">
        <v>662</v>
      </c>
      <c r="AD23" s="173">
        <v>25200</v>
      </c>
      <c r="AE23" s="173">
        <v>23715</v>
      </c>
      <c r="AF23" s="63">
        <f t="shared" si="0"/>
        <v>443.72719618299186</v>
      </c>
    </row>
    <row r="24" spans="1:32" s="4" customFormat="1" ht="27.95" customHeight="1">
      <c r="A24" s="12">
        <v>32</v>
      </c>
      <c r="B24" s="9">
        <v>23</v>
      </c>
      <c r="C24" s="273" t="s">
        <v>414</v>
      </c>
      <c r="D24" s="63">
        <v>18334</v>
      </c>
      <c r="E24" s="63">
        <v>7814</v>
      </c>
      <c r="F24" s="593">
        <v>13</v>
      </c>
      <c r="G24" s="593">
        <v>2</v>
      </c>
      <c r="H24" s="593">
        <v>12</v>
      </c>
      <c r="I24" s="593"/>
      <c r="J24" s="593">
        <v>4</v>
      </c>
      <c r="K24" s="593">
        <v>2</v>
      </c>
      <c r="L24" s="593">
        <v>7</v>
      </c>
      <c r="M24" s="594">
        <v>2</v>
      </c>
      <c r="N24" s="593">
        <v>1</v>
      </c>
      <c r="O24" s="595"/>
      <c r="P24" s="594">
        <v>11</v>
      </c>
      <c r="Q24" s="596">
        <v>1</v>
      </c>
      <c r="R24" s="406">
        <v>172209</v>
      </c>
      <c r="S24" s="406">
        <v>23716</v>
      </c>
      <c r="T24" s="406">
        <v>9</v>
      </c>
      <c r="U24" s="406">
        <v>1418</v>
      </c>
      <c r="V24" s="406">
        <v>1209</v>
      </c>
      <c r="W24" s="406">
        <v>1208</v>
      </c>
      <c r="X24" s="406">
        <v>723</v>
      </c>
      <c r="Y24" s="406">
        <v>280</v>
      </c>
      <c r="Z24" s="406">
        <v>204</v>
      </c>
      <c r="AA24" s="406">
        <v>1</v>
      </c>
      <c r="AB24" s="63">
        <v>1</v>
      </c>
      <c r="AC24" s="63">
        <v>209</v>
      </c>
      <c r="AD24" s="173">
        <v>13691</v>
      </c>
      <c r="AE24" s="173">
        <v>7029</v>
      </c>
      <c r="AF24" s="63">
        <f t="shared" si="0"/>
        <v>899.5392884566163</v>
      </c>
    </row>
    <row r="25" spans="1:32" s="4" customFormat="1" ht="27.95" customHeight="1">
      <c r="A25" s="12">
        <v>34</v>
      </c>
      <c r="B25" s="9">
        <v>24</v>
      </c>
      <c r="C25" s="273" t="s">
        <v>412</v>
      </c>
      <c r="D25" s="63">
        <v>7200</v>
      </c>
      <c r="E25" s="63">
        <v>7044</v>
      </c>
      <c r="F25" s="593">
        <v>1</v>
      </c>
      <c r="G25" s="593"/>
      <c r="H25" s="593">
        <v>3</v>
      </c>
      <c r="I25" s="593"/>
      <c r="J25" s="593"/>
      <c r="K25" s="593"/>
      <c r="L25" s="593"/>
      <c r="M25" s="594">
        <v>1</v>
      </c>
      <c r="N25" s="593">
        <v>1</v>
      </c>
      <c r="O25" s="595"/>
      <c r="P25" s="594"/>
      <c r="Q25" s="596"/>
      <c r="R25" s="406">
        <v>184066</v>
      </c>
      <c r="S25" s="406">
        <v>3269</v>
      </c>
      <c r="T25" s="406">
        <v>3</v>
      </c>
      <c r="U25" s="406">
        <v>1011</v>
      </c>
      <c r="V25" s="406">
        <v>921</v>
      </c>
      <c r="W25" s="406">
        <v>917</v>
      </c>
      <c r="X25" s="406">
        <v>565</v>
      </c>
      <c r="Y25" s="406">
        <v>188</v>
      </c>
      <c r="Z25" s="406">
        <v>28</v>
      </c>
      <c r="AA25" s="406">
        <v>136</v>
      </c>
      <c r="AB25" s="63">
        <v>4</v>
      </c>
      <c r="AC25" s="63">
        <v>90</v>
      </c>
      <c r="AD25" s="173">
        <v>6200</v>
      </c>
      <c r="AE25" s="173">
        <v>3684</v>
      </c>
      <c r="AF25" s="63">
        <f t="shared" si="0"/>
        <v>522.99829642248721</v>
      </c>
    </row>
    <row r="26" spans="1:32" s="4" customFormat="1" ht="27.95" customHeight="1">
      <c r="A26" s="12">
        <v>3</v>
      </c>
      <c r="B26" s="9">
        <v>25</v>
      </c>
      <c r="C26" s="273" t="s">
        <v>388</v>
      </c>
      <c r="D26" s="63">
        <v>185000</v>
      </c>
      <c r="E26" s="63">
        <v>155081</v>
      </c>
      <c r="F26" s="593">
        <v>1</v>
      </c>
      <c r="G26" s="593"/>
      <c r="H26" s="593">
        <v>5</v>
      </c>
      <c r="I26" s="593">
        <v>1</v>
      </c>
      <c r="J26" s="593"/>
      <c r="K26" s="593"/>
      <c r="L26" s="593">
        <v>1</v>
      </c>
      <c r="M26" s="594"/>
      <c r="N26" s="593"/>
      <c r="O26" s="595"/>
      <c r="P26" s="594"/>
      <c r="Q26" s="596">
        <v>1</v>
      </c>
      <c r="R26" s="406">
        <v>2881579</v>
      </c>
      <c r="S26" s="406">
        <v>652546</v>
      </c>
      <c r="T26" s="406">
        <v>64</v>
      </c>
      <c r="U26" s="406">
        <v>15767</v>
      </c>
      <c r="V26" s="406">
        <v>15211</v>
      </c>
      <c r="W26" s="406">
        <v>15059</v>
      </c>
      <c r="X26" s="406">
        <v>12950</v>
      </c>
      <c r="Y26" s="406">
        <v>1988</v>
      </c>
      <c r="Z26" s="406">
        <v>86</v>
      </c>
      <c r="AA26" s="406">
        <v>35</v>
      </c>
      <c r="AB26" s="63">
        <v>152</v>
      </c>
      <c r="AC26" s="63">
        <v>556</v>
      </c>
      <c r="AD26" s="173">
        <v>90100</v>
      </c>
      <c r="AE26" s="173">
        <v>50615</v>
      </c>
      <c r="AF26" s="63">
        <f t="shared" si="0"/>
        <v>326.37782836066316</v>
      </c>
    </row>
    <row r="27" spans="1:32" s="4" customFormat="1" ht="27.95" customHeight="1">
      <c r="A27" s="12">
        <v>12</v>
      </c>
      <c r="B27" s="9">
        <v>27</v>
      </c>
      <c r="C27" s="273" t="s">
        <v>396</v>
      </c>
      <c r="D27" s="63">
        <v>34620</v>
      </c>
      <c r="E27" s="63">
        <v>33265</v>
      </c>
      <c r="F27" s="593"/>
      <c r="G27" s="593"/>
      <c r="H27" s="593">
        <v>8</v>
      </c>
      <c r="I27" s="593">
        <v>1</v>
      </c>
      <c r="J27" s="593"/>
      <c r="K27" s="593"/>
      <c r="L27" s="593">
        <v>3</v>
      </c>
      <c r="M27" s="594"/>
      <c r="N27" s="593">
        <v>2</v>
      </c>
      <c r="O27" s="595"/>
      <c r="P27" s="594"/>
      <c r="Q27" s="596">
        <v>1</v>
      </c>
      <c r="R27" s="406">
        <v>715572</v>
      </c>
      <c r="S27" s="406">
        <v>599974</v>
      </c>
      <c r="T27" s="406">
        <v>10</v>
      </c>
      <c r="U27" s="406">
        <v>3701</v>
      </c>
      <c r="V27" s="406">
        <v>3388</v>
      </c>
      <c r="W27" s="406">
        <v>3350</v>
      </c>
      <c r="X27" s="406">
        <v>2594</v>
      </c>
      <c r="Y27" s="406">
        <v>729</v>
      </c>
      <c r="Z27" s="406">
        <v>23</v>
      </c>
      <c r="AA27" s="406">
        <v>4</v>
      </c>
      <c r="AB27" s="63">
        <v>38</v>
      </c>
      <c r="AC27" s="63">
        <v>313</v>
      </c>
      <c r="AD27" s="173">
        <v>16600</v>
      </c>
      <c r="AE27" s="173">
        <v>10964</v>
      </c>
      <c r="AF27" s="63">
        <f t="shared" si="0"/>
        <v>329.59567112580788</v>
      </c>
    </row>
    <row r="28" spans="1:32" s="4" customFormat="1" ht="27.95" customHeight="1">
      <c r="A28" s="12">
        <v>17</v>
      </c>
      <c r="B28" s="9">
        <v>32</v>
      </c>
      <c r="C28" s="273" t="s">
        <v>19</v>
      </c>
      <c r="D28" s="63">
        <v>39000</v>
      </c>
      <c r="E28" s="63">
        <v>39976</v>
      </c>
      <c r="F28" s="593">
        <v>7</v>
      </c>
      <c r="G28" s="593"/>
      <c r="H28" s="593"/>
      <c r="I28" s="593">
        <v>4</v>
      </c>
      <c r="J28" s="593"/>
      <c r="K28" s="593"/>
      <c r="L28" s="593">
        <v>3</v>
      </c>
      <c r="M28" s="594"/>
      <c r="N28" s="593"/>
      <c r="O28" s="595"/>
      <c r="P28" s="594"/>
      <c r="Q28" s="596"/>
      <c r="R28" s="406">
        <v>1053593</v>
      </c>
      <c r="S28" s="406">
        <v>395436</v>
      </c>
      <c r="T28" s="406">
        <v>6</v>
      </c>
      <c r="U28" s="406">
        <v>5504</v>
      </c>
      <c r="V28" s="406">
        <v>5145</v>
      </c>
      <c r="W28" s="406">
        <v>4952</v>
      </c>
      <c r="X28" s="406">
        <v>2993</v>
      </c>
      <c r="Y28" s="406">
        <v>920</v>
      </c>
      <c r="Z28" s="406">
        <v>1039</v>
      </c>
      <c r="AA28" s="406">
        <v>0</v>
      </c>
      <c r="AB28" s="63">
        <v>193</v>
      </c>
      <c r="AC28" s="63">
        <v>359</v>
      </c>
      <c r="AD28" s="173">
        <v>19500</v>
      </c>
      <c r="AE28" s="173">
        <v>17236</v>
      </c>
      <c r="AF28" s="63">
        <f t="shared" si="0"/>
        <v>431.15869521713029</v>
      </c>
    </row>
    <row r="29" spans="1:32" s="4" customFormat="1" ht="27.95" customHeight="1">
      <c r="A29" s="12">
        <v>16</v>
      </c>
      <c r="B29" s="9">
        <v>36</v>
      </c>
      <c r="C29" s="273" t="s">
        <v>400</v>
      </c>
      <c r="D29" s="63">
        <v>47600</v>
      </c>
      <c r="E29" s="63">
        <v>43045</v>
      </c>
      <c r="F29" s="593"/>
      <c r="G29" s="593"/>
      <c r="H29" s="593"/>
      <c r="I29" s="593">
        <v>2</v>
      </c>
      <c r="J29" s="593"/>
      <c r="K29" s="593"/>
      <c r="L29" s="593"/>
      <c r="M29" s="594"/>
      <c r="N29" s="593"/>
      <c r="O29" s="595"/>
      <c r="P29" s="594"/>
      <c r="Q29" s="596"/>
      <c r="R29" s="406">
        <v>904303</v>
      </c>
      <c r="S29" s="406">
        <v>246425</v>
      </c>
      <c r="T29" s="406">
        <v>11</v>
      </c>
      <c r="U29" s="406">
        <v>4893</v>
      </c>
      <c r="V29" s="406">
        <v>4671</v>
      </c>
      <c r="W29" s="406">
        <v>4545</v>
      </c>
      <c r="X29" s="406">
        <v>3129</v>
      </c>
      <c r="Y29" s="406">
        <v>684</v>
      </c>
      <c r="Z29" s="406">
        <v>488</v>
      </c>
      <c r="AA29" s="406">
        <v>244</v>
      </c>
      <c r="AB29" s="63">
        <v>126</v>
      </c>
      <c r="AC29" s="63">
        <v>222</v>
      </c>
      <c r="AD29" s="173">
        <v>17600</v>
      </c>
      <c r="AE29" s="173">
        <v>15004</v>
      </c>
      <c r="AF29" s="63">
        <f t="shared" si="0"/>
        <v>348.56545475665001</v>
      </c>
    </row>
    <row r="30" spans="1:32" s="4" customFormat="1" ht="27.95" customHeight="1">
      <c r="A30" s="12">
        <v>14</v>
      </c>
      <c r="B30" s="9">
        <v>37</v>
      </c>
      <c r="C30" s="273" t="s">
        <v>398</v>
      </c>
      <c r="D30" s="63">
        <v>103700</v>
      </c>
      <c r="E30" s="63">
        <v>76224</v>
      </c>
      <c r="F30" s="593">
        <v>2</v>
      </c>
      <c r="G30" s="593"/>
      <c r="H30" s="593">
        <v>83</v>
      </c>
      <c r="I30" s="593">
        <v>4</v>
      </c>
      <c r="J30" s="593">
        <v>2</v>
      </c>
      <c r="K30" s="593"/>
      <c r="L30" s="593"/>
      <c r="M30" s="594"/>
      <c r="N30" s="593"/>
      <c r="O30" s="595"/>
      <c r="P30" s="594">
        <v>7</v>
      </c>
      <c r="Q30" s="596">
        <v>1</v>
      </c>
      <c r="R30" s="406">
        <v>1494566</v>
      </c>
      <c r="S30" s="406">
        <v>792713</v>
      </c>
      <c r="T30" s="406">
        <v>19</v>
      </c>
      <c r="U30" s="406">
        <v>10490</v>
      </c>
      <c r="V30" s="406">
        <v>9571</v>
      </c>
      <c r="W30" s="406">
        <v>9564</v>
      </c>
      <c r="X30" s="406">
        <v>6633</v>
      </c>
      <c r="Y30" s="406">
        <v>1853</v>
      </c>
      <c r="Z30" s="406">
        <v>1033</v>
      </c>
      <c r="AA30" s="406">
        <v>45</v>
      </c>
      <c r="AB30" s="63">
        <v>7</v>
      </c>
      <c r="AC30" s="63">
        <v>919</v>
      </c>
      <c r="AD30" s="173">
        <v>60800</v>
      </c>
      <c r="AE30" s="173">
        <v>32289</v>
      </c>
      <c r="AF30" s="63">
        <f t="shared" si="0"/>
        <v>423.60673803526447</v>
      </c>
    </row>
    <row r="31" spans="1:32" s="4" customFormat="1" ht="27.95" customHeight="1">
      <c r="A31" s="12">
        <v>15</v>
      </c>
      <c r="B31" s="9">
        <v>38</v>
      </c>
      <c r="C31" s="273" t="s">
        <v>399</v>
      </c>
      <c r="D31" s="63">
        <v>50800</v>
      </c>
      <c r="E31" s="63">
        <v>48353</v>
      </c>
      <c r="F31" s="593">
        <v>2</v>
      </c>
      <c r="G31" s="593"/>
      <c r="H31" s="593">
        <v>6</v>
      </c>
      <c r="I31" s="593">
        <v>1</v>
      </c>
      <c r="J31" s="593"/>
      <c r="K31" s="593"/>
      <c r="L31" s="593"/>
      <c r="M31" s="594">
        <v>1</v>
      </c>
      <c r="N31" s="593">
        <v>1</v>
      </c>
      <c r="O31" s="595"/>
      <c r="P31" s="594">
        <v>2</v>
      </c>
      <c r="Q31" s="596">
        <v>2</v>
      </c>
      <c r="R31" s="406">
        <v>1104085</v>
      </c>
      <c r="S31" s="406">
        <v>284623</v>
      </c>
      <c r="T31" s="406">
        <v>16</v>
      </c>
      <c r="U31" s="406">
        <v>6869</v>
      </c>
      <c r="V31" s="406">
        <v>6568</v>
      </c>
      <c r="W31" s="406">
        <v>6484</v>
      </c>
      <c r="X31" s="406">
        <v>3918</v>
      </c>
      <c r="Y31" s="406">
        <v>1300</v>
      </c>
      <c r="Z31" s="406">
        <v>1264</v>
      </c>
      <c r="AA31" s="406">
        <v>2</v>
      </c>
      <c r="AB31" s="63">
        <v>84</v>
      </c>
      <c r="AC31" s="63">
        <v>301</v>
      </c>
      <c r="AD31" s="173">
        <v>24600</v>
      </c>
      <c r="AE31" s="173">
        <v>22278</v>
      </c>
      <c r="AF31" s="63">
        <f t="shared" si="0"/>
        <v>460.73666577047959</v>
      </c>
    </row>
    <row r="32" spans="1:32" s="4" customFormat="1" ht="27.95" customHeight="1">
      <c r="A32" s="12">
        <v>24</v>
      </c>
      <c r="B32" s="9">
        <v>39</v>
      </c>
      <c r="C32" s="273" t="s">
        <v>408</v>
      </c>
      <c r="D32" s="63">
        <v>37030</v>
      </c>
      <c r="E32" s="63">
        <v>33280</v>
      </c>
      <c r="F32" s="593"/>
      <c r="G32" s="593"/>
      <c r="H32" s="593">
        <v>3</v>
      </c>
      <c r="I32" s="593"/>
      <c r="J32" s="593"/>
      <c r="K32" s="593"/>
      <c r="L32" s="593"/>
      <c r="M32" s="594">
        <v>1</v>
      </c>
      <c r="N32" s="593"/>
      <c r="O32" s="595">
        <v>1</v>
      </c>
      <c r="P32" s="594">
        <v>1</v>
      </c>
      <c r="Q32" s="596">
        <v>1</v>
      </c>
      <c r="R32" s="406">
        <v>370467</v>
      </c>
      <c r="S32" s="406">
        <v>120370</v>
      </c>
      <c r="T32" s="406">
        <v>9</v>
      </c>
      <c r="U32" s="406">
        <v>3859</v>
      </c>
      <c r="V32" s="406">
        <v>3598</v>
      </c>
      <c r="W32" s="406">
        <v>3511</v>
      </c>
      <c r="X32" s="406">
        <v>2863</v>
      </c>
      <c r="Y32" s="406">
        <v>565</v>
      </c>
      <c r="Z32" s="406">
        <v>83</v>
      </c>
      <c r="AA32" s="406"/>
      <c r="AB32" s="63">
        <v>87</v>
      </c>
      <c r="AC32" s="63">
        <v>261</v>
      </c>
      <c r="AD32" s="173">
        <v>25000</v>
      </c>
      <c r="AE32" s="173">
        <v>13172</v>
      </c>
      <c r="AF32" s="63">
        <f t="shared" si="0"/>
        <v>395.79326923076923</v>
      </c>
    </row>
    <row r="33" spans="1:32" s="4" customFormat="1" ht="27.95" customHeight="1">
      <c r="A33" s="12">
        <v>37</v>
      </c>
      <c r="B33" s="9">
        <v>45</v>
      </c>
      <c r="C33" s="273" t="s">
        <v>137</v>
      </c>
      <c r="D33" s="63">
        <v>44400</v>
      </c>
      <c r="E33" s="63">
        <v>43338</v>
      </c>
      <c r="F33" s="593">
        <v>1</v>
      </c>
      <c r="G33" s="593"/>
      <c r="H33" s="593">
        <v>15</v>
      </c>
      <c r="I33" s="593"/>
      <c r="J33" s="593"/>
      <c r="K33" s="593">
        <v>6</v>
      </c>
      <c r="L33" s="593">
        <v>3</v>
      </c>
      <c r="M33" s="593">
        <v>2</v>
      </c>
      <c r="N33" s="593">
        <v>4</v>
      </c>
      <c r="O33" s="593">
        <v>5</v>
      </c>
      <c r="P33" s="598">
        <v>0</v>
      </c>
      <c r="Q33" s="599">
        <v>2</v>
      </c>
      <c r="R33" s="406">
        <v>1423166</v>
      </c>
      <c r="S33" s="406">
        <v>769017</v>
      </c>
      <c r="T33" s="406">
        <v>16</v>
      </c>
      <c r="U33" s="406">
        <v>6377</v>
      </c>
      <c r="V33" s="406">
        <v>4814</v>
      </c>
      <c r="W33" s="406">
        <v>4790</v>
      </c>
      <c r="X33" s="406">
        <v>3442</v>
      </c>
      <c r="Y33" s="406">
        <v>872</v>
      </c>
      <c r="Z33" s="406">
        <v>364</v>
      </c>
      <c r="AA33" s="406">
        <v>112</v>
      </c>
      <c r="AB33" s="63">
        <v>24</v>
      </c>
      <c r="AC33" s="63">
        <v>1563</v>
      </c>
      <c r="AD33" s="173">
        <v>21600</v>
      </c>
      <c r="AE33" s="173">
        <v>19312</v>
      </c>
      <c r="AF33" s="63">
        <f t="shared" si="0"/>
        <v>445.61354931007429</v>
      </c>
    </row>
    <row r="34" spans="1:32" s="4" customFormat="1" ht="27.95" customHeight="1">
      <c r="A34" s="12">
        <v>29</v>
      </c>
      <c r="B34" s="9">
        <v>56</v>
      </c>
      <c r="C34" s="273" t="s">
        <v>409</v>
      </c>
      <c r="D34" s="63">
        <v>16400</v>
      </c>
      <c r="E34" s="63">
        <v>14367</v>
      </c>
      <c r="F34" s="593"/>
      <c r="G34" s="593"/>
      <c r="H34" s="593">
        <v>5</v>
      </c>
      <c r="I34" s="593"/>
      <c r="J34" s="593"/>
      <c r="K34" s="593"/>
      <c r="L34" s="593"/>
      <c r="M34" s="594">
        <v>1</v>
      </c>
      <c r="N34" s="593"/>
      <c r="O34" s="595"/>
      <c r="P34" s="594">
        <v>1</v>
      </c>
      <c r="Q34" s="596"/>
      <c r="R34" s="406">
        <v>317335</v>
      </c>
      <c r="S34" s="406">
        <v>169486</v>
      </c>
      <c r="T34" s="406">
        <v>7</v>
      </c>
      <c r="U34" s="406">
        <v>1915</v>
      </c>
      <c r="V34" s="406">
        <v>1815</v>
      </c>
      <c r="W34" s="406">
        <v>1618</v>
      </c>
      <c r="X34" s="406">
        <v>1322</v>
      </c>
      <c r="Y34" s="406">
        <v>202</v>
      </c>
      <c r="Z34" s="406">
        <v>85</v>
      </c>
      <c r="AA34" s="406">
        <v>9</v>
      </c>
      <c r="AB34" s="63">
        <v>197</v>
      </c>
      <c r="AC34" s="63">
        <v>100</v>
      </c>
      <c r="AD34" s="173">
        <v>10400</v>
      </c>
      <c r="AE34" s="173">
        <v>7839</v>
      </c>
      <c r="AF34" s="63">
        <f t="shared" si="0"/>
        <v>545.62539152223849</v>
      </c>
    </row>
    <row r="35" spans="1:32" s="4" customFormat="1" ht="27.95" customHeight="1">
      <c r="A35" s="12">
        <v>20</v>
      </c>
      <c r="B35" s="9">
        <v>57</v>
      </c>
      <c r="C35" s="273" t="s">
        <v>403</v>
      </c>
      <c r="D35" s="63">
        <v>19400</v>
      </c>
      <c r="E35" s="63">
        <v>19605</v>
      </c>
      <c r="F35" s="593"/>
      <c r="G35" s="593"/>
      <c r="H35" s="593">
        <v>3</v>
      </c>
      <c r="I35" s="593">
        <v>1</v>
      </c>
      <c r="J35" s="593"/>
      <c r="K35" s="593"/>
      <c r="L35" s="593">
        <v>1</v>
      </c>
      <c r="M35" s="594"/>
      <c r="N35" s="593"/>
      <c r="O35" s="595"/>
      <c r="P35" s="594">
        <v>2</v>
      </c>
      <c r="Q35" s="596"/>
      <c r="R35" s="406">
        <v>292237</v>
      </c>
      <c r="S35" s="406">
        <v>129744</v>
      </c>
      <c r="T35" s="406">
        <v>7</v>
      </c>
      <c r="U35" s="406">
        <v>2560</v>
      </c>
      <c r="V35" s="406">
        <v>2466</v>
      </c>
      <c r="W35" s="406">
        <v>2466</v>
      </c>
      <c r="X35" s="406">
        <v>1603</v>
      </c>
      <c r="Y35" s="406">
        <v>586</v>
      </c>
      <c r="Z35" s="406">
        <v>277</v>
      </c>
      <c r="AA35" s="406"/>
      <c r="AB35" s="63"/>
      <c r="AC35" s="63">
        <v>94</v>
      </c>
      <c r="AD35" s="173">
        <v>10000</v>
      </c>
      <c r="AE35" s="173">
        <v>8342</v>
      </c>
      <c r="AF35" s="63">
        <f t="shared" si="0"/>
        <v>425.50369803621527</v>
      </c>
    </row>
    <row r="36" spans="1:32" s="4" customFormat="1" ht="27.95" customHeight="1">
      <c r="A36" s="12">
        <v>19</v>
      </c>
      <c r="B36" s="9">
        <v>60</v>
      </c>
      <c r="C36" s="273" t="s">
        <v>402</v>
      </c>
      <c r="D36" s="63">
        <v>15000</v>
      </c>
      <c r="E36" s="63">
        <v>11956</v>
      </c>
      <c r="F36" s="593"/>
      <c r="G36" s="593"/>
      <c r="H36" s="593">
        <v>4</v>
      </c>
      <c r="I36" s="593">
        <v>1</v>
      </c>
      <c r="J36" s="593"/>
      <c r="K36" s="593"/>
      <c r="L36" s="593"/>
      <c r="M36" s="594">
        <v>2</v>
      </c>
      <c r="N36" s="593"/>
      <c r="O36" s="595"/>
      <c r="P36" s="594">
        <v>3</v>
      </c>
      <c r="Q36" s="596"/>
      <c r="R36" s="406">
        <v>167159</v>
      </c>
      <c r="S36" s="406">
        <v>316999</v>
      </c>
      <c r="T36" s="406">
        <v>1</v>
      </c>
      <c r="U36" s="406">
        <v>1762</v>
      </c>
      <c r="V36" s="406">
        <v>1580</v>
      </c>
      <c r="W36" s="406">
        <v>1283</v>
      </c>
      <c r="X36" s="406">
        <v>1073</v>
      </c>
      <c r="Y36" s="406">
        <v>164</v>
      </c>
      <c r="Z36" s="406">
        <v>44</v>
      </c>
      <c r="AA36" s="406">
        <v>2</v>
      </c>
      <c r="AB36" s="63">
        <v>297</v>
      </c>
      <c r="AC36" s="63">
        <v>182</v>
      </c>
      <c r="AD36" s="173">
        <v>7700</v>
      </c>
      <c r="AE36" s="173">
        <v>6170</v>
      </c>
      <c r="AF36" s="63">
        <f t="shared" si="0"/>
        <v>516.05888256942126</v>
      </c>
    </row>
    <row r="37" spans="1:32" s="4" customFormat="1" ht="27.95" customHeight="1">
      <c r="A37" s="12">
        <v>35</v>
      </c>
      <c r="B37" s="9">
        <v>65</v>
      </c>
      <c r="C37" s="273" t="s">
        <v>413</v>
      </c>
      <c r="D37" s="63">
        <v>30000</v>
      </c>
      <c r="E37" s="63">
        <v>29360</v>
      </c>
      <c r="F37" s="593">
        <v>8</v>
      </c>
      <c r="G37" s="593"/>
      <c r="H37" s="593">
        <v>9</v>
      </c>
      <c r="I37" s="593"/>
      <c r="J37" s="593"/>
      <c r="K37" s="593">
        <v>2</v>
      </c>
      <c r="L37" s="593">
        <v>9</v>
      </c>
      <c r="M37" s="594"/>
      <c r="N37" s="593"/>
      <c r="O37" s="595"/>
      <c r="P37" s="594">
        <v>4</v>
      </c>
      <c r="Q37" s="596"/>
      <c r="R37" s="406">
        <v>602454</v>
      </c>
      <c r="S37" s="406">
        <v>59857</v>
      </c>
      <c r="T37" s="406">
        <v>6</v>
      </c>
      <c r="U37" s="406">
        <v>4425</v>
      </c>
      <c r="V37" s="406">
        <v>3786</v>
      </c>
      <c r="W37" s="406">
        <v>3763</v>
      </c>
      <c r="X37" s="406">
        <v>2638</v>
      </c>
      <c r="Y37" s="406">
        <v>1026</v>
      </c>
      <c r="Z37" s="406">
        <v>63</v>
      </c>
      <c r="AA37" s="406">
        <v>36</v>
      </c>
      <c r="AB37" s="63">
        <v>23</v>
      </c>
      <c r="AC37" s="63">
        <v>639</v>
      </c>
      <c r="AD37" s="173">
        <v>18800</v>
      </c>
      <c r="AE37" s="173">
        <v>14698</v>
      </c>
      <c r="AF37" s="63">
        <f t="shared" si="0"/>
        <v>500.61307901907355</v>
      </c>
    </row>
    <row r="38" spans="1:32" s="4" customFormat="1" ht="27.95" customHeight="1">
      <c r="A38" s="12">
        <v>13</v>
      </c>
      <c r="B38" s="9">
        <v>68</v>
      </c>
      <c r="C38" s="273" t="s">
        <v>397</v>
      </c>
      <c r="D38" s="63">
        <v>8500</v>
      </c>
      <c r="E38" s="63">
        <v>6734</v>
      </c>
      <c r="F38" s="593"/>
      <c r="G38" s="593"/>
      <c r="H38" s="593">
        <v>5</v>
      </c>
      <c r="I38" s="593"/>
      <c r="J38" s="593"/>
      <c r="K38" s="593"/>
      <c r="L38" s="593"/>
      <c r="M38" s="594">
        <v>3</v>
      </c>
      <c r="N38" s="593"/>
      <c r="O38" s="595"/>
      <c r="P38" s="594"/>
      <c r="Q38" s="596">
        <v>2</v>
      </c>
      <c r="R38" s="406">
        <v>135638</v>
      </c>
      <c r="S38" s="406">
        <v>56197</v>
      </c>
      <c r="T38" s="406">
        <v>0</v>
      </c>
      <c r="U38" s="406">
        <v>768</v>
      </c>
      <c r="V38" s="406">
        <v>663</v>
      </c>
      <c r="W38" s="406">
        <v>661</v>
      </c>
      <c r="X38" s="406">
        <v>512</v>
      </c>
      <c r="Y38" s="406">
        <v>141</v>
      </c>
      <c r="Z38" s="406">
        <v>7</v>
      </c>
      <c r="AA38" s="406">
        <v>1</v>
      </c>
      <c r="AB38" s="63">
        <v>2</v>
      </c>
      <c r="AC38" s="63">
        <v>105</v>
      </c>
      <c r="AD38" s="173">
        <v>4500</v>
      </c>
      <c r="AE38" s="173">
        <v>2184</v>
      </c>
      <c r="AF38" s="63">
        <f t="shared" si="0"/>
        <v>324.32432432432432</v>
      </c>
    </row>
    <row r="39" spans="1:32" s="4" customFormat="1" ht="27.95" customHeight="1">
      <c r="A39" s="12">
        <v>10</v>
      </c>
      <c r="B39" s="9">
        <v>71</v>
      </c>
      <c r="C39" s="273" t="s">
        <v>394</v>
      </c>
      <c r="D39" s="63">
        <v>34100</v>
      </c>
      <c r="E39" s="63">
        <v>30740</v>
      </c>
      <c r="F39" s="593"/>
      <c r="G39" s="593"/>
      <c r="H39" s="593">
        <v>14</v>
      </c>
      <c r="I39" s="593">
        <v>1</v>
      </c>
      <c r="J39" s="593"/>
      <c r="K39" s="593"/>
      <c r="L39" s="593"/>
      <c r="M39" s="594"/>
      <c r="N39" s="593"/>
      <c r="O39" s="595"/>
      <c r="P39" s="594">
        <v>1</v>
      </c>
      <c r="Q39" s="596">
        <v>2</v>
      </c>
      <c r="R39" s="406">
        <v>496490</v>
      </c>
      <c r="S39" s="406">
        <v>103913</v>
      </c>
      <c r="T39" s="406">
        <v>11</v>
      </c>
      <c r="U39" s="406">
        <v>3412</v>
      </c>
      <c r="V39" s="406">
        <v>3154</v>
      </c>
      <c r="W39" s="406">
        <v>3147</v>
      </c>
      <c r="X39" s="406">
        <v>2570</v>
      </c>
      <c r="Y39" s="406">
        <v>412</v>
      </c>
      <c r="Z39" s="406">
        <v>160</v>
      </c>
      <c r="AA39" s="406">
        <v>5</v>
      </c>
      <c r="AB39" s="63">
        <v>7</v>
      </c>
      <c r="AC39" s="63">
        <v>258</v>
      </c>
      <c r="AD39" s="173">
        <v>13160</v>
      </c>
      <c r="AE39" s="173">
        <v>10344</v>
      </c>
      <c r="AF39" s="63">
        <f t="shared" si="0"/>
        <v>336.4996746909564</v>
      </c>
    </row>
    <row r="40" spans="1:32" s="4" customFormat="1" ht="27.95" customHeight="1">
      <c r="A40" s="12">
        <v>42</v>
      </c>
      <c r="B40" s="9">
        <v>75</v>
      </c>
      <c r="C40" s="273" t="s">
        <v>960</v>
      </c>
      <c r="D40" s="63">
        <v>6000</v>
      </c>
      <c r="E40" s="63">
        <v>910</v>
      </c>
      <c r="F40" s="593">
        <v>1</v>
      </c>
      <c r="G40" s="593"/>
      <c r="H40" s="593"/>
      <c r="I40" s="593">
        <v>1</v>
      </c>
      <c r="J40" s="593">
        <v>1</v>
      </c>
      <c r="K40" s="593"/>
      <c r="L40" s="593">
        <v>1</v>
      </c>
      <c r="M40" s="594"/>
      <c r="N40" s="593"/>
      <c r="O40" s="595"/>
      <c r="P40" s="594"/>
      <c r="Q40" s="596"/>
      <c r="R40" s="406">
        <v>91572</v>
      </c>
      <c r="S40" s="406"/>
      <c r="T40" s="406">
        <v>0</v>
      </c>
      <c r="U40" s="406">
        <v>389</v>
      </c>
      <c r="V40" s="406">
        <v>255</v>
      </c>
      <c r="W40" s="406">
        <v>233</v>
      </c>
      <c r="X40" s="406">
        <v>18</v>
      </c>
      <c r="Y40" s="406">
        <v>201</v>
      </c>
      <c r="Z40" s="406">
        <v>14</v>
      </c>
      <c r="AA40" s="406">
        <v>0</v>
      </c>
      <c r="AB40" s="63">
        <v>22</v>
      </c>
      <c r="AC40" s="63">
        <v>134</v>
      </c>
      <c r="AD40" s="173">
        <v>4520</v>
      </c>
      <c r="AE40" s="173">
        <v>1600</v>
      </c>
      <c r="AF40" s="63">
        <f t="shared" si="0"/>
        <v>1758.2417582417581</v>
      </c>
    </row>
    <row r="41" spans="1:32" s="4" customFormat="1" ht="27.95" customHeight="1">
      <c r="A41" s="12">
        <v>4</v>
      </c>
      <c r="B41" s="9">
        <v>78</v>
      </c>
      <c r="C41" s="273" t="s">
        <v>390</v>
      </c>
      <c r="D41" s="63">
        <v>39500</v>
      </c>
      <c r="E41" s="63">
        <v>30713</v>
      </c>
      <c r="F41" s="593"/>
      <c r="G41" s="593"/>
      <c r="H41" s="593">
        <v>3</v>
      </c>
      <c r="I41" s="593">
        <v>2</v>
      </c>
      <c r="J41" s="593"/>
      <c r="K41" s="593"/>
      <c r="L41" s="593">
        <v>1</v>
      </c>
      <c r="M41" s="594">
        <v>1</v>
      </c>
      <c r="N41" s="593"/>
      <c r="O41" s="595"/>
      <c r="P41" s="594"/>
      <c r="Q41" s="596"/>
      <c r="R41" s="406">
        <v>530777</v>
      </c>
      <c r="S41" s="406">
        <v>486431</v>
      </c>
      <c r="T41" s="406">
        <v>6</v>
      </c>
      <c r="U41" s="406">
        <v>3209</v>
      </c>
      <c r="V41" s="406">
        <v>3044</v>
      </c>
      <c r="W41" s="406">
        <v>3036</v>
      </c>
      <c r="X41" s="406">
        <v>2629</v>
      </c>
      <c r="Y41" s="406">
        <v>261</v>
      </c>
      <c r="Z41" s="406"/>
      <c r="AA41" s="406">
        <v>146</v>
      </c>
      <c r="AB41" s="63">
        <v>8</v>
      </c>
      <c r="AC41" s="63">
        <v>165</v>
      </c>
      <c r="AD41" s="173">
        <v>18500</v>
      </c>
      <c r="AE41" s="173">
        <v>11372</v>
      </c>
      <c r="AF41" s="63">
        <f t="shared" si="0"/>
        <v>370.26666232539969</v>
      </c>
    </row>
    <row r="42" spans="1:32" s="4" customFormat="1" ht="27.95" customHeight="1">
      <c r="A42" s="12">
        <v>18</v>
      </c>
      <c r="B42" s="9">
        <v>80</v>
      </c>
      <c r="C42" s="273" t="s">
        <v>401</v>
      </c>
      <c r="D42" s="63">
        <v>21300</v>
      </c>
      <c r="E42" s="63">
        <v>20527</v>
      </c>
      <c r="F42" s="593">
        <v>1</v>
      </c>
      <c r="G42" s="593"/>
      <c r="H42" s="593">
        <v>13</v>
      </c>
      <c r="I42" s="593"/>
      <c r="J42" s="593"/>
      <c r="K42" s="593">
        <v>2</v>
      </c>
      <c r="L42" s="593">
        <v>4</v>
      </c>
      <c r="M42" s="594">
        <v>4</v>
      </c>
      <c r="N42" s="593"/>
      <c r="O42" s="595"/>
      <c r="P42" s="594"/>
      <c r="Q42" s="596"/>
      <c r="R42" s="406">
        <v>365014</v>
      </c>
      <c r="S42" s="406">
        <v>240846</v>
      </c>
      <c r="T42" s="406">
        <v>3</v>
      </c>
      <c r="U42" s="406">
        <v>2212</v>
      </c>
      <c r="V42" s="406">
        <v>1913</v>
      </c>
      <c r="W42" s="406">
        <v>1907</v>
      </c>
      <c r="X42" s="406">
        <v>1621</v>
      </c>
      <c r="Y42" s="406">
        <v>208</v>
      </c>
      <c r="Z42" s="406">
        <v>59</v>
      </c>
      <c r="AA42" s="406">
        <v>19</v>
      </c>
      <c r="AB42" s="63">
        <v>6</v>
      </c>
      <c r="AC42" s="63">
        <v>299</v>
      </c>
      <c r="AD42" s="173">
        <v>6930</v>
      </c>
      <c r="AE42" s="173">
        <v>6665</v>
      </c>
      <c r="AF42" s="63">
        <f t="shared" si="0"/>
        <v>324.69430506162615</v>
      </c>
    </row>
    <row r="43" spans="1:32" s="4" customFormat="1" ht="27.95" customHeight="1">
      <c r="A43" s="12">
        <v>33</v>
      </c>
      <c r="B43" s="9">
        <v>85</v>
      </c>
      <c r="C43" s="273" t="s">
        <v>415</v>
      </c>
      <c r="D43" s="63">
        <v>14503</v>
      </c>
      <c r="E43" s="63">
        <v>6993</v>
      </c>
      <c r="F43" s="593">
        <v>5</v>
      </c>
      <c r="G43" s="593">
        <v>3</v>
      </c>
      <c r="H43" s="593">
        <v>7</v>
      </c>
      <c r="I43" s="593"/>
      <c r="J43" s="593">
        <v>10</v>
      </c>
      <c r="K43" s="593"/>
      <c r="L43" s="593">
        <v>3</v>
      </c>
      <c r="M43" s="594">
        <v>6</v>
      </c>
      <c r="N43" s="593">
        <v>1</v>
      </c>
      <c r="O43" s="595"/>
      <c r="P43" s="594">
        <v>13</v>
      </c>
      <c r="Q43" s="596">
        <v>1</v>
      </c>
      <c r="R43" s="406">
        <v>127272</v>
      </c>
      <c r="S43" s="406">
        <v>355394</v>
      </c>
      <c r="T43" s="406">
        <v>4</v>
      </c>
      <c r="U43" s="406">
        <v>902</v>
      </c>
      <c r="V43" s="406">
        <v>708</v>
      </c>
      <c r="W43" s="406">
        <v>698</v>
      </c>
      <c r="X43" s="406">
        <v>471</v>
      </c>
      <c r="Y43" s="406">
        <v>227</v>
      </c>
      <c r="Z43" s="406"/>
      <c r="AA43" s="406"/>
      <c r="AB43" s="63">
        <v>10</v>
      </c>
      <c r="AC43" s="63">
        <v>194</v>
      </c>
      <c r="AD43" s="173">
        <v>8132</v>
      </c>
      <c r="AE43" s="173">
        <v>3000</v>
      </c>
      <c r="AF43" s="63">
        <f t="shared" si="0"/>
        <v>429.00042900042899</v>
      </c>
    </row>
    <row r="44" spans="1:32" s="4" customFormat="1" ht="27.95" customHeight="1">
      <c r="A44" s="12">
        <v>11</v>
      </c>
      <c r="B44" s="9">
        <v>86</v>
      </c>
      <c r="C44" s="273" t="s">
        <v>395</v>
      </c>
      <c r="D44" s="63">
        <v>39300</v>
      </c>
      <c r="E44" s="63">
        <v>33662</v>
      </c>
      <c r="F44" s="593"/>
      <c r="G44" s="593"/>
      <c r="H44" s="593">
        <v>21</v>
      </c>
      <c r="I44" s="593">
        <v>1</v>
      </c>
      <c r="J44" s="593"/>
      <c r="K44" s="593"/>
      <c r="L44" s="593">
        <v>1</v>
      </c>
      <c r="M44" s="594"/>
      <c r="N44" s="593"/>
      <c r="O44" s="595"/>
      <c r="P44" s="594">
        <v>1</v>
      </c>
      <c r="Q44" s="596"/>
      <c r="R44" s="406">
        <v>505282</v>
      </c>
      <c r="S44" s="406">
        <v>53559</v>
      </c>
      <c r="T44" s="406">
        <v>8</v>
      </c>
      <c r="U44" s="406">
        <v>3695</v>
      </c>
      <c r="V44" s="406">
        <v>3694</v>
      </c>
      <c r="W44" s="406">
        <v>3547</v>
      </c>
      <c r="X44" s="406">
        <v>2854</v>
      </c>
      <c r="Y44" s="406">
        <v>356</v>
      </c>
      <c r="Z44" s="406">
        <v>320</v>
      </c>
      <c r="AA44" s="406">
        <v>17</v>
      </c>
      <c r="AB44" s="63">
        <v>147</v>
      </c>
      <c r="AC44" s="63">
        <v>1</v>
      </c>
      <c r="AD44" s="173">
        <v>22000</v>
      </c>
      <c r="AE44" s="173">
        <v>11109</v>
      </c>
      <c r="AF44" s="63">
        <f t="shared" si="0"/>
        <v>330.01604182758007</v>
      </c>
    </row>
    <row r="45" spans="1:32" s="4" customFormat="1" ht="27.95" customHeight="1">
      <c r="A45" s="12">
        <v>38</v>
      </c>
      <c r="B45" s="9">
        <v>90</v>
      </c>
      <c r="C45" s="273" t="s">
        <v>961</v>
      </c>
      <c r="D45" s="63">
        <v>12000</v>
      </c>
      <c r="E45" s="63">
        <v>11160</v>
      </c>
      <c r="F45" s="593"/>
      <c r="G45" s="593"/>
      <c r="H45" s="593">
        <v>5</v>
      </c>
      <c r="I45" s="593"/>
      <c r="J45" s="593"/>
      <c r="K45" s="593"/>
      <c r="L45" s="593"/>
      <c r="M45" s="594">
        <v>1</v>
      </c>
      <c r="N45" s="594">
        <v>1</v>
      </c>
      <c r="O45" s="594"/>
      <c r="P45" s="598">
        <v>1</v>
      </c>
      <c r="Q45" s="599">
        <v>0</v>
      </c>
      <c r="R45" s="406"/>
      <c r="S45" s="406"/>
      <c r="T45" s="406">
        <v>4</v>
      </c>
      <c r="U45" s="406">
        <v>1326</v>
      </c>
      <c r="V45" s="406">
        <v>1107</v>
      </c>
      <c r="W45" s="406">
        <v>1103</v>
      </c>
      <c r="X45" s="406">
        <v>881</v>
      </c>
      <c r="Y45" s="406">
        <v>115</v>
      </c>
      <c r="Z45" s="406">
        <v>61</v>
      </c>
      <c r="AA45" s="406">
        <v>46</v>
      </c>
      <c r="AB45" s="63">
        <v>4</v>
      </c>
      <c r="AC45" s="63">
        <v>219</v>
      </c>
      <c r="AD45" s="173">
        <v>6400</v>
      </c>
      <c r="AE45" s="173">
        <v>4844</v>
      </c>
      <c r="AF45" s="63">
        <f t="shared" si="0"/>
        <v>434.05017921146953</v>
      </c>
    </row>
    <row r="46" spans="1:32" s="4" customFormat="1" ht="27.95" customHeight="1">
      <c r="A46" s="12">
        <v>25</v>
      </c>
      <c r="B46" s="9">
        <v>91</v>
      </c>
      <c r="C46" s="273" t="s">
        <v>211</v>
      </c>
      <c r="D46" s="63">
        <v>5058</v>
      </c>
      <c r="E46" s="63">
        <v>3889</v>
      </c>
      <c r="F46" s="593"/>
      <c r="G46" s="593"/>
      <c r="H46" s="593">
        <v>2</v>
      </c>
      <c r="I46" s="593"/>
      <c r="J46" s="593"/>
      <c r="K46" s="593">
        <v>2</v>
      </c>
      <c r="L46" s="593"/>
      <c r="M46" s="594"/>
      <c r="N46" s="593"/>
      <c r="O46" s="595"/>
      <c r="P46" s="594"/>
      <c r="Q46" s="596"/>
      <c r="R46" s="406">
        <v>103752</v>
      </c>
      <c r="S46" s="406">
        <v>13959</v>
      </c>
      <c r="T46" s="406">
        <v>2</v>
      </c>
      <c r="U46" s="406">
        <v>662</v>
      </c>
      <c r="V46" s="406">
        <v>549</v>
      </c>
      <c r="W46" s="406">
        <v>541</v>
      </c>
      <c r="X46" s="406">
        <v>370</v>
      </c>
      <c r="Y46" s="406">
        <v>139</v>
      </c>
      <c r="Z46" s="406"/>
      <c r="AA46" s="406">
        <v>32</v>
      </c>
      <c r="AB46" s="63">
        <v>8</v>
      </c>
      <c r="AC46" s="63">
        <v>113</v>
      </c>
      <c r="AD46" s="173">
        <v>3000</v>
      </c>
      <c r="AE46" s="173">
        <v>2868</v>
      </c>
      <c r="AF46" s="63">
        <f t="shared" si="0"/>
        <v>737.46464386731805</v>
      </c>
    </row>
    <row r="47" spans="1:32" s="4" customFormat="1" ht="27.95" customHeight="1">
      <c r="A47" s="12">
        <v>30</v>
      </c>
      <c r="B47" s="9">
        <v>94</v>
      </c>
      <c r="C47" s="273" t="s">
        <v>410</v>
      </c>
      <c r="D47" s="63">
        <v>25000</v>
      </c>
      <c r="E47" s="63">
        <v>731</v>
      </c>
      <c r="F47" s="593">
        <v>1</v>
      </c>
      <c r="G47" s="593"/>
      <c r="H47" s="593">
        <v>4</v>
      </c>
      <c r="I47" s="593"/>
      <c r="J47" s="593"/>
      <c r="K47" s="593"/>
      <c r="L47" s="593"/>
      <c r="M47" s="594">
        <v>1</v>
      </c>
      <c r="N47" s="593"/>
      <c r="O47" s="595"/>
      <c r="P47" s="594">
        <v>2</v>
      </c>
      <c r="Q47" s="596"/>
      <c r="R47" s="406">
        <v>172407</v>
      </c>
      <c r="S47" s="406">
        <v>51222</v>
      </c>
      <c r="T47" s="406">
        <v>3</v>
      </c>
      <c r="U47" s="406">
        <v>611</v>
      </c>
      <c r="V47" s="406">
        <v>600</v>
      </c>
      <c r="W47" s="406">
        <v>591</v>
      </c>
      <c r="X47" s="406">
        <v>88</v>
      </c>
      <c r="Y47" s="406">
        <v>431</v>
      </c>
      <c r="Z47" s="406">
        <v>72</v>
      </c>
      <c r="AA47" s="406">
        <v>0</v>
      </c>
      <c r="AB47" s="63">
        <v>9</v>
      </c>
      <c r="AC47" s="63">
        <v>11</v>
      </c>
      <c r="AD47" s="173">
        <v>31400</v>
      </c>
      <c r="AE47" s="173">
        <v>2472</v>
      </c>
      <c r="AF47" s="63">
        <f t="shared" si="0"/>
        <v>3381.6689466484268</v>
      </c>
    </row>
    <row r="48" spans="1:32" s="4" customFormat="1" ht="27.95" customHeight="1">
      <c r="A48" s="12">
        <v>21</v>
      </c>
      <c r="B48" s="9">
        <v>95</v>
      </c>
      <c r="C48" s="273" t="s">
        <v>404</v>
      </c>
      <c r="D48" s="63">
        <v>11640</v>
      </c>
      <c r="E48" s="63">
        <v>5245</v>
      </c>
      <c r="F48" s="597">
        <v>11</v>
      </c>
      <c r="G48" s="597">
        <v>9</v>
      </c>
      <c r="H48" s="597">
        <v>1</v>
      </c>
      <c r="I48" s="597"/>
      <c r="J48" s="597"/>
      <c r="K48" s="597"/>
      <c r="L48" s="597">
        <v>1</v>
      </c>
      <c r="M48" s="608">
        <v>1</v>
      </c>
      <c r="N48" s="597"/>
      <c r="O48" s="609"/>
      <c r="P48" s="608"/>
      <c r="Q48" s="610"/>
      <c r="R48" s="406">
        <v>122160</v>
      </c>
      <c r="S48" s="406">
        <v>10804</v>
      </c>
      <c r="T48" s="406">
        <v>4</v>
      </c>
      <c r="U48" s="406">
        <v>753</v>
      </c>
      <c r="V48" s="406">
        <v>556</v>
      </c>
      <c r="W48" s="406">
        <v>555</v>
      </c>
      <c r="X48" s="406">
        <v>400</v>
      </c>
      <c r="Y48" s="406">
        <v>122</v>
      </c>
      <c r="Z48" s="406">
        <v>33</v>
      </c>
      <c r="AA48" s="406"/>
      <c r="AB48" s="63">
        <v>1</v>
      </c>
      <c r="AC48" s="63">
        <v>197</v>
      </c>
      <c r="AD48" s="173">
        <v>5120</v>
      </c>
      <c r="AE48" s="173">
        <v>2117</v>
      </c>
      <c r="AF48" s="63">
        <f t="shared" si="0"/>
        <v>403.62249761677788</v>
      </c>
    </row>
    <row r="49" spans="1:32" s="4" customFormat="1" ht="27.95" customHeight="1">
      <c r="A49" s="12">
        <v>40</v>
      </c>
      <c r="B49" s="9">
        <v>97</v>
      </c>
      <c r="C49" s="273" t="s">
        <v>962</v>
      </c>
      <c r="D49" s="63">
        <v>150800</v>
      </c>
      <c r="E49" s="63">
        <v>131321</v>
      </c>
      <c r="F49" s="593">
        <v>35</v>
      </c>
      <c r="G49" s="593"/>
      <c r="H49" s="593">
        <v>119</v>
      </c>
      <c r="I49" s="593">
        <v>1</v>
      </c>
      <c r="J49" s="593">
        <v>4</v>
      </c>
      <c r="K49" s="593">
        <v>1</v>
      </c>
      <c r="L49" s="593">
        <v>45</v>
      </c>
      <c r="M49" s="594">
        <v>1</v>
      </c>
      <c r="N49" s="593"/>
      <c r="O49" s="595"/>
      <c r="P49" s="594">
        <v>2</v>
      </c>
      <c r="Q49" s="596">
        <v>14</v>
      </c>
      <c r="R49" s="406">
        <v>4570345</v>
      </c>
      <c r="S49" s="406">
        <v>2045206</v>
      </c>
      <c r="T49" s="406">
        <v>68</v>
      </c>
      <c r="U49" s="406">
        <v>18016</v>
      </c>
      <c r="V49" s="406">
        <v>15386</v>
      </c>
      <c r="W49" s="406">
        <v>15008</v>
      </c>
      <c r="X49" s="406">
        <v>10851</v>
      </c>
      <c r="Y49" s="406">
        <v>3460</v>
      </c>
      <c r="Z49" s="406">
        <v>585</v>
      </c>
      <c r="AA49" s="406">
        <v>112</v>
      </c>
      <c r="AB49" s="63">
        <v>378</v>
      </c>
      <c r="AC49" s="63">
        <v>2630</v>
      </c>
      <c r="AD49" s="173">
        <v>96800</v>
      </c>
      <c r="AE49" s="173">
        <v>58727</v>
      </c>
      <c r="AF49" s="63">
        <f t="shared" si="0"/>
        <v>447.20189459416241</v>
      </c>
    </row>
    <row r="50" spans="1:32" s="4" customFormat="1" ht="27.95" customHeight="1" thickBot="1">
      <c r="A50" s="12">
        <v>39</v>
      </c>
      <c r="B50" s="9">
        <v>98</v>
      </c>
      <c r="C50" s="273" t="s">
        <v>963</v>
      </c>
      <c r="D50" s="63">
        <v>9520</v>
      </c>
      <c r="E50" s="63">
        <v>8675</v>
      </c>
      <c r="F50" s="593">
        <v>1</v>
      </c>
      <c r="G50" s="593"/>
      <c r="H50" s="593">
        <v>9</v>
      </c>
      <c r="I50" s="593"/>
      <c r="J50" s="593"/>
      <c r="K50" s="593">
        <v>1</v>
      </c>
      <c r="L50" s="593">
        <v>3</v>
      </c>
      <c r="M50" s="594"/>
      <c r="N50" s="593"/>
      <c r="O50" s="595"/>
      <c r="P50" s="594"/>
      <c r="Q50" s="596"/>
      <c r="R50" s="533"/>
      <c r="S50" s="533"/>
      <c r="T50" s="406">
        <v>3</v>
      </c>
      <c r="U50" s="406">
        <v>1168</v>
      </c>
      <c r="V50" s="406">
        <v>959</v>
      </c>
      <c r="W50" s="406">
        <v>956</v>
      </c>
      <c r="X50" s="406">
        <v>792</v>
      </c>
      <c r="Y50" s="406">
        <v>91</v>
      </c>
      <c r="Z50" s="406">
        <v>60</v>
      </c>
      <c r="AA50" s="406">
        <v>13</v>
      </c>
      <c r="AB50" s="63">
        <v>3</v>
      </c>
      <c r="AC50" s="63">
        <v>209</v>
      </c>
      <c r="AD50" s="408">
        <v>4700</v>
      </c>
      <c r="AE50" s="408">
        <v>3937</v>
      </c>
      <c r="AF50" s="264">
        <f t="shared" si="0"/>
        <v>453.83285302593657</v>
      </c>
    </row>
    <row r="51" spans="1:32" s="4" customFormat="1" ht="33.75" customHeight="1" thickTop="1">
      <c r="A51" s="12"/>
      <c r="B51" s="15" t="s">
        <v>346</v>
      </c>
      <c r="C51" s="278" t="s">
        <v>1157</v>
      </c>
      <c r="D51" s="183">
        <f t="shared" ref="D51:AB51" si="1">SUM(D7:D50)</f>
        <v>5910510</v>
      </c>
      <c r="E51" s="183">
        <f t="shared" si="1"/>
        <v>5419499</v>
      </c>
      <c r="F51" s="183">
        <f>SUM(F7:F50)</f>
        <v>145</v>
      </c>
      <c r="G51" s="183">
        <f t="shared" si="1"/>
        <v>27</v>
      </c>
      <c r="H51" s="183">
        <f>SUM(H7:H50)</f>
        <v>566</v>
      </c>
      <c r="I51" s="183">
        <f t="shared" si="1"/>
        <v>43</v>
      </c>
      <c r="J51" s="183">
        <f t="shared" si="1"/>
        <v>29</v>
      </c>
      <c r="K51" s="183">
        <f t="shared" si="1"/>
        <v>32</v>
      </c>
      <c r="L51" s="183">
        <f t="shared" si="1"/>
        <v>141</v>
      </c>
      <c r="M51" s="183">
        <f t="shared" si="1"/>
        <v>56</v>
      </c>
      <c r="N51" s="183">
        <f t="shared" si="1"/>
        <v>16</v>
      </c>
      <c r="O51" s="183">
        <f t="shared" si="1"/>
        <v>10</v>
      </c>
      <c r="P51" s="183">
        <f t="shared" si="1"/>
        <v>83</v>
      </c>
      <c r="Q51" s="184">
        <f t="shared" si="1"/>
        <v>43</v>
      </c>
      <c r="R51" s="183">
        <f t="shared" si="1"/>
        <v>102234278</v>
      </c>
      <c r="S51" s="183">
        <f t="shared" si="1"/>
        <v>32487114</v>
      </c>
      <c r="T51" s="183">
        <f t="shared" si="1"/>
        <v>2079</v>
      </c>
      <c r="U51" s="183">
        <f t="shared" si="1"/>
        <v>656221</v>
      </c>
      <c r="V51" s="183">
        <f t="shared" si="1"/>
        <v>618621</v>
      </c>
      <c r="W51" s="183">
        <f t="shared" si="1"/>
        <v>604592</v>
      </c>
      <c r="X51" s="183">
        <f t="shared" si="1"/>
        <v>467534</v>
      </c>
      <c r="Y51" s="183">
        <f t="shared" si="1"/>
        <v>102388</v>
      </c>
      <c r="Z51" s="183">
        <f t="shared" si="1"/>
        <v>32385</v>
      </c>
      <c r="AA51" s="183">
        <f t="shared" si="1"/>
        <v>2285</v>
      </c>
      <c r="AB51" s="183">
        <f t="shared" si="1"/>
        <v>14029</v>
      </c>
      <c r="AC51" s="183">
        <f>SUM(AC7:AC50)</f>
        <v>37600</v>
      </c>
      <c r="AD51" s="183">
        <f>SUM(AD7:AD50)</f>
        <v>2909083</v>
      </c>
      <c r="AE51" s="183">
        <f>SUM(AE7:AE50)</f>
        <v>2034282</v>
      </c>
      <c r="AF51" s="172">
        <f t="shared" si="0"/>
        <v>375.36347917030707</v>
      </c>
    </row>
    <row r="52" spans="1:32" ht="12.75" customHeight="1">
      <c r="T52" s="260"/>
      <c r="U52" s="260"/>
      <c r="V52" s="260"/>
      <c r="W52" s="260"/>
      <c r="X52" s="260"/>
      <c r="Y52" s="260"/>
      <c r="Z52" s="260"/>
      <c r="AA52" s="260"/>
    </row>
    <row r="53" spans="1:32" ht="18.95" customHeight="1">
      <c r="T53" s="332"/>
      <c r="U53" s="332"/>
      <c r="V53" s="332"/>
      <c r="W53" s="332"/>
      <c r="X53" s="332"/>
      <c r="Y53" s="260"/>
      <c r="Z53" s="260"/>
      <c r="AA53" s="260"/>
      <c r="AF53" s="14" t="s">
        <v>421</v>
      </c>
    </row>
    <row r="54" spans="1:32" ht="18.95" customHeight="1">
      <c r="T54" s="260"/>
      <c r="U54" s="260"/>
      <c r="V54" s="260"/>
      <c r="W54" s="260"/>
      <c r="X54" s="260"/>
      <c r="Y54" s="260"/>
      <c r="Z54" s="260"/>
      <c r="AA54" s="260"/>
    </row>
    <row r="55" spans="1:32" ht="18.95" customHeight="1">
      <c r="T55" s="332"/>
      <c r="U55" s="332"/>
      <c r="V55" s="332"/>
      <c r="W55" s="332"/>
      <c r="X55" s="332"/>
      <c r="Y55" s="332"/>
      <c r="Z55" s="332"/>
      <c r="AA55" s="332"/>
    </row>
    <row r="56" spans="1:32" ht="18.95" customHeight="1">
      <c r="T56" s="332"/>
      <c r="U56" s="332"/>
      <c r="V56" s="332"/>
      <c r="W56" s="332"/>
      <c r="X56" s="332"/>
      <c r="Y56" s="260"/>
      <c r="Z56" s="260"/>
      <c r="AA56" s="260"/>
    </row>
    <row r="57" spans="1:32" ht="18.95" customHeight="1">
      <c r="T57" s="260"/>
      <c r="U57" s="260"/>
      <c r="V57" s="260"/>
      <c r="W57" s="260"/>
      <c r="X57" s="260"/>
      <c r="Y57" s="332"/>
      <c r="Z57" s="332"/>
      <c r="AA57" s="332"/>
    </row>
    <row r="58" spans="1:32" ht="18.95" customHeight="1">
      <c r="Y58" s="332"/>
      <c r="Z58" s="332"/>
      <c r="AA58" s="332"/>
    </row>
    <row r="59" spans="1:32" ht="18.95" customHeight="1">
      <c r="Y59" s="260"/>
      <c r="Z59" s="260"/>
      <c r="AA59" s="260"/>
    </row>
    <row r="60" spans="1:32" ht="18.95" customHeight="1"/>
    <row r="61" spans="1:32" ht="18.95" customHeight="1"/>
  </sheetData>
  <mergeCells count="2">
    <mergeCell ref="F2:J2"/>
    <mergeCell ref="K2:Q2"/>
  </mergeCells>
  <phoneticPr fontId="2"/>
  <printOptions horizontalCentered="1"/>
  <pageMargins left="0.3" right="0.34" top="0.7" bottom="0.78740157480314965" header="0.51181102362204722" footer="0.51181102362204722"/>
  <pageSetup paperSize="9" scale="57" fitToHeight="2" orientation="landscape" horizontalDpi="300" verticalDpi="300" r:id="rId1"/>
  <headerFooter alignWithMargins="0">
    <oddFooter>&amp;C- &amp;P+8 -</oddFooter>
  </headerFooter>
  <rowBreaks count="1" manualBreakCount="1">
    <brk id="34" min="1"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53"/>
  <sheetViews>
    <sheetView showZeros="0" view="pageBreakPreview" zoomScale="75" zoomScaleNormal="75" workbookViewId="0">
      <pane xSplit="3" ySplit="5" topLeftCell="D6" activePane="bottomRight" state="frozen"/>
      <selection activeCell="M87" sqref="M87"/>
      <selection pane="topRight" activeCell="M87" sqref="M87"/>
      <selection pane="bottomLeft" activeCell="M87" sqref="M87"/>
      <selection pane="bottomRight" activeCell="B1" sqref="B1"/>
    </sheetView>
  </sheetViews>
  <sheetFormatPr defaultColWidth="9" defaultRowHeight="14.25"/>
  <cols>
    <col min="1" max="1" width="6.375" style="12" hidden="1" customWidth="1"/>
    <col min="2" max="2" width="5.5" style="12" customWidth="1"/>
    <col min="3" max="3" width="23.125" style="14" customWidth="1"/>
    <col min="4" max="4" width="13.125" style="14" customWidth="1"/>
    <col min="5" max="5" width="11.875" style="14" customWidth="1"/>
    <col min="6" max="7" width="10.125" style="12" customWidth="1"/>
    <col min="8" max="9" width="9.125" style="12" customWidth="1"/>
    <col min="10" max="10" width="7.125" style="263" customWidth="1"/>
    <col min="11" max="11" width="10.125" style="263" customWidth="1"/>
    <col min="12" max="12" width="7.125" style="12" customWidth="1"/>
    <col min="13" max="13" width="8.75" style="14" customWidth="1"/>
    <col min="14" max="14" width="7.25" style="12" customWidth="1"/>
    <col min="15" max="15" width="8.75" style="14" customWidth="1"/>
    <col min="16" max="18" width="10.75" style="14" customWidth="1"/>
    <col min="19" max="23" width="8.625" style="147" customWidth="1"/>
    <col min="24" max="16384" width="9" style="14"/>
  </cols>
  <sheetData>
    <row r="1" spans="1:23" s="4" customFormat="1" ht="15.95" customHeight="1">
      <c r="A1" s="12"/>
      <c r="B1" s="4" t="s">
        <v>515</v>
      </c>
      <c r="F1" s="12"/>
      <c r="G1" s="12"/>
      <c r="H1" s="12"/>
      <c r="I1" s="12"/>
      <c r="J1" s="263"/>
      <c r="K1" s="263"/>
      <c r="L1" s="12"/>
      <c r="N1" s="12"/>
      <c r="S1" s="142"/>
      <c r="T1" s="142"/>
      <c r="U1" s="142"/>
      <c r="V1" s="142"/>
      <c r="W1" s="142"/>
    </row>
    <row r="2" spans="1:23" s="4" customFormat="1" ht="15.95" customHeight="1">
      <c r="A2" s="12"/>
      <c r="B2" s="528"/>
      <c r="C2" s="5"/>
      <c r="D2" s="530" t="s">
        <v>429</v>
      </c>
      <c r="E2" s="261"/>
      <c r="F2" s="373"/>
      <c r="G2" s="17"/>
      <c r="H2" s="17"/>
      <c r="I2" s="17"/>
      <c r="J2" s="700" t="s">
        <v>429</v>
      </c>
      <c r="K2" s="701"/>
      <c r="L2" s="700" t="s">
        <v>516</v>
      </c>
      <c r="M2" s="701"/>
      <c r="N2" s="700" t="s">
        <v>516</v>
      </c>
      <c r="O2" s="701"/>
      <c r="P2" s="528" t="s">
        <v>517</v>
      </c>
      <c r="Q2" s="528" t="s">
        <v>518</v>
      </c>
      <c r="R2" s="528" t="s">
        <v>518</v>
      </c>
      <c r="S2" s="143"/>
      <c r="T2" s="144" t="s">
        <v>519</v>
      </c>
      <c r="U2" s="144"/>
      <c r="V2" s="144"/>
      <c r="W2" s="145"/>
    </row>
    <row r="3" spans="1:23" s="4" customFormat="1" ht="15.95" customHeight="1">
      <c r="A3" s="12"/>
      <c r="B3" s="7" t="s">
        <v>250</v>
      </c>
      <c r="C3" s="7" t="s">
        <v>437</v>
      </c>
      <c r="D3" s="531" t="s">
        <v>520</v>
      </c>
      <c r="E3" s="528" t="s">
        <v>262</v>
      </c>
      <c r="F3" s="528" t="s">
        <v>522</v>
      </c>
      <c r="G3" s="528" t="s">
        <v>522</v>
      </c>
      <c r="H3" s="528" t="s">
        <v>433</v>
      </c>
      <c r="I3" s="530" t="s">
        <v>977</v>
      </c>
      <c r="J3" s="702" t="s">
        <v>442</v>
      </c>
      <c r="K3" s="703"/>
      <c r="L3" s="702" t="s">
        <v>523</v>
      </c>
      <c r="M3" s="703"/>
      <c r="N3" s="702" t="s">
        <v>524</v>
      </c>
      <c r="O3" s="703"/>
      <c r="P3" s="7" t="s">
        <v>525</v>
      </c>
      <c r="Q3" s="277" t="s">
        <v>526</v>
      </c>
      <c r="R3" s="277" t="s">
        <v>527</v>
      </c>
      <c r="S3" s="146" t="s">
        <v>528</v>
      </c>
      <c r="T3" s="146" t="s">
        <v>529</v>
      </c>
      <c r="U3" s="146" t="s">
        <v>530</v>
      </c>
      <c r="V3" s="146" t="s">
        <v>531</v>
      </c>
      <c r="W3" s="146" t="s">
        <v>532</v>
      </c>
    </row>
    <row r="4" spans="1:23" s="4" customFormat="1" ht="15.95" customHeight="1">
      <c r="A4" s="12"/>
      <c r="B4" s="7" t="s">
        <v>436</v>
      </c>
      <c r="D4" s="7" t="s">
        <v>448</v>
      </c>
      <c r="E4" s="7" t="s">
        <v>263</v>
      </c>
      <c r="F4" s="7" t="s">
        <v>521</v>
      </c>
      <c r="G4" s="7" t="s">
        <v>1072</v>
      </c>
      <c r="H4" s="7" t="s">
        <v>264</v>
      </c>
      <c r="I4" s="531" t="s">
        <v>978</v>
      </c>
      <c r="J4" s="702" t="s">
        <v>448</v>
      </c>
      <c r="K4" s="703"/>
      <c r="L4" s="702" t="s">
        <v>448</v>
      </c>
      <c r="M4" s="703"/>
      <c r="N4" s="702" t="s">
        <v>448</v>
      </c>
      <c r="O4" s="703"/>
      <c r="P4" s="7" t="s">
        <v>449</v>
      </c>
      <c r="Q4" s="7" t="s">
        <v>449</v>
      </c>
      <c r="R4" s="7" t="s">
        <v>449</v>
      </c>
      <c r="S4" s="146" t="s">
        <v>251</v>
      </c>
      <c r="T4" s="146" t="s">
        <v>251</v>
      </c>
      <c r="U4" s="146" t="s">
        <v>251</v>
      </c>
      <c r="V4" s="146" t="s">
        <v>251</v>
      </c>
      <c r="W4" s="146" t="s">
        <v>533</v>
      </c>
    </row>
    <row r="5" spans="1:23" s="4" customFormat="1" ht="15.95" customHeight="1">
      <c r="A5" s="12"/>
      <c r="B5" s="7"/>
      <c r="C5" s="8"/>
      <c r="D5" s="531" t="s">
        <v>252</v>
      </c>
      <c r="E5" s="7" t="s">
        <v>448</v>
      </c>
      <c r="F5" s="7" t="s">
        <v>448</v>
      </c>
      <c r="G5" s="7" t="s">
        <v>448</v>
      </c>
      <c r="H5" s="7" t="s">
        <v>448</v>
      </c>
      <c r="I5" s="531" t="s">
        <v>976</v>
      </c>
      <c r="J5" s="704" t="s">
        <v>253</v>
      </c>
      <c r="K5" s="705"/>
      <c r="L5" s="704" t="s">
        <v>254</v>
      </c>
      <c r="M5" s="705"/>
      <c r="N5" s="704" t="s">
        <v>255</v>
      </c>
      <c r="O5" s="705"/>
      <c r="P5" s="10" t="s">
        <v>256</v>
      </c>
      <c r="Q5" s="10" t="s">
        <v>257</v>
      </c>
      <c r="R5" s="10" t="s">
        <v>258</v>
      </c>
      <c r="S5" s="146" t="s">
        <v>259</v>
      </c>
      <c r="T5" s="146" t="s">
        <v>265</v>
      </c>
      <c r="U5" s="146" t="s">
        <v>266</v>
      </c>
      <c r="V5" s="146" t="s">
        <v>267</v>
      </c>
      <c r="W5" s="146" t="s">
        <v>268</v>
      </c>
    </row>
    <row r="6" spans="1:23" s="4" customFormat="1" ht="26.65" customHeight="1">
      <c r="A6" s="12">
        <v>41</v>
      </c>
      <c r="B6" s="9">
        <v>1</v>
      </c>
      <c r="C6" s="11" t="s">
        <v>417</v>
      </c>
      <c r="D6" s="173">
        <v>191512</v>
      </c>
      <c r="E6" s="63">
        <v>17379</v>
      </c>
      <c r="F6" s="63"/>
      <c r="G6" s="63"/>
      <c r="H6" s="63">
        <v>243</v>
      </c>
      <c r="I6" s="63">
        <v>173890</v>
      </c>
      <c r="J6" s="450"/>
      <c r="K6" s="556">
        <v>188458</v>
      </c>
      <c r="L6" s="450"/>
      <c r="M6" s="260">
        <v>178385</v>
      </c>
      <c r="N6" s="559"/>
      <c r="O6" s="406">
        <v>173204</v>
      </c>
      <c r="P6" s="406">
        <v>926881</v>
      </c>
      <c r="Q6" s="406">
        <v>565950</v>
      </c>
      <c r="R6" s="406">
        <v>516323</v>
      </c>
      <c r="S6" s="187">
        <f>Q6/P6*100</f>
        <v>61.059618224993287</v>
      </c>
      <c r="T6" s="187">
        <f>R6/Q6*100</f>
        <v>91.231204169979691</v>
      </c>
      <c r="U6" s="262">
        <f>(L6+M6)/(J6+K6)*100</f>
        <v>94.655042502838825</v>
      </c>
      <c r="V6" s="187">
        <f>(N6+O6)/(J6+K6)*100</f>
        <v>91.905888845259952</v>
      </c>
      <c r="W6" s="187">
        <f t="shared" ref="W6" si="0">(J6+K6)/D6*100</f>
        <v>98.405321859726797</v>
      </c>
    </row>
    <row r="7" spans="1:23" s="4" customFormat="1" ht="26.65" customHeight="1">
      <c r="A7" s="12">
        <v>44</v>
      </c>
      <c r="B7" s="529">
        <v>2</v>
      </c>
      <c r="C7" s="11" t="s">
        <v>419</v>
      </c>
      <c r="D7" s="451">
        <v>55701</v>
      </c>
      <c r="E7" s="407">
        <v>6644</v>
      </c>
      <c r="F7" s="7"/>
      <c r="G7" s="63"/>
      <c r="H7" s="63"/>
      <c r="I7" s="63">
        <v>49057</v>
      </c>
      <c r="J7" s="452">
        <v>2</v>
      </c>
      <c r="K7" s="406">
        <v>55632</v>
      </c>
      <c r="L7" s="452">
        <v>2</v>
      </c>
      <c r="M7" s="454">
        <v>52300</v>
      </c>
      <c r="N7" s="455">
        <v>2</v>
      </c>
      <c r="O7" s="406">
        <v>50785</v>
      </c>
      <c r="P7" s="406">
        <v>329673</v>
      </c>
      <c r="Q7" s="406">
        <v>167868</v>
      </c>
      <c r="R7" s="406">
        <v>152422</v>
      </c>
      <c r="S7" s="187">
        <f t="shared" ref="S7:S49" si="1">Q7/P7*100</f>
        <v>50.919547551664834</v>
      </c>
      <c r="T7" s="187">
        <f t="shared" ref="T7:T49" si="2">R7/Q7*100</f>
        <v>90.798722806014254</v>
      </c>
      <c r="U7" s="262">
        <f t="shared" ref="U7:U49" si="3">(L7+M7)/(J7+K7)*100</f>
        <v>94.010856670381429</v>
      </c>
      <c r="V7" s="187">
        <f t="shared" ref="V7:V49" si="4">(N7+O7)/(J7+K7)*100</f>
        <v>91.28770176510767</v>
      </c>
      <c r="W7" s="187">
        <f>(J7+K7)/D7*100</f>
        <v>99.879714906375099</v>
      </c>
    </row>
    <row r="8" spans="1:23" s="4" customFormat="1" ht="26.65" customHeight="1">
      <c r="A8" s="12">
        <v>9</v>
      </c>
      <c r="B8" s="529">
        <v>3</v>
      </c>
      <c r="C8" s="11" t="s">
        <v>393</v>
      </c>
      <c r="D8" s="173">
        <v>13342</v>
      </c>
      <c r="E8" s="63">
        <v>3478</v>
      </c>
      <c r="F8" s="63">
        <v>3341</v>
      </c>
      <c r="G8" s="63">
        <v>5247</v>
      </c>
      <c r="H8" s="63"/>
      <c r="I8" s="63">
        <v>1276</v>
      </c>
      <c r="J8" s="452"/>
      <c r="K8" s="406">
        <v>13035</v>
      </c>
      <c r="L8" s="452"/>
      <c r="M8" s="454">
        <v>11819</v>
      </c>
      <c r="N8" s="455"/>
      <c r="O8" s="406">
        <v>11813</v>
      </c>
      <c r="P8" s="406">
        <v>88000</v>
      </c>
      <c r="Q8" s="406">
        <v>39386</v>
      </c>
      <c r="R8" s="406">
        <v>35712</v>
      </c>
      <c r="S8" s="187">
        <f t="shared" si="1"/>
        <v>44.756818181818183</v>
      </c>
      <c r="T8" s="187">
        <f t="shared" si="2"/>
        <v>90.671812319098152</v>
      </c>
      <c r="U8" s="262">
        <f t="shared" si="3"/>
        <v>90.671269658611436</v>
      </c>
      <c r="V8" s="187">
        <f t="shared" si="4"/>
        <v>90.625239739163788</v>
      </c>
      <c r="W8" s="187">
        <f t="shared" ref="W8:W49" si="5">(J8+K8)/D8*100</f>
        <v>97.698995652825658</v>
      </c>
    </row>
    <row r="9" spans="1:23" s="4" customFormat="1" ht="26.65" customHeight="1">
      <c r="A9" s="12">
        <v>31</v>
      </c>
      <c r="B9" s="529">
        <v>4</v>
      </c>
      <c r="C9" s="11" t="s">
        <v>411</v>
      </c>
      <c r="D9" s="173">
        <v>10786</v>
      </c>
      <c r="E9" s="63">
        <v>385</v>
      </c>
      <c r="F9" s="63">
        <v>6393</v>
      </c>
      <c r="G9" s="63">
        <v>3192</v>
      </c>
      <c r="H9" s="63">
        <v>816</v>
      </c>
      <c r="I9" s="63"/>
      <c r="J9" s="452"/>
      <c r="K9" s="406">
        <v>10324</v>
      </c>
      <c r="L9" s="452"/>
      <c r="M9" s="454">
        <v>8992</v>
      </c>
      <c r="N9" s="455"/>
      <c r="O9" s="406">
        <v>8864</v>
      </c>
      <c r="P9" s="406">
        <v>52238</v>
      </c>
      <c r="Q9" s="406">
        <v>36752</v>
      </c>
      <c r="R9" s="406">
        <v>28285</v>
      </c>
      <c r="S9" s="187">
        <f t="shared" si="1"/>
        <v>70.354914047245302</v>
      </c>
      <c r="T9" s="187">
        <f t="shared" si="2"/>
        <v>76.96179799738789</v>
      </c>
      <c r="U9" s="262">
        <f t="shared" si="3"/>
        <v>87.098024021697015</v>
      </c>
      <c r="V9" s="187">
        <f t="shared" si="4"/>
        <v>85.858194498256495</v>
      </c>
      <c r="W9" s="187">
        <f t="shared" si="5"/>
        <v>95.716669757092532</v>
      </c>
    </row>
    <row r="10" spans="1:23" s="4" customFormat="1" ht="26.65" customHeight="1">
      <c r="A10" s="12">
        <v>45</v>
      </c>
      <c r="B10" s="529">
        <v>5</v>
      </c>
      <c r="C10" s="11" t="s">
        <v>420</v>
      </c>
      <c r="D10" s="173">
        <v>54636</v>
      </c>
      <c r="E10" s="63">
        <v>616</v>
      </c>
      <c r="F10" s="63"/>
      <c r="G10" s="63">
        <v>1911</v>
      </c>
      <c r="H10" s="63"/>
      <c r="I10" s="63">
        <v>52109</v>
      </c>
      <c r="J10" s="452"/>
      <c r="K10" s="406">
        <v>54508</v>
      </c>
      <c r="L10" s="452"/>
      <c r="M10" s="454">
        <v>53164</v>
      </c>
      <c r="N10" s="455"/>
      <c r="O10" s="406">
        <v>51329</v>
      </c>
      <c r="P10" s="406">
        <v>261024</v>
      </c>
      <c r="Q10" s="406">
        <v>162560</v>
      </c>
      <c r="R10" s="406">
        <v>149337</v>
      </c>
      <c r="S10" s="187">
        <f t="shared" si="1"/>
        <v>62.277798210126264</v>
      </c>
      <c r="T10" s="187">
        <f t="shared" si="2"/>
        <v>91.865772637795274</v>
      </c>
      <c r="U10" s="262">
        <f t="shared" si="3"/>
        <v>97.534306890731642</v>
      </c>
      <c r="V10" s="187">
        <f t="shared" si="4"/>
        <v>94.167828575621925</v>
      </c>
      <c r="W10" s="187">
        <f t="shared" si="5"/>
        <v>99.765722234424189</v>
      </c>
    </row>
    <row r="11" spans="1:23" s="4" customFormat="1" ht="26.65" customHeight="1">
      <c r="A11" s="12">
        <v>36</v>
      </c>
      <c r="B11" s="529">
        <v>7</v>
      </c>
      <c r="C11" s="11" t="s">
        <v>416</v>
      </c>
      <c r="D11" s="173">
        <v>5540</v>
      </c>
      <c r="E11" s="63">
        <v>1639</v>
      </c>
      <c r="F11" s="63"/>
      <c r="G11" s="63">
        <v>1168</v>
      </c>
      <c r="H11" s="63"/>
      <c r="I11" s="63">
        <v>2733</v>
      </c>
      <c r="J11" s="452"/>
      <c r="K11" s="406">
        <v>4866</v>
      </c>
      <c r="L11" s="452"/>
      <c r="M11" s="454">
        <v>4346</v>
      </c>
      <c r="N11" s="455"/>
      <c r="O11" s="406">
        <v>4203</v>
      </c>
      <c r="P11" s="406">
        <v>22637</v>
      </c>
      <c r="Q11" s="406">
        <v>16103</v>
      </c>
      <c r="R11" s="406">
        <v>13332</v>
      </c>
      <c r="S11" s="187">
        <f t="shared" si="1"/>
        <v>71.13575120378141</v>
      </c>
      <c r="T11" s="187">
        <f t="shared" si="2"/>
        <v>82.792026330497421</v>
      </c>
      <c r="U11" s="262">
        <f t="shared" si="3"/>
        <v>89.313604603370322</v>
      </c>
      <c r="V11" s="187">
        <f t="shared" si="4"/>
        <v>86.374845869297161</v>
      </c>
      <c r="W11" s="187">
        <f t="shared" si="5"/>
        <v>87.833935018050539</v>
      </c>
    </row>
    <row r="12" spans="1:23" s="4" customFormat="1" ht="26.65" customHeight="1">
      <c r="A12" s="12">
        <v>43</v>
      </c>
      <c r="B12" s="529">
        <v>8</v>
      </c>
      <c r="C12" s="11" t="s">
        <v>418</v>
      </c>
      <c r="D12" s="173">
        <v>64622</v>
      </c>
      <c r="E12" s="63">
        <v>25356</v>
      </c>
      <c r="F12" s="63">
        <v>8259</v>
      </c>
      <c r="G12" s="63">
        <v>9554</v>
      </c>
      <c r="H12" s="63"/>
      <c r="I12" s="63">
        <v>21453</v>
      </c>
      <c r="J12" s="452"/>
      <c r="K12" s="406">
        <v>61925</v>
      </c>
      <c r="L12" s="452"/>
      <c r="M12" s="454">
        <v>57287</v>
      </c>
      <c r="N12" s="455"/>
      <c r="O12" s="406">
        <v>55650</v>
      </c>
      <c r="P12" s="406">
        <v>250684</v>
      </c>
      <c r="Q12" s="406">
        <v>189133</v>
      </c>
      <c r="R12" s="406">
        <v>169658</v>
      </c>
      <c r="S12" s="187">
        <f t="shared" si="1"/>
        <v>75.446777616441423</v>
      </c>
      <c r="T12" s="187">
        <f t="shared" si="2"/>
        <v>89.7030132234988</v>
      </c>
      <c r="U12" s="262">
        <f t="shared" si="3"/>
        <v>92.510294711344372</v>
      </c>
      <c r="V12" s="187">
        <f t="shared" si="4"/>
        <v>89.86677432377877</v>
      </c>
      <c r="W12" s="187">
        <f t="shared" si="5"/>
        <v>95.826498715607684</v>
      </c>
    </row>
    <row r="13" spans="1:23" s="4" customFormat="1" ht="26.65" customHeight="1">
      <c r="A13" s="12">
        <v>7</v>
      </c>
      <c r="B13" s="529">
        <v>9</v>
      </c>
      <c r="C13" s="11" t="s">
        <v>391</v>
      </c>
      <c r="D13" s="173">
        <v>32940</v>
      </c>
      <c r="E13" s="63">
        <v>10429</v>
      </c>
      <c r="F13" s="63"/>
      <c r="G13" s="63">
        <v>13875</v>
      </c>
      <c r="H13" s="63"/>
      <c r="I13" s="63">
        <v>8636</v>
      </c>
      <c r="J13" s="452"/>
      <c r="K13" s="406">
        <v>32940</v>
      </c>
      <c r="L13" s="452"/>
      <c r="M13" s="454">
        <v>32707</v>
      </c>
      <c r="N13" s="455"/>
      <c r="O13" s="406">
        <v>32532</v>
      </c>
      <c r="P13" s="406">
        <v>156000</v>
      </c>
      <c r="Q13" s="406">
        <v>102140</v>
      </c>
      <c r="R13" s="406">
        <v>90247</v>
      </c>
      <c r="S13" s="187">
        <f t="shared" si="1"/>
        <v>65.474358974358964</v>
      </c>
      <c r="T13" s="187">
        <f t="shared" si="2"/>
        <v>88.356177795183072</v>
      </c>
      <c r="U13" s="262">
        <f t="shared" si="3"/>
        <v>99.292653309046756</v>
      </c>
      <c r="V13" s="187">
        <f t="shared" si="4"/>
        <v>98.761384335154816</v>
      </c>
      <c r="W13" s="187">
        <f t="shared" si="5"/>
        <v>100</v>
      </c>
    </row>
    <row r="14" spans="1:23" s="4" customFormat="1" ht="26.65" customHeight="1">
      <c r="A14" s="12">
        <v>23</v>
      </c>
      <c r="B14" s="529">
        <v>10</v>
      </c>
      <c r="C14" s="11" t="s">
        <v>406</v>
      </c>
      <c r="D14" s="173">
        <v>4816</v>
      </c>
      <c r="E14" s="63">
        <v>1339</v>
      </c>
      <c r="F14" s="63">
        <v>155</v>
      </c>
      <c r="G14" s="63">
        <v>3322</v>
      </c>
      <c r="H14" s="63"/>
      <c r="I14" s="63"/>
      <c r="J14" s="452"/>
      <c r="K14" s="406">
        <v>4259</v>
      </c>
      <c r="L14" s="452"/>
      <c r="M14" s="454">
        <v>3843</v>
      </c>
      <c r="N14" s="455"/>
      <c r="O14" s="406">
        <v>3653</v>
      </c>
      <c r="P14" s="406">
        <v>20059</v>
      </c>
      <c r="Q14" s="406">
        <v>15055</v>
      </c>
      <c r="R14" s="406">
        <v>11668</v>
      </c>
      <c r="S14" s="187">
        <f t="shared" si="1"/>
        <v>75.053591903883543</v>
      </c>
      <c r="T14" s="187">
        <f t="shared" si="2"/>
        <v>77.502490866821645</v>
      </c>
      <c r="U14" s="262">
        <f t="shared" si="3"/>
        <v>90.232448931674099</v>
      </c>
      <c r="V14" s="187">
        <f t="shared" si="4"/>
        <v>85.771307818736801</v>
      </c>
      <c r="W14" s="187">
        <f t="shared" si="5"/>
        <v>88.434385382059801</v>
      </c>
    </row>
    <row r="15" spans="1:23" s="4" customFormat="1" ht="26.65" customHeight="1">
      <c r="A15" s="12">
        <v>2</v>
      </c>
      <c r="B15" s="529">
        <v>13</v>
      </c>
      <c r="C15" s="11" t="s">
        <v>386</v>
      </c>
      <c r="D15" s="173">
        <v>21651</v>
      </c>
      <c r="E15" s="63">
        <v>18564</v>
      </c>
      <c r="F15" s="63">
        <v>1113</v>
      </c>
      <c r="G15" s="63">
        <v>872</v>
      </c>
      <c r="H15" s="63"/>
      <c r="I15" s="63">
        <v>1102</v>
      </c>
      <c r="J15" s="453">
        <v>25</v>
      </c>
      <c r="K15" s="406">
        <v>21649</v>
      </c>
      <c r="L15" s="453">
        <v>25</v>
      </c>
      <c r="M15" s="454">
        <v>21402</v>
      </c>
      <c r="N15" s="18">
        <v>25</v>
      </c>
      <c r="O15" s="406">
        <v>21023</v>
      </c>
      <c r="P15" s="406">
        <v>94800</v>
      </c>
      <c r="Q15" s="406">
        <v>65530</v>
      </c>
      <c r="R15" s="406">
        <v>59381</v>
      </c>
      <c r="S15" s="187">
        <f t="shared" si="1"/>
        <v>69.124472573839654</v>
      </c>
      <c r="T15" s="187">
        <f t="shared" si="2"/>
        <v>90.616511521440557</v>
      </c>
      <c r="U15" s="262">
        <f t="shared" si="3"/>
        <v>98.860385715603954</v>
      </c>
      <c r="V15" s="187">
        <f t="shared" si="4"/>
        <v>97.11174679339301</v>
      </c>
      <c r="W15" s="187">
        <f t="shared" si="5"/>
        <v>100.10623065909196</v>
      </c>
    </row>
    <row r="16" spans="1:23" s="12" customFormat="1" ht="26.65" customHeight="1">
      <c r="A16" s="12">
        <v>1</v>
      </c>
      <c r="B16" s="529">
        <v>14</v>
      </c>
      <c r="C16" s="11" t="s">
        <v>385</v>
      </c>
      <c r="D16" s="173">
        <v>10854</v>
      </c>
      <c r="E16" s="63">
        <v>1610</v>
      </c>
      <c r="F16" s="63"/>
      <c r="G16" s="63"/>
      <c r="H16" s="63"/>
      <c r="I16" s="63">
        <v>9244</v>
      </c>
      <c r="J16" s="452"/>
      <c r="K16" s="406">
        <v>10526</v>
      </c>
      <c r="L16" s="452"/>
      <c r="M16" s="454">
        <v>10170</v>
      </c>
      <c r="N16" s="455"/>
      <c r="O16" s="406">
        <v>10114</v>
      </c>
      <c r="P16" s="406">
        <v>52187</v>
      </c>
      <c r="Q16" s="406">
        <v>31810</v>
      </c>
      <c r="R16" s="406">
        <v>28838</v>
      </c>
      <c r="S16" s="187">
        <f t="shared" si="1"/>
        <v>60.953877402418222</v>
      </c>
      <c r="T16" s="187">
        <f t="shared" si="2"/>
        <v>90.657026092423763</v>
      </c>
      <c r="U16" s="262">
        <f t="shared" si="3"/>
        <v>96.617898536956105</v>
      </c>
      <c r="V16" s="187">
        <f t="shared" si="4"/>
        <v>96.085882576477303</v>
      </c>
      <c r="W16" s="187">
        <f t="shared" si="5"/>
        <v>96.978072599963156</v>
      </c>
    </row>
    <row r="17" spans="1:23" s="4" customFormat="1" ht="26.65" customHeight="1">
      <c r="A17" s="12">
        <v>6</v>
      </c>
      <c r="B17" s="529">
        <v>16</v>
      </c>
      <c r="C17" s="11" t="s">
        <v>389</v>
      </c>
      <c r="D17" s="173">
        <v>12436</v>
      </c>
      <c r="E17" s="63">
        <v>2196</v>
      </c>
      <c r="F17" s="63"/>
      <c r="G17" s="63">
        <v>246</v>
      </c>
      <c r="H17" s="63"/>
      <c r="I17" s="63">
        <v>9994</v>
      </c>
      <c r="J17" s="452"/>
      <c r="K17" s="406">
        <v>12426</v>
      </c>
      <c r="L17" s="452"/>
      <c r="M17" s="454">
        <v>12019</v>
      </c>
      <c r="N17" s="455"/>
      <c r="O17" s="406">
        <v>11969</v>
      </c>
      <c r="P17" s="406">
        <v>50310</v>
      </c>
      <c r="Q17" s="406">
        <v>39766</v>
      </c>
      <c r="R17" s="406">
        <v>34044</v>
      </c>
      <c r="S17" s="187">
        <f t="shared" si="1"/>
        <v>79.041939972172528</v>
      </c>
      <c r="T17" s="187">
        <f t="shared" si="2"/>
        <v>85.610823316400939</v>
      </c>
      <c r="U17" s="262">
        <f t="shared" si="3"/>
        <v>96.724609689361017</v>
      </c>
      <c r="V17" s="187">
        <f t="shared" si="4"/>
        <v>96.322227587316917</v>
      </c>
      <c r="W17" s="187">
        <f t="shared" si="5"/>
        <v>99.919588292055323</v>
      </c>
    </row>
    <row r="18" spans="1:23" s="4" customFormat="1" ht="26.65" customHeight="1">
      <c r="A18" s="12">
        <v>26</v>
      </c>
      <c r="B18" s="529">
        <v>18</v>
      </c>
      <c r="C18" s="11" t="s">
        <v>405</v>
      </c>
      <c r="D18" s="173">
        <v>8168</v>
      </c>
      <c r="E18" s="63"/>
      <c r="F18" s="63">
        <v>1411</v>
      </c>
      <c r="G18" s="63">
        <v>6757</v>
      </c>
      <c r="H18" s="63"/>
      <c r="I18" s="63"/>
      <c r="J18" s="452">
        <v>826</v>
      </c>
      <c r="K18" s="406">
        <v>7342</v>
      </c>
      <c r="L18" s="452">
        <v>826</v>
      </c>
      <c r="M18" s="454">
        <v>6508</v>
      </c>
      <c r="N18" s="455">
        <v>826</v>
      </c>
      <c r="O18" s="406">
        <v>6489</v>
      </c>
      <c r="P18" s="406">
        <v>33200</v>
      </c>
      <c r="Q18" s="406">
        <v>29272</v>
      </c>
      <c r="R18" s="406">
        <v>22378</v>
      </c>
      <c r="S18" s="187">
        <f t="shared" si="1"/>
        <v>88.168674698795186</v>
      </c>
      <c r="T18" s="187">
        <f t="shared" si="2"/>
        <v>76.448483192129004</v>
      </c>
      <c r="U18" s="262">
        <f t="shared" si="3"/>
        <v>89.789422135161615</v>
      </c>
      <c r="V18" s="187">
        <f t="shared" si="4"/>
        <v>89.556807051909885</v>
      </c>
      <c r="W18" s="187">
        <f t="shared" si="5"/>
        <v>100</v>
      </c>
    </row>
    <row r="19" spans="1:23" s="4" customFormat="1" ht="26.65" customHeight="1">
      <c r="A19" s="12">
        <v>27</v>
      </c>
      <c r="B19" s="529">
        <v>19</v>
      </c>
      <c r="C19" s="11" t="s">
        <v>1158</v>
      </c>
      <c r="D19" s="173">
        <v>12869</v>
      </c>
      <c r="E19" s="63">
        <v>7033</v>
      </c>
      <c r="F19" s="456"/>
      <c r="G19" s="63">
        <v>5836</v>
      </c>
      <c r="H19" s="63"/>
      <c r="I19" s="63"/>
      <c r="J19" s="452">
        <v>794</v>
      </c>
      <c r="K19" s="406">
        <v>11965</v>
      </c>
      <c r="L19" s="452">
        <v>794</v>
      </c>
      <c r="M19" s="454">
        <v>11507</v>
      </c>
      <c r="N19" s="455">
        <v>794</v>
      </c>
      <c r="O19" s="406">
        <v>11483</v>
      </c>
      <c r="P19" s="406">
        <v>63640</v>
      </c>
      <c r="Q19" s="406">
        <v>40865</v>
      </c>
      <c r="R19" s="406">
        <v>34956</v>
      </c>
      <c r="S19" s="187">
        <f t="shared" si="1"/>
        <v>64.2127592708988</v>
      </c>
      <c r="T19" s="187">
        <f t="shared" si="2"/>
        <v>85.540193319466539</v>
      </c>
      <c r="U19" s="262">
        <f t="shared" si="3"/>
        <v>96.410376988792223</v>
      </c>
      <c r="V19" s="187">
        <f t="shared" si="4"/>
        <v>96.222274472921072</v>
      </c>
      <c r="W19" s="187">
        <f t="shared" si="5"/>
        <v>99.145232729815831</v>
      </c>
    </row>
    <row r="20" spans="1:23" s="4" customFormat="1" ht="26.65" customHeight="1">
      <c r="A20" s="12">
        <v>5</v>
      </c>
      <c r="B20" s="529">
        <v>20</v>
      </c>
      <c r="C20" s="11" t="s">
        <v>387</v>
      </c>
      <c r="D20" s="173">
        <v>24395</v>
      </c>
      <c r="E20" s="63">
        <v>8960</v>
      </c>
      <c r="F20" s="456"/>
      <c r="G20" s="63">
        <v>9990</v>
      </c>
      <c r="H20" s="63"/>
      <c r="I20" s="63">
        <v>5445</v>
      </c>
      <c r="J20" s="453">
        <v>8</v>
      </c>
      <c r="K20" s="406">
        <v>24385</v>
      </c>
      <c r="L20" s="453">
        <v>8</v>
      </c>
      <c r="M20" s="454">
        <v>23546</v>
      </c>
      <c r="N20" s="18">
        <v>8</v>
      </c>
      <c r="O20" s="406">
        <v>23261</v>
      </c>
      <c r="P20" s="406">
        <v>88100</v>
      </c>
      <c r="Q20" s="406">
        <v>73564</v>
      </c>
      <c r="R20" s="406">
        <v>66830</v>
      </c>
      <c r="S20" s="187">
        <f t="shared" si="1"/>
        <v>83.500567536889903</v>
      </c>
      <c r="T20" s="187">
        <f t="shared" si="2"/>
        <v>90.84606601054864</v>
      </c>
      <c r="U20" s="262">
        <f t="shared" si="3"/>
        <v>96.560488664780877</v>
      </c>
      <c r="V20" s="187">
        <f t="shared" si="4"/>
        <v>95.392120690361992</v>
      </c>
      <c r="W20" s="187">
        <f t="shared" si="5"/>
        <v>99.991801598688255</v>
      </c>
    </row>
    <row r="21" spans="1:23" s="4" customFormat="1" ht="26.65" customHeight="1">
      <c r="A21" s="12">
        <v>8</v>
      </c>
      <c r="B21" s="529">
        <v>21</v>
      </c>
      <c r="C21" s="11" t="s">
        <v>392</v>
      </c>
      <c r="D21" s="173">
        <v>28355</v>
      </c>
      <c r="E21" s="63">
        <v>12426</v>
      </c>
      <c r="F21" s="456"/>
      <c r="G21" s="63">
        <v>4789</v>
      </c>
      <c r="H21" s="63"/>
      <c r="I21" s="63">
        <v>11140</v>
      </c>
      <c r="J21" s="452"/>
      <c r="K21" s="406">
        <v>27618</v>
      </c>
      <c r="L21" s="452"/>
      <c r="M21" s="454">
        <v>27268</v>
      </c>
      <c r="N21" s="455"/>
      <c r="O21" s="406">
        <v>26706</v>
      </c>
      <c r="P21" s="406">
        <v>111500</v>
      </c>
      <c r="Q21" s="406">
        <v>84942</v>
      </c>
      <c r="R21" s="406">
        <v>75666</v>
      </c>
      <c r="S21" s="187">
        <f t="shared" si="1"/>
        <v>76.181165919282506</v>
      </c>
      <c r="T21" s="187">
        <f t="shared" si="2"/>
        <v>89.079607261425437</v>
      </c>
      <c r="U21" s="262">
        <f t="shared" si="3"/>
        <v>98.732710551089866</v>
      </c>
      <c r="V21" s="187">
        <f t="shared" si="4"/>
        <v>96.697805778839879</v>
      </c>
      <c r="W21" s="187">
        <f t="shared" si="5"/>
        <v>97.400811144418981</v>
      </c>
    </row>
    <row r="22" spans="1:23" s="4" customFormat="1" ht="26.65" customHeight="1">
      <c r="A22" s="12">
        <v>22</v>
      </c>
      <c r="B22" s="529">
        <v>22</v>
      </c>
      <c r="C22" s="11" t="s">
        <v>407</v>
      </c>
      <c r="D22" s="173">
        <v>7626</v>
      </c>
      <c r="E22" s="63"/>
      <c r="F22" s="456"/>
      <c r="G22" s="63">
        <v>7626</v>
      </c>
      <c r="H22" s="63"/>
      <c r="I22" s="63"/>
      <c r="J22" s="453">
        <v>937</v>
      </c>
      <c r="K22" s="406">
        <v>6689</v>
      </c>
      <c r="L22" s="453">
        <v>937</v>
      </c>
      <c r="M22" s="454">
        <v>6027</v>
      </c>
      <c r="N22" s="18">
        <v>937</v>
      </c>
      <c r="O22" s="406">
        <v>6021</v>
      </c>
      <c r="P22" s="406">
        <v>27930</v>
      </c>
      <c r="Q22" s="406">
        <v>23715</v>
      </c>
      <c r="R22" s="406">
        <v>20893</v>
      </c>
      <c r="S22" s="187">
        <f t="shared" si="1"/>
        <v>84.908700322234154</v>
      </c>
      <c r="T22" s="187">
        <f t="shared" si="2"/>
        <v>88.100358422939067</v>
      </c>
      <c r="U22" s="262">
        <f t="shared" si="3"/>
        <v>91.319171256228699</v>
      </c>
      <c r="V22" s="187">
        <f t="shared" si="4"/>
        <v>91.240493050091786</v>
      </c>
      <c r="W22" s="187">
        <f t="shared" si="5"/>
        <v>100</v>
      </c>
    </row>
    <row r="23" spans="1:23" s="4" customFormat="1" ht="26.65" customHeight="1">
      <c r="A23" s="12">
        <v>32</v>
      </c>
      <c r="B23" s="529">
        <v>23</v>
      </c>
      <c r="C23" s="11" t="s">
        <v>414</v>
      </c>
      <c r="D23" s="173">
        <v>1418</v>
      </c>
      <c r="E23" s="63"/>
      <c r="F23" s="456"/>
      <c r="G23" s="63">
        <v>1418</v>
      </c>
      <c r="H23" s="63"/>
      <c r="I23" s="63"/>
      <c r="J23" s="452"/>
      <c r="K23" s="406">
        <v>1418</v>
      </c>
      <c r="L23" s="452"/>
      <c r="M23" s="454">
        <v>1209</v>
      </c>
      <c r="N23" s="455"/>
      <c r="O23" s="406">
        <v>1208</v>
      </c>
      <c r="P23" s="406">
        <v>8740</v>
      </c>
      <c r="Q23" s="406">
        <v>7029</v>
      </c>
      <c r="R23" s="406">
        <v>3885</v>
      </c>
      <c r="S23" s="187">
        <f t="shared" si="1"/>
        <v>80.423340961098404</v>
      </c>
      <c r="T23" s="187">
        <f t="shared" si="2"/>
        <v>55.271020059752452</v>
      </c>
      <c r="U23" s="262">
        <f t="shared" si="3"/>
        <v>85.260930888575459</v>
      </c>
      <c r="V23" s="187">
        <f t="shared" si="4"/>
        <v>85.190409026798307</v>
      </c>
      <c r="W23" s="187">
        <f t="shared" si="5"/>
        <v>100</v>
      </c>
    </row>
    <row r="24" spans="1:23" s="4" customFormat="1" ht="26.65" customHeight="1">
      <c r="A24" s="12">
        <v>34</v>
      </c>
      <c r="B24" s="529">
        <v>24</v>
      </c>
      <c r="C24" s="11" t="s">
        <v>412</v>
      </c>
      <c r="D24" s="173">
        <v>1141</v>
      </c>
      <c r="E24" s="63"/>
      <c r="F24" s="456"/>
      <c r="G24" s="63">
        <v>1141</v>
      </c>
      <c r="H24" s="63"/>
      <c r="I24" s="63"/>
      <c r="J24" s="453"/>
      <c r="K24" s="406">
        <v>1011</v>
      </c>
      <c r="L24" s="453"/>
      <c r="M24" s="454">
        <v>921</v>
      </c>
      <c r="N24" s="18"/>
      <c r="O24" s="406">
        <v>917</v>
      </c>
      <c r="P24" s="406">
        <v>6200</v>
      </c>
      <c r="Q24" s="406">
        <v>3684</v>
      </c>
      <c r="R24" s="406">
        <v>2770</v>
      </c>
      <c r="S24" s="187">
        <f t="shared" si="1"/>
        <v>59.41935483870968</v>
      </c>
      <c r="T24" s="187">
        <f t="shared" si="2"/>
        <v>75.190010857763298</v>
      </c>
      <c r="U24" s="262">
        <f t="shared" si="3"/>
        <v>91.097922848664695</v>
      </c>
      <c r="V24" s="187">
        <f t="shared" si="4"/>
        <v>90.702274975272019</v>
      </c>
      <c r="W24" s="187">
        <f t="shared" si="5"/>
        <v>88.606485539000886</v>
      </c>
    </row>
    <row r="25" spans="1:23" s="4" customFormat="1" ht="26.65" customHeight="1">
      <c r="A25" s="12">
        <v>3</v>
      </c>
      <c r="B25" s="529">
        <v>25</v>
      </c>
      <c r="C25" s="11" t="s">
        <v>388</v>
      </c>
      <c r="D25" s="173">
        <v>16178</v>
      </c>
      <c r="E25" s="63">
        <v>5701</v>
      </c>
      <c r="F25" s="456"/>
      <c r="G25" s="63">
        <v>2280</v>
      </c>
      <c r="H25" s="63"/>
      <c r="I25" s="63">
        <v>8197</v>
      </c>
      <c r="J25" s="452"/>
      <c r="K25" s="406">
        <v>15767</v>
      </c>
      <c r="L25" s="452"/>
      <c r="M25" s="454">
        <v>15211</v>
      </c>
      <c r="N25" s="455"/>
      <c r="O25" s="406">
        <v>15059</v>
      </c>
      <c r="P25" s="406">
        <v>72700</v>
      </c>
      <c r="Q25" s="406">
        <v>50615</v>
      </c>
      <c r="R25" s="406">
        <v>43197</v>
      </c>
      <c r="S25" s="187">
        <f t="shared" si="1"/>
        <v>69.621733149931217</v>
      </c>
      <c r="T25" s="187">
        <f t="shared" si="2"/>
        <v>85.344265533932628</v>
      </c>
      <c r="U25" s="262">
        <f t="shared" si="3"/>
        <v>96.473647491596367</v>
      </c>
      <c r="V25" s="187">
        <f t="shared" si="4"/>
        <v>95.50960867634933</v>
      </c>
      <c r="W25" s="187">
        <f t="shared" si="5"/>
        <v>97.459512918778586</v>
      </c>
    </row>
    <row r="26" spans="1:23" s="4" customFormat="1" ht="26.65" customHeight="1">
      <c r="A26" s="12">
        <v>12</v>
      </c>
      <c r="B26" s="529">
        <v>27</v>
      </c>
      <c r="C26" s="11" t="s">
        <v>396</v>
      </c>
      <c r="D26" s="173">
        <v>3733</v>
      </c>
      <c r="E26" s="63"/>
      <c r="F26" s="456"/>
      <c r="G26" s="63">
        <v>2820</v>
      </c>
      <c r="H26" s="63"/>
      <c r="I26" s="63">
        <v>913</v>
      </c>
      <c r="J26" s="452"/>
      <c r="K26" s="406">
        <v>3701</v>
      </c>
      <c r="L26" s="452"/>
      <c r="M26" s="454">
        <v>3388</v>
      </c>
      <c r="N26" s="455"/>
      <c r="O26" s="406">
        <v>3350</v>
      </c>
      <c r="P26" s="406">
        <v>16600</v>
      </c>
      <c r="Q26" s="406">
        <v>10964</v>
      </c>
      <c r="R26" s="406">
        <v>10140</v>
      </c>
      <c r="S26" s="187">
        <f t="shared" si="1"/>
        <v>66.048192771084331</v>
      </c>
      <c r="T26" s="187">
        <f t="shared" si="2"/>
        <v>92.484494709959861</v>
      </c>
      <c r="U26" s="262">
        <f t="shared" si="3"/>
        <v>91.542826263172117</v>
      </c>
      <c r="V26" s="187">
        <f t="shared" si="4"/>
        <v>90.516076736017297</v>
      </c>
      <c r="W26" s="187">
        <f t="shared" si="5"/>
        <v>99.14278060541119</v>
      </c>
    </row>
    <row r="27" spans="1:23" s="4" customFormat="1" ht="26.65" customHeight="1">
      <c r="A27" s="12">
        <v>17</v>
      </c>
      <c r="B27" s="529">
        <v>32</v>
      </c>
      <c r="C27" s="11" t="s">
        <v>838</v>
      </c>
      <c r="D27" s="173">
        <v>5805</v>
      </c>
      <c r="E27" s="63">
        <v>2814</v>
      </c>
      <c r="F27" s="456"/>
      <c r="G27" s="63"/>
      <c r="H27" s="63"/>
      <c r="I27" s="63">
        <v>2991</v>
      </c>
      <c r="J27" s="452"/>
      <c r="K27" s="406">
        <v>5504</v>
      </c>
      <c r="L27" s="452"/>
      <c r="M27" s="454">
        <v>5145</v>
      </c>
      <c r="N27" s="455"/>
      <c r="O27" s="406">
        <v>4952</v>
      </c>
      <c r="P27" s="406">
        <v>23790</v>
      </c>
      <c r="Q27" s="406">
        <v>17236</v>
      </c>
      <c r="R27" s="406">
        <v>15079</v>
      </c>
      <c r="S27" s="187">
        <f t="shared" si="1"/>
        <v>72.450609499789834</v>
      </c>
      <c r="T27" s="187">
        <f t="shared" si="2"/>
        <v>87.485495474588078</v>
      </c>
      <c r="U27" s="262">
        <f t="shared" si="3"/>
        <v>93.477470930232556</v>
      </c>
      <c r="V27" s="187">
        <f t="shared" si="4"/>
        <v>89.970930232558146</v>
      </c>
      <c r="W27" s="187">
        <f t="shared" si="5"/>
        <v>94.814814814814824</v>
      </c>
    </row>
    <row r="28" spans="1:23" s="4" customFormat="1" ht="26.65" customHeight="1">
      <c r="A28" s="12">
        <v>16</v>
      </c>
      <c r="B28" s="529">
        <v>36</v>
      </c>
      <c r="C28" s="11" t="s">
        <v>400</v>
      </c>
      <c r="D28" s="173">
        <v>4893</v>
      </c>
      <c r="E28" s="63"/>
      <c r="F28" s="456"/>
      <c r="G28" s="63"/>
      <c r="H28" s="63"/>
      <c r="I28" s="63">
        <v>4893</v>
      </c>
      <c r="J28" s="452"/>
      <c r="K28" s="406">
        <v>4893</v>
      </c>
      <c r="L28" s="452"/>
      <c r="M28" s="454">
        <v>4671</v>
      </c>
      <c r="N28" s="455"/>
      <c r="O28" s="406">
        <v>4545</v>
      </c>
      <c r="P28" s="406">
        <v>17600</v>
      </c>
      <c r="Q28" s="406">
        <v>15004</v>
      </c>
      <c r="R28" s="406">
        <v>13405</v>
      </c>
      <c r="S28" s="187">
        <f t="shared" si="1"/>
        <v>85.25</v>
      </c>
      <c r="T28" s="187">
        <f t="shared" si="2"/>
        <v>89.342841908824312</v>
      </c>
      <c r="U28" s="262">
        <f t="shared" si="3"/>
        <v>95.462906192519924</v>
      </c>
      <c r="V28" s="187">
        <f t="shared" si="4"/>
        <v>92.887798896382591</v>
      </c>
      <c r="W28" s="187">
        <f t="shared" si="5"/>
        <v>100</v>
      </c>
    </row>
    <row r="29" spans="1:23" s="4" customFormat="1" ht="26.65" customHeight="1">
      <c r="A29" s="12">
        <v>14</v>
      </c>
      <c r="B29" s="529">
        <v>37</v>
      </c>
      <c r="C29" s="11" t="s">
        <v>398</v>
      </c>
      <c r="D29" s="173">
        <v>10490</v>
      </c>
      <c r="E29" s="63"/>
      <c r="F29" s="456"/>
      <c r="G29" s="63">
        <v>5964</v>
      </c>
      <c r="H29" s="63"/>
      <c r="I29" s="63">
        <v>4526</v>
      </c>
      <c r="J29" s="452"/>
      <c r="K29" s="406">
        <v>10490</v>
      </c>
      <c r="L29" s="452"/>
      <c r="M29" s="454">
        <v>9571</v>
      </c>
      <c r="N29" s="455"/>
      <c r="O29" s="406">
        <v>9564</v>
      </c>
      <c r="P29" s="406">
        <v>42970</v>
      </c>
      <c r="Q29" s="406">
        <v>32289</v>
      </c>
      <c r="R29" s="406">
        <v>28740</v>
      </c>
      <c r="S29" s="187">
        <f t="shared" si="1"/>
        <v>75.143123109145918</v>
      </c>
      <c r="T29" s="187">
        <f t="shared" si="2"/>
        <v>89.008640713555693</v>
      </c>
      <c r="U29" s="262">
        <f t="shared" si="3"/>
        <v>91.239275500476651</v>
      </c>
      <c r="V29" s="187">
        <f t="shared" si="4"/>
        <v>91.172545281220209</v>
      </c>
      <c r="W29" s="187">
        <f>(J29+K29)/D29*100</f>
        <v>100</v>
      </c>
    </row>
    <row r="30" spans="1:23" s="4" customFormat="1" ht="26.65" customHeight="1">
      <c r="A30" s="12">
        <v>15</v>
      </c>
      <c r="B30" s="529">
        <v>38</v>
      </c>
      <c r="C30" s="11" t="s">
        <v>399</v>
      </c>
      <c r="D30" s="173">
        <v>6869</v>
      </c>
      <c r="E30" s="63">
        <v>2539</v>
      </c>
      <c r="F30" s="456"/>
      <c r="G30" s="63">
        <v>1795</v>
      </c>
      <c r="H30" s="63"/>
      <c r="I30" s="63">
        <v>2535</v>
      </c>
      <c r="J30" s="452"/>
      <c r="K30" s="406">
        <v>6869</v>
      </c>
      <c r="L30" s="452"/>
      <c r="M30" s="454">
        <v>6568</v>
      </c>
      <c r="N30" s="455"/>
      <c r="O30" s="406">
        <v>6484</v>
      </c>
      <c r="P30" s="406">
        <v>23700</v>
      </c>
      <c r="Q30" s="406">
        <v>22278</v>
      </c>
      <c r="R30" s="406">
        <v>18819</v>
      </c>
      <c r="S30" s="187">
        <f t="shared" si="1"/>
        <v>94</v>
      </c>
      <c r="T30" s="187">
        <f t="shared" si="2"/>
        <v>84.47347158631834</v>
      </c>
      <c r="U30" s="262">
        <f t="shared" si="3"/>
        <v>95.617993885572858</v>
      </c>
      <c r="V30" s="187">
        <f t="shared" si="4"/>
        <v>94.395108458290878</v>
      </c>
      <c r="W30" s="187">
        <f t="shared" si="5"/>
        <v>100</v>
      </c>
    </row>
    <row r="31" spans="1:23" s="4" customFormat="1" ht="26.65" customHeight="1">
      <c r="A31" s="12">
        <v>24</v>
      </c>
      <c r="B31" s="529">
        <v>39</v>
      </c>
      <c r="C31" s="11" t="s">
        <v>408</v>
      </c>
      <c r="D31" s="173">
        <v>3869</v>
      </c>
      <c r="E31" s="63"/>
      <c r="F31" s="456"/>
      <c r="G31" s="63">
        <v>3358</v>
      </c>
      <c r="H31" s="63"/>
      <c r="I31" s="63">
        <v>511</v>
      </c>
      <c r="J31" s="453"/>
      <c r="K31" s="406">
        <v>3859</v>
      </c>
      <c r="L31" s="453"/>
      <c r="M31" s="454">
        <v>3598</v>
      </c>
      <c r="N31" s="18"/>
      <c r="O31" s="406">
        <v>3511</v>
      </c>
      <c r="P31" s="406">
        <v>25000</v>
      </c>
      <c r="Q31" s="406">
        <v>13172</v>
      </c>
      <c r="R31" s="406">
        <v>10573</v>
      </c>
      <c r="S31" s="187">
        <f t="shared" si="1"/>
        <v>52.688000000000002</v>
      </c>
      <c r="T31" s="187">
        <f t="shared" si="2"/>
        <v>80.268751897965387</v>
      </c>
      <c r="U31" s="262">
        <f t="shared" si="3"/>
        <v>93.236589790101064</v>
      </c>
      <c r="V31" s="187">
        <f t="shared" si="4"/>
        <v>90.982119720134747</v>
      </c>
      <c r="W31" s="187">
        <f t="shared" si="5"/>
        <v>99.741535280434221</v>
      </c>
    </row>
    <row r="32" spans="1:23" s="4" customFormat="1" ht="26.65" customHeight="1">
      <c r="A32" s="12">
        <v>37</v>
      </c>
      <c r="B32" s="529">
        <v>45</v>
      </c>
      <c r="C32" s="11" t="s">
        <v>172</v>
      </c>
      <c r="D32" s="173">
        <v>6828</v>
      </c>
      <c r="E32" s="63">
        <v>604</v>
      </c>
      <c r="F32" s="456"/>
      <c r="G32" s="63">
        <v>6224</v>
      </c>
      <c r="H32" s="63"/>
      <c r="I32" s="63"/>
      <c r="J32" s="453"/>
      <c r="K32" s="406">
        <v>6377</v>
      </c>
      <c r="L32" s="453"/>
      <c r="M32" s="454">
        <v>4814</v>
      </c>
      <c r="N32" s="18"/>
      <c r="O32" s="406">
        <v>4790</v>
      </c>
      <c r="P32" s="406">
        <v>25241</v>
      </c>
      <c r="Q32" s="406">
        <v>19312</v>
      </c>
      <c r="R32" s="406">
        <v>17471</v>
      </c>
      <c r="S32" s="187">
        <f t="shared" si="1"/>
        <v>76.510439364525979</v>
      </c>
      <c r="T32" s="187">
        <f t="shared" si="2"/>
        <v>90.467067108533556</v>
      </c>
      <c r="U32" s="262">
        <f t="shared" si="3"/>
        <v>75.490042339658146</v>
      </c>
      <c r="V32" s="187">
        <f t="shared" si="4"/>
        <v>75.113689822800694</v>
      </c>
      <c r="W32" s="187">
        <f t="shared" si="5"/>
        <v>93.394844756883415</v>
      </c>
    </row>
    <row r="33" spans="1:23" s="4" customFormat="1" ht="26.65" customHeight="1">
      <c r="A33" s="12">
        <v>29</v>
      </c>
      <c r="B33" s="529">
        <v>56</v>
      </c>
      <c r="C33" s="11" t="s">
        <v>409</v>
      </c>
      <c r="D33" s="173">
        <v>2265</v>
      </c>
      <c r="E33" s="63"/>
      <c r="F33" s="456"/>
      <c r="G33" s="63">
        <v>2265</v>
      </c>
      <c r="H33" s="63"/>
      <c r="I33" s="63"/>
      <c r="J33" s="453">
        <v>350</v>
      </c>
      <c r="K33" s="406">
        <v>1915</v>
      </c>
      <c r="L33" s="453">
        <v>350</v>
      </c>
      <c r="M33" s="454">
        <v>1815</v>
      </c>
      <c r="N33" s="18">
        <v>350</v>
      </c>
      <c r="O33" s="406">
        <v>1618</v>
      </c>
      <c r="P33" s="406">
        <v>9730</v>
      </c>
      <c r="Q33" s="406">
        <v>7839</v>
      </c>
      <c r="R33" s="406">
        <v>6205</v>
      </c>
      <c r="S33" s="187">
        <f t="shared" si="1"/>
        <v>80.565262076053443</v>
      </c>
      <c r="T33" s="187">
        <f t="shared" si="2"/>
        <v>79.155504528638858</v>
      </c>
      <c r="U33" s="262">
        <f t="shared" si="3"/>
        <v>95.584988962472409</v>
      </c>
      <c r="V33" s="187">
        <f t="shared" si="4"/>
        <v>86.88741721854305</v>
      </c>
      <c r="W33" s="187">
        <f t="shared" si="5"/>
        <v>100</v>
      </c>
    </row>
    <row r="34" spans="1:23" s="4" customFormat="1" ht="26.65" customHeight="1">
      <c r="A34" s="12">
        <v>20</v>
      </c>
      <c r="B34" s="529">
        <v>57</v>
      </c>
      <c r="C34" s="11" t="s">
        <v>403</v>
      </c>
      <c r="D34" s="173">
        <v>2560</v>
      </c>
      <c r="E34" s="63"/>
      <c r="F34" s="456"/>
      <c r="G34" s="63">
        <v>2349</v>
      </c>
      <c r="H34" s="63"/>
      <c r="I34" s="63">
        <v>211</v>
      </c>
      <c r="J34" s="452"/>
      <c r="K34" s="406">
        <v>2560</v>
      </c>
      <c r="L34" s="452"/>
      <c r="M34" s="454">
        <v>2466</v>
      </c>
      <c r="N34" s="455"/>
      <c r="O34" s="406">
        <v>2466</v>
      </c>
      <c r="P34" s="406">
        <v>10500</v>
      </c>
      <c r="Q34" s="406">
        <v>8342</v>
      </c>
      <c r="R34" s="406">
        <v>7014</v>
      </c>
      <c r="S34" s="187">
        <f t="shared" si="1"/>
        <v>79.447619047619042</v>
      </c>
      <c r="T34" s="187">
        <f t="shared" si="2"/>
        <v>84.080556221529605</v>
      </c>
      <c r="U34" s="262">
        <f t="shared" si="3"/>
        <v>96.328125</v>
      </c>
      <c r="V34" s="187">
        <f t="shared" si="4"/>
        <v>96.328125</v>
      </c>
      <c r="W34" s="187">
        <f t="shared" si="5"/>
        <v>100</v>
      </c>
    </row>
    <row r="35" spans="1:23" s="4" customFormat="1" ht="26.65" customHeight="1">
      <c r="A35" s="12">
        <v>19</v>
      </c>
      <c r="B35" s="529">
        <v>60</v>
      </c>
      <c r="C35" s="11" t="s">
        <v>402</v>
      </c>
      <c r="D35" s="173">
        <v>1762</v>
      </c>
      <c r="E35" s="63"/>
      <c r="F35" s="456"/>
      <c r="G35" s="63">
        <v>1762</v>
      </c>
      <c r="H35" s="63"/>
      <c r="I35" s="63"/>
      <c r="J35" s="452"/>
      <c r="K35" s="406">
        <v>1762</v>
      </c>
      <c r="L35" s="452"/>
      <c r="M35" s="454">
        <v>1580</v>
      </c>
      <c r="N35" s="455"/>
      <c r="O35" s="406">
        <v>1283</v>
      </c>
      <c r="P35" s="406">
        <v>7700</v>
      </c>
      <c r="Q35" s="406">
        <v>6170</v>
      </c>
      <c r="R35" s="406">
        <v>4827</v>
      </c>
      <c r="S35" s="187">
        <f t="shared" si="1"/>
        <v>80.129870129870127</v>
      </c>
      <c r="T35" s="187">
        <f t="shared" si="2"/>
        <v>78.233387358184771</v>
      </c>
      <c r="U35" s="262">
        <f t="shared" si="3"/>
        <v>89.670828603859249</v>
      </c>
      <c r="V35" s="187">
        <f t="shared" si="4"/>
        <v>72.814982973893308</v>
      </c>
      <c r="W35" s="187">
        <f t="shared" si="5"/>
        <v>100</v>
      </c>
    </row>
    <row r="36" spans="1:23" s="4" customFormat="1" ht="26.65" customHeight="1">
      <c r="A36" s="12">
        <v>35</v>
      </c>
      <c r="B36" s="529">
        <v>65</v>
      </c>
      <c r="C36" s="11" t="s">
        <v>413</v>
      </c>
      <c r="D36" s="173">
        <v>4991</v>
      </c>
      <c r="E36" s="63">
        <v>2328</v>
      </c>
      <c r="F36" s="456"/>
      <c r="G36" s="63">
        <v>2663</v>
      </c>
      <c r="H36" s="63"/>
      <c r="I36" s="63"/>
      <c r="J36" s="452"/>
      <c r="K36" s="406">
        <v>4425</v>
      </c>
      <c r="L36" s="452"/>
      <c r="M36" s="454">
        <v>3786</v>
      </c>
      <c r="N36" s="455"/>
      <c r="O36" s="406">
        <v>3763</v>
      </c>
      <c r="P36" s="406">
        <v>18800</v>
      </c>
      <c r="Q36" s="406">
        <v>14698</v>
      </c>
      <c r="R36" s="406">
        <v>12123</v>
      </c>
      <c r="S36" s="187">
        <f t="shared" si="1"/>
        <v>78.180851063829792</v>
      </c>
      <c r="T36" s="187">
        <f t="shared" si="2"/>
        <v>82.480609606749226</v>
      </c>
      <c r="U36" s="262">
        <f t="shared" si="3"/>
        <v>85.559322033898297</v>
      </c>
      <c r="V36" s="187">
        <f t="shared" si="4"/>
        <v>85.039548022598865</v>
      </c>
      <c r="W36" s="187">
        <f t="shared" si="5"/>
        <v>88.659587257062711</v>
      </c>
    </row>
    <row r="37" spans="1:23" s="4" customFormat="1" ht="26.65" customHeight="1">
      <c r="A37" s="12">
        <v>13</v>
      </c>
      <c r="B37" s="529">
        <v>68</v>
      </c>
      <c r="C37" s="11" t="s">
        <v>397</v>
      </c>
      <c r="D37" s="173">
        <v>851</v>
      </c>
      <c r="E37" s="63"/>
      <c r="F37" s="456"/>
      <c r="G37" s="63">
        <v>851</v>
      </c>
      <c r="H37" s="63"/>
      <c r="I37" s="63"/>
      <c r="J37" s="452"/>
      <c r="K37" s="406">
        <v>768</v>
      </c>
      <c r="L37" s="452"/>
      <c r="M37" s="454">
        <v>663</v>
      </c>
      <c r="N37" s="455"/>
      <c r="O37" s="406">
        <v>661</v>
      </c>
      <c r="P37" s="406">
        <v>4500</v>
      </c>
      <c r="Q37" s="406">
        <v>2184</v>
      </c>
      <c r="R37" s="406">
        <v>2104</v>
      </c>
      <c r="S37" s="187">
        <f t="shared" si="1"/>
        <v>48.533333333333331</v>
      </c>
      <c r="T37" s="187">
        <f t="shared" si="2"/>
        <v>96.336996336996336</v>
      </c>
      <c r="U37" s="262">
        <f t="shared" si="3"/>
        <v>86.328125</v>
      </c>
      <c r="V37" s="187">
        <f t="shared" si="4"/>
        <v>86.067708333333343</v>
      </c>
      <c r="W37" s="187">
        <f t="shared" si="5"/>
        <v>90.24676850763808</v>
      </c>
    </row>
    <row r="38" spans="1:23" s="4" customFormat="1" ht="26.65" customHeight="1">
      <c r="A38" s="12">
        <v>10</v>
      </c>
      <c r="B38" s="529">
        <v>71</v>
      </c>
      <c r="C38" s="11" t="s">
        <v>394</v>
      </c>
      <c r="D38" s="173">
        <v>3666</v>
      </c>
      <c r="E38" s="63"/>
      <c r="F38" s="456"/>
      <c r="G38" s="63">
        <v>3334</v>
      </c>
      <c r="H38" s="63"/>
      <c r="I38" s="63">
        <v>332</v>
      </c>
      <c r="J38" s="452"/>
      <c r="K38" s="406">
        <v>3412</v>
      </c>
      <c r="L38" s="452"/>
      <c r="M38" s="454">
        <v>3154</v>
      </c>
      <c r="N38" s="455"/>
      <c r="O38" s="406">
        <v>3147</v>
      </c>
      <c r="P38" s="406">
        <v>17700</v>
      </c>
      <c r="Q38" s="406">
        <v>10344</v>
      </c>
      <c r="R38" s="406">
        <v>9348</v>
      </c>
      <c r="S38" s="187">
        <f t="shared" si="1"/>
        <v>58.440677966101696</v>
      </c>
      <c r="T38" s="187">
        <f t="shared" si="2"/>
        <v>90.37122969837587</v>
      </c>
      <c r="U38" s="262">
        <f t="shared" si="3"/>
        <v>92.438452520515824</v>
      </c>
      <c r="V38" s="187">
        <f t="shared" si="4"/>
        <v>92.23329425556858</v>
      </c>
      <c r="W38" s="187">
        <f t="shared" si="5"/>
        <v>93.071467539552643</v>
      </c>
    </row>
    <row r="39" spans="1:23" s="4" customFormat="1" ht="26.65" customHeight="1">
      <c r="A39" s="12">
        <v>42</v>
      </c>
      <c r="B39" s="529">
        <v>75</v>
      </c>
      <c r="C39" s="11" t="s">
        <v>841</v>
      </c>
      <c r="D39" s="173">
        <v>389</v>
      </c>
      <c r="E39" s="63">
        <v>1</v>
      </c>
      <c r="F39" s="456"/>
      <c r="G39" s="63"/>
      <c r="H39" s="63"/>
      <c r="I39" s="63">
        <v>388</v>
      </c>
      <c r="J39" s="453"/>
      <c r="K39" s="406">
        <v>389</v>
      </c>
      <c r="L39" s="453"/>
      <c r="M39" s="454">
        <v>255</v>
      </c>
      <c r="N39" s="18"/>
      <c r="O39" s="406">
        <v>233</v>
      </c>
      <c r="P39" s="406">
        <v>4300</v>
      </c>
      <c r="Q39" s="406">
        <v>1600</v>
      </c>
      <c r="R39" s="406">
        <v>1066</v>
      </c>
      <c r="S39" s="187">
        <f t="shared" si="1"/>
        <v>37.209302325581397</v>
      </c>
      <c r="T39" s="187">
        <f t="shared" si="2"/>
        <v>66.625</v>
      </c>
      <c r="U39" s="262">
        <f t="shared" si="3"/>
        <v>65.552699228791781</v>
      </c>
      <c r="V39" s="187">
        <f t="shared" si="4"/>
        <v>59.897172236503863</v>
      </c>
      <c r="W39" s="187">
        <f t="shared" si="5"/>
        <v>100</v>
      </c>
    </row>
    <row r="40" spans="1:23" s="4" customFormat="1" ht="26.65" customHeight="1">
      <c r="A40" s="12">
        <v>4</v>
      </c>
      <c r="B40" s="529">
        <v>78</v>
      </c>
      <c r="C40" s="11" t="s">
        <v>390</v>
      </c>
      <c r="D40" s="173">
        <v>3304</v>
      </c>
      <c r="E40" s="63"/>
      <c r="F40" s="456"/>
      <c r="G40" s="63">
        <v>414</v>
      </c>
      <c r="H40" s="63"/>
      <c r="I40" s="63">
        <v>2890</v>
      </c>
      <c r="J40" s="452"/>
      <c r="K40" s="406">
        <v>3209</v>
      </c>
      <c r="L40" s="452"/>
      <c r="M40" s="454">
        <v>3044</v>
      </c>
      <c r="N40" s="455"/>
      <c r="O40" s="406">
        <v>3036</v>
      </c>
      <c r="P40" s="406">
        <v>12800</v>
      </c>
      <c r="Q40" s="406">
        <v>11372</v>
      </c>
      <c r="R40" s="406">
        <v>8792</v>
      </c>
      <c r="S40" s="187">
        <f t="shared" si="1"/>
        <v>88.84375</v>
      </c>
      <c r="T40" s="187">
        <f t="shared" si="2"/>
        <v>77.312697854379181</v>
      </c>
      <c r="U40" s="262">
        <f t="shared" si="3"/>
        <v>94.858211280772835</v>
      </c>
      <c r="V40" s="187">
        <f t="shared" si="4"/>
        <v>94.608912433779992</v>
      </c>
      <c r="W40" s="187">
        <f t="shared" si="5"/>
        <v>97.124697336561738</v>
      </c>
    </row>
    <row r="41" spans="1:23" s="4" customFormat="1" ht="26.65" customHeight="1">
      <c r="A41" s="12">
        <v>18</v>
      </c>
      <c r="B41" s="529">
        <v>80</v>
      </c>
      <c r="C41" s="11" t="s">
        <v>401</v>
      </c>
      <c r="D41" s="173">
        <v>2369</v>
      </c>
      <c r="E41" s="63">
        <v>7</v>
      </c>
      <c r="F41" s="456"/>
      <c r="G41" s="63">
        <v>2362</v>
      </c>
      <c r="H41" s="63"/>
      <c r="I41" s="63"/>
      <c r="J41" s="452"/>
      <c r="K41" s="406">
        <v>2212</v>
      </c>
      <c r="L41" s="452"/>
      <c r="M41" s="454">
        <v>1913</v>
      </c>
      <c r="N41" s="455"/>
      <c r="O41" s="406">
        <v>1907</v>
      </c>
      <c r="P41" s="406">
        <v>11416</v>
      </c>
      <c r="Q41" s="406">
        <v>6665</v>
      </c>
      <c r="R41" s="406">
        <v>6060</v>
      </c>
      <c r="S41" s="187">
        <f t="shared" si="1"/>
        <v>58.382971268395231</v>
      </c>
      <c r="T41" s="187">
        <f t="shared" si="2"/>
        <v>90.922730682670675</v>
      </c>
      <c r="U41" s="262">
        <f t="shared" si="3"/>
        <v>86.482820976491865</v>
      </c>
      <c r="V41" s="187">
        <f t="shared" si="4"/>
        <v>86.211573236889691</v>
      </c>
      <c r="W41" s="187">
        <f t="shared" si="5"/>
        <v>93.372731110173063</v>
      </c>
    </row>
    <row r="42" spans="1:23" s="4" customFormat="1" ht="26.65" customHeight="1">
      <c r="A42" s="12">
        <v>33</v>
      </c>
      <c r="B42" s="529">
        <v>85</v>
      </c>
      <c r="C42" s="11" t="s">
        <v>415</v>
      </c>
      <c r="D42" s="173">
        <v>902</v>
      </c>
      <c r="E42" s="63"/>
      <c r="F42" s="456"/>
      <c r="G42" s="63">
        <v>902</v>
      </c>
      <c r="H42" s="63"/>
      <c r="I42" s="63"/>
      <c r="J42" s="452"/>
      <c r="K42" s="406">
        <v>902</v>
      </c>
      <c r="L42" s="452"/>
      <c r="M42" s="454">
        <v>708</v>
      </c>
      <c r="N42" s="455"/>
      <c r="O42" s="406">
        <v>698</v>
      </c>
      <c r="P42" s="406">
        <v>3000</v>
      </c>
      <c r="Q42" s="406">
        <v>3000</v>
      </c>
      <c r="R42" s="406">
        <v>2471</v>
      </c>
      <c r="S42" s="187">
        <f t="shared" si="1"/>
        <v>100</v>
      </c>
      <c r="T42" s="187">
        <f t="shared" si="2"/>
        <v>82.36666666666666</v>
      </c>
      <c r="U42" s="262">
        <f t="shared" si="3"/>
        <v>78.492239467849217</v>
      </c>
      <c r="V42" s="187">
        <f t="shared" si="4"/>
        <v>77.383592017738351</v>
      </c>
      <c r="W42" s="187">
        <f t="shared" si="5"/>
        <v>100</v>
      </c>
    </row>
    <row r="43" spans="1:23" s="4" customFormat="1" ht="26.65" customHeight="1">
      <c r="A43" s="12">
        <v>11</v>
      </c>
      <c r="B43" s="529">
        <v>86</v>
      </c>
      <c r="C43" s="11" t="s">
        <v>395</v>
      </c>
      <c r="D43" s="173">
        <v>3849</v>
      </c>
      <c r="E43" s="63"/>
      <c r="F43" s="456"/>
      <c r="G43" s="63">
        <v>3389</v>
      </c>
      <c r="H43" s="63"/>
      <c r="I43" s="63">
        <v>460</v>
      </c>
      <c r="J43" s="452"/>
      <c r="K43" s="406">
        <v>3695</v>
      </c>
      <c r="L43" s="452"/>
      <c r="M43" s="454">
        <v>3694</v>
      </c>
      <c r="N43" s="455"/>
      <c r="O43" s="406">
        <v>3547</v>
      </c>
      <c r="P43" s="406">
        <v>22600</v>
      </c>
      <c r="Q43" s="406">
        <v>11109</v>
      </c>
      <c r="R43" s="406">
        <v>10123</v>
      </c>
      <c r="S43" s="187">
        <f t="shared" si="1"/>
        <v>49.154867256637168</v>
      </c>
      <c r="T43" s="187">
        <f t="shared" si="2"/>
        <v>91.124313619587724</v>
      </c>
      <c r="U43" s="262">
        <f t="shared" si="3"/>
        <v>99.972936400541272</v>
      </c>
      <c r="V43" s="187">
        <f t="shared" si="4"/>
        <v>95.994587280108263</v>
      </c>
      <c r="W43" s="187">
        <f t="shared" si="5"/>
        <v>95.998960769030916</v>
      </c>
    </row>
    <row r="44" spans="1:23" s="4" customFormat="1" ht="26.65" customHeight="1">
      <c r="A44" s="12">
        <v>38</v>
      </c>
      <c r="B44" s="529">
        <v>90</v>
      </c>
      <c r="C44" s="11" t="s">
        <v>840</v>
      </c>
      <c r="D44" s="173">
        <v>1453</v>
      </c>
      <c r="E44" s="63"/>
      <c r="F44" s="456"/>
      <c r="G44" s="63">
        <v>1453</v>
      </c>
      <c r="H44" s="63"/>
      <c r="I44" s="63"/>
      <c r="J44" s="452"/>
      <c r="K44" s="406">
        <v>1326</v>
      </c>
      <c r="L44" s="452"/>
      <c r="M44" s="454">
        <v>1107</v>
      </c>
      <c r="N44" s="455"/>
      <c r="O44" s="406">
        <v>1103</v>
      </c>
      <c r="P44" s="406">
        <v>6400</v>
      </c>
      <c r="Q44" s="406">
        <v>4844</v>
      </c>
      <c r="R44" s="406">
        <v>3633</v>
      </c>
      <c r="S44" s="187">
        <f t="shared" si="1"/>
        <v>75.6875</v>
      </c>
      <c r="T44" s="187">
        <f t="shared" si="2"/>
        <v>75</v>
      </c>
      <c r="U44" s="262">
        <f t="shared" si="3"/>
        <v>83.484162895927611</v>
      </c>
      <c r="V44" s="187">
        <f t="shared" si="4"/>
        <v>83.182503770739075</v>
      </c>
      <c r="W44" s="187">
        <f t="shared" si="5"/>
        <v>91.259463179628355</v>
      </c>
    </row>
    <row r="45" spans="1:23" s="4" customFormat="1" ht="26.65" customHeight="1">
      <c r="A45" s="12">
        <v>25</v>
      </c>
      <c r="B45" s="529">
        <v>91</v>
      </c>
      <c r="C45" s="11" t="s">
        <v>839</v>
      </c>
      <c r="D45" s="173">
        <v>764</v>
      </c>
      <c r="E45" s="63"/>
      <c r="F45" s="456"/>
      <c r="G45" s="63">
        <v>764</v>
      </c>
      <c r="H45" s="63"/>
      <c r="I45" s="63"/>
      <c r="J45" s="452"/>
      <c r="K45" s="406">
        <v>662</v>
      </c>
      <c r="L45" s="452"/>
      <c r="M45" s="454">
        <v>549</v>
      </c>
      <c r="N45" s="455"/>
      <c r="O45" s="406">
        <v>541</v>
      </c>
      <c r="P45" s="406">
        <v>3000</v>
      </c>
      <c r="Q45" s="406">
        <v>2868</v>
      </c>
      <c r="R45" s="406">
        <v>1814</v>
      </c>
      <c r="S45" s="187">
        <f t="shared" si="1"/>
        <v>95.6</v>
      </c>
      <c r="T45" s="187">
        <f t="shared" si="2"/>
        <v>63.249651324965129</v>
      </c>
      <c r="U45" s="262">
        <f t="shared" si="3"/>
        <v>82.930513595166161</v>
      </c>
      <c r="V45" s="187">
        <f t="shared" si="4"/>
        <v>81.722054380664659</v>
      </c>
      <c r="W45" s="187">
        <f t="shared" si="5"/>
        <v>86.649214659685867</v>
      </c>
    </row>
    <row r="46" spans="1:23" s="4" customFormat="1" ht="26.65" customHeight="1">
      <c r="A46" s="12">
        <v>30</v>
      </c>
      <c r="B46" s="529">
        <v>94</v>
      </c>
      <c r="C46" s="11" t="s">
        <v>410</v>
      </c>
      <c r="D46" s="173">
        <v>623</v>
      </c>
      <c r="E46" s="63"/>
      <c r="F46" s="456"/>
      <c r="G46" s="63">
        <v>623</v>
      </c>
      <c r="H46" s="63"/>
      <c r="I46" s="63"/>
      <c r="J46" s="452"/>
      <c r="K46" s="406">
        <v>611</v>
      </c>
      <c r="L46" s="452"/>
      <c r="M46" s="454">
        <v>600</v>
      </c>
      <c r="N46" s="455"/>
      <c r="O46" s="406">
        <v>591</v>
      </c>
      <c r="P46" s="406">
        <v>8000</v>
      </c>
      <c r="Q46" s="406">
        <v>2472</v>
      </c>
      <c r="R46" s="406">
        <v>1674</v>
      </c>
      <c r="S46" s="187">
        <f t="shared" si="1"/>
        <v>30.9</v>
      </c>
      <c r="T46" s="187">
        <f t="shared" si="2"/>
        <v>67.71844660194175</v>
      </c>
      <c r="U46" s="262">
        <f t="shared" si="3"/>
        <v>98.199672667757781</v>
      </c>
      <c r="V46" s="187">
        <f t="shared" si="4"/>
        <v>96.726677577741398</v>
      </c>
      <c r="W46" s="187">
        <f t="shared" si="5"/>
        <v>98.073836276083469</v>
      </c>
    </row>
    <row r="47" spans="1:23" s="4" customFormat="1" ht="26.65" customHeight="1">
      <c r="A47" s="12">
        <v>21</v>
      </c>
      <c r="B47" s="529">
        <v>95</v>
      </c>
      <c r="C47" s="11" t="s">
        <v>404</v>
      </c>
      <c r="D47" s="173">
        <v>854</v>
      </c>
      <c r="E47" s="63">
        <v>134</v>
      </c>
      <c r="F47" s="456"/>
      <c r="G47" s="63">
        <v>720</v>
      </c>
      <c r="H47" s="63"/>
      <c r="I47" s="63"/>
      <c r="J47" s="452"/>
      <c r="K47" s="406">
        <v>753</v>
      </c>
      <c r="L47" s="452"/>
      <c r="M47" s="454">
        <v>556</v>
      </c>
      <c r="N47" s="455"/>
      <c r="O47" s="406">
        <v>555</v>
      </c>
      <c r="P47" s="406">
        <v>2200</v>
      </c>
      <c r="Q47" s="406">
        <v>2117</v>
      </c>
      <c r="R47" s="406">
        <v>2063</v>
      </c>
      <c r="S47" s="187">
        <f t="shared" si="1"/>
        <v>96.227272727272734</v>
      </c>
      <c r="T47" s="187">
        <f t="shared" si="2"/>
        <v>97.449220595181856</v>
      </c>
      <c r="U47" s="262">
        <f t="shared" si="3"/>
        <v>73.837981407702529</v>
      </c>
      <c r="V47" s="187">
        <f t="shared" si="4"/>
        <v>73.705179282868528</v>
      </c>
      <c r="W47" s="187">
        <f t="shared" si="5"/>
        <v>88.173302107728333</v>
      </c>
    </row>
    <row r="48" spans="1:23" s="4" customFormat="1" ht="26.65" customHeight="1">
      <c r="A48" s="12">
        <v>40</v>
      </c>
      <c r="B48" s="529">
        <v>97</v>
      </c>
      <c r="C48" s="11" t="s">
        <v>709</v>
      </c>
      <c r="D48" s="173">
        <v>19448</v>
      </c>
      <c r="E48" s="63">
        <v>9703</v>
      </c>
      <c r="F48" s="456"/>
      <c r="G48" s="63">
        <v>5104</v>
      </c>
      <c r="H48" s="63"/>
      <c r="I48" s="63">
        <v>4641</v>
      </c>
      <c r="J48" s="452"/>
      <c r="K48" s="406">
        <v>18016</v>
      </c>
      <c r="L48" s="452"/>
      <c r="M48" s="454">
        <v>15386</v>
      </c>
      <c r="N48" s="455"/>
      <c r="O48" s="406">
        <v>15008</v>
      </c>
      <c r="P48" s="406">
        <v>117921</v>
      </c>
      <c r="Q48" s="406">
        <v>58727</v>
      </c>
      <c r="R48" s="406">
        <v>49359</v>
      </c>
      <c r="S48" s="187">
        <f t="shared" si="1"/>
        <v>49.801986075423379</v>
      </c>
      <c r="T48" s="187">
        <f t="shared" si="2"/>
        <v>84.048223134163152</v>
      </c>
      <c r="U48" s="262">
        <f t="shared" si="3"/>
        <v>85.401865008880989</v>
      </c>
      <c r="V48" s="187">
        <f t="shared" si="4"/>
        <v>83.303730017761993</v>
      </c>
      <c r="W48" s="187">
        <f t="shared" si="5"/>
        <v>92.636774989716159</v>
      </c>
    </row>
    <row r="49" spans="1:23" s="4" customFormat="1" ht="26.65" customHeight="1" thickBot="1">
      <c r="A49" s="12">
        <v>39</v>
      </c>
      <c r="B49" s="529">
        <v>98</v>
      </c>
      <c r="C49" s="11" t="s">
        <v>281</v>
      </c>
      <c r="D49" s="408">
        <v>1215</v>
      </c>
      <c r="E49" s="63">
        <v>14</v>
      </c>
      <c r="F49" s="456"/>
      <c r="G49" s="264">
        <v>1201</v>
      </c>
      <c r="H49" s="264"/>
      <c r="I49" s="264"/>
      <c r="J49" s="452"/>
      <c r="K49" s="406">
        <v>1168</v>
      </c>
      <c r="L49" s="452"/>
      <c r="M49" s="454">
        <v>959</v>
      </c>
      <c r="N49" s="560"/>
      <c r="O49" s="561">
        <v>956</v>
      </c>
      <c r="P49" s="406">
        <v>4396</v>
      </c>
      <c r="Q49" s="406">
        <v>3937</v>
      </c>
      <c r="R49" s="457">
        <v>3200</v>
      </c>
      <c r="S49" s="188">
        <f t="shared" si="1"/>
        <v>89.55868971792539</v>
      </c>
      <c r="T49" s="188">
        <f t="shared" si="2"/>
        <v>81.280162560325124</v>
      </c>
      <c r="U49" s="265">
        <f t="shared" si="3"/>
        <v>82.106164383561648</v>
      </c>
      <c r="V49" s="188">
        <f t="shared" si="4"/>
        <v>81.849315068493155</v>
      </c>
      <c r="W49" s="188">
        <f t="shared" si="5"/>
        <v>96.131687242798364</v>
      </c>
    </row>
    <row r="50" spans="1:23" s="4" customFormat="1" ht="26.65" customHeight="1" thickTop="1">
      <c r="A50" s="12"/>
      <c r="B50" s="15" t="s">
        <v>346</v>
      </c>
      <c r="C50" s="16" t="s">
        <v>1316</v>
      </c>
      <c r="D50" s="172">
        <f t="shared" ref="D50:R50" si="6">SUM(D6:D49)</f>
        <v>672738</v>
      </c>
      <c r="E50" s="172">
        <f t="shared" si="6"/>
        <v>141899</v>
      </c>
      <c r="F50" s="172">
        <f t="shared" si="6"/>
        <v>20672</v>
      </c>
      <c r="G50" s="172">
        <f t="shared" si="6"/>
        <v>129541</v>
      </c>
      <c r="H50" s="172">
        <f t="shared" si="6"/>
        <v>1059</v>
      </c>
      <c r="I50" s="172">
        <f t="shared" si="6"/>
        <v>379567</v>
      </c>
      <c r="J50" s="185">
        <f t="shared" si="6"/>
        <v>2942</v>
      </c>
      <c r="K50" s="186">
        <f t="shared" si="6"/>
        <v>656221</v>
      </c>
      <c r="L50" s="185">
        <f t="shared" si="6"/>
        <v>2942</v>
      </c>
      <c r="M50" s="185">
        <f t="shared" si="6"/>
        <v>618621</v>
      </c>
      <c r="N50" s="266">
        <f t="shared" si="6"/>
        <v>2942</v>
      </c>
      <c r="O50" s="186">
        <f t="shared" si="6"/>
        <v>604592</v>
      </c>
      <c r="P50" s="172">
        <f t="shared" si="6"/>
        <v>3156367</v>
      </c>
      <c r="Q50" s="172">
        <f t="shared" si="6"/>
        <v>2034282</v>
      </c>
      <c r="R50" s="172">
        <f t="shared" si="6"/>
        <v>1805925</v>
      </c>
      <c r="S50" s="189">
        <f t="shared" ref="S50" si="7">Q50/P50*100</f>
        <v>64.450109888995797</v>
      </c>
      <c r="T50" s="189">
        <f t="shared" ref="T50" si="8">R50/Q50*100</f>
        <v>88.774565178279119</v>
      </c>
      <c r="U50" s="267">
        <f t="shared" ref="U50" si="9">(L50+M50)/(J50+K50)*100</f>
        <v>94.295796335655979</v>
      </c>
      <c r="V50" s="189">
        <f t="shared" ref="V50" si="10">(N50+O50)/(J50+K50)*100</f>
        <v>92.167491197169753</v>
      </c>
      <c r="W50" s="189">
        <f t="shared" ref="W50" si="11">(J50+K50)/D50*100</f>
        <v>98.040990697715898</v>
      </c>
    </row>
    <row r="51" spans="1:23" s="4" customFormat="1" ht="9" customHeight="1">
      <c r="A51" s="12"/>
      <c r="B51" s="12"/>
      <c r="C51" s="14"/>
      <c r="D51" s="14"/>
      <c r="F51" s="12"/>
      <c r="G51" s="12"/>
      <c r="H51" s="12"/>
      <c r="I51" s="12"/>
      <c r="J51" s="263"/>
      <c r="K51" s="263"/>
      <c r="L51" s="12"/>
      <c r="N51" s="12"/>
      <c r="S51" s="190"/>
      <c r="T51" s="190"/>
      <c r="U51" s="190"/>
      <c r="V51" s="190"/>
      <c r="W51" s="190"/>
    </row>
    <row r="52" spans="1:23" s="4" customFormat="1" ht="18.95" customHeight="1">
      <c r="A52" s="12"/>
      <c r="B52" s="12" t="s">
        <v>534</v>
      </c>
      <c r="C52" s="4" t="s">
        <v>535</v>
      </c>
      <c r="F52" s="12"/>
      <c r="G52" s="12"/>
      <c r="H52" s="12"/>
      <c r="I52" s="12"/>
      <c r="J52" s="263"/>
      <c r="K52" s="263"/>
      <c r="L52" s="12"/>
      <c r="N52" s="12"/>
      <c r="R52" s="404" t="s">
        <v>1159</v>
      </c>
      <c r="S52" s="190">
        <v>65.604110409200416</v>
      </c>
      <c r="T52" s="190">
        <v>86.753820367781586</v>
      </c>
      <c r="U52" s="190">
        <v>94.146735641732434</v>
      </c>
      <c r="V52" s="190">
        <v>91.737945096854588</v>
      </c>
      <c r="W52" s="190">
        <v>97.752681250147646</v>
      </c>
    </row>
    <row r="53" spans="1:23">
      <c r="C53" s="4" t="s">
        <v>536</v>
      </c>
      <c r="D53" s="4"/>
      <c r="E53" s="4"/>
    </row>
  </sheetData>
  <mergeCells count="12">
    <mergeCell ref="N2:O2"/>
    <mergeCell ref="N3:O3"/>
    <mergeCell ref="N4:O4"/>
    <mergeCell ref="N5:O5"/>
    <mergeCell ref="J2:K2"/>
    <mergeCell ref="J3:K3"/>
    <mergeCell ref="J4:K4"/>
    <mergeCell ref="J5:K5"/>
    <mergeCell ref="L2:M2"/>
    <mergeCell ref="L3:M3"/>
    <mergeCell ref="L4:M4"/>
    <mergeCell ref="L5:M5"/>
  </mergeCells>
  <phoneticPr fontId="2"/>
  <printOptions horizontalCentered="1"/>
  <pageMargins left="0.78740157480314965" right="0.59055118110236227" top="0.98425196850393704" bottom="0.78740157480314965" header="0.51181102362204722" footer="0.51181102362204722"/>
  <pageSetup paperSize="9" scale="62" fitToHeight="2" orientation="landscape" horizontalDpi="300" verticalDpi="300" r:id="rId1"/>
  <headerFooter alignWithMargins="0">
    <oddFooter>&amp;C- &amp;P+10 -</oddFooter>
  </headerFooter>
  <rowBreaks count="1" manualBreakCount="1">
    <brk id="29" min="1"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74"/>
  <sheetViews>
    <sheetView zoomScale="85" zoomScaleNormal="100" workbookViewId="0">
      <selection activeCell="B1" sqref="B1"/>
    </sheetView>
  </sheetViews>
  <sheetFormatPr defaultColWidth="9" defaultRowHeight="23.1" customHeight="1"/>
  <cols>
    <col min="1" max="1" width="5.25" style="202" customWidth="1"/>
    <col min="2" max="2" width="20.875" style="202" customWidth="1"/>
    <col min="3" max="3" width="24.875" style="202" customWidth="1"/>
    <col min="4" max="4" width="9.625" style="578" customWidth="1"/>
    <col min="5" max="5" width="9.625" style="202" customWidth="1"/>
    <col min="6" max="6" width="9.625" style="579" customWidth="1"/>
    <col min="7" max="7" width="20.5" style="202" customWidth="1"/>
    <col min="8" max="16384" width="9" style="202"/>
  </cols>
  <sheetData>
    <row r="1" spans="1:7" ht="23.1" customHeight="1">
      <c r="A1" s="567" t="s">
        <v>855</v>
      </c>
    </row>
    <row r="2" spans="1:7" s="205" customFormat="1" ht="23.1" customHeight="1">
      <c r="A2" s="663" t="s">
        <v>856</v>
      </c>
      <c r="B2" s="663" t="s">
        <v>437</v>
      </c>
      <c r="C2" s="663" t="s">
        <v>857</v>
      </c>
      <c r="D2" s="712" t="s">
        <v>858</v>
      </c>
      <c r="E2" s="713"/>
      <c r="F2" s="663" t="s">
        <v>859</v>
      </c>
      <c r="G2" s="663" t="s">
        <v>860</v>
      </c>
    </row>
    <row r="3" spans="1:7" s="205" customFormat="1" ht="23.1" customHeight="1">
      <c r="A3" s="708"/>
      <c r="B3" s="708"/>
      <c r="C3" s="708"/>
      <c r="D3" s="580" t="s">
        <v>2</v>
      </c>
      <c r="E3" s="572" t="s">
        <v>3</v>
      </c>
      <c r="F3" s="708" t="s">
        <v>443</v>
      </c>
      <c r="G3" s="708" t="s">
        <v>4</v>
      </c>
    </row>
    <row r="4" spans="1:7" ht="22.5" customHeight="1">
      <c r="A4" s="709">
        <v>1</v>
      </c>
      <c r="B4" s="709" t="s">
        <v>483</v>
      </c>
      <c r="C4" s="198" t="s">
        <v>141</v>
      </c>
      <c r="D4" s="581">
        <v>1.4168000000000001</v>
      </c>
      <c r="E4" s="581"/>
      <c r="F4" s="581"/>
      <c r="G4" s="198" t="s">
        <v>167</v>
      </c>
    </row>
    <row r="5" spans="1:7" ht="23.1" customHeight="1">
      <c r="A5" s="709"/>
      <c r="B5" s="709"/>
      <c r="C5" s="198" t="s">
        <v>142</v>
      </c>
      <c r="D5" s="581"/>
      <c r="E5" s="581"/>
      <c r="F5" s="581">
        <v>6.4000000000000001E-2</v>
      </c>
      <c r="G5" s="198"/>
    </row>
    <row r="6" spans="1:7" ht="23.1" customHeight="1">
      <c r="A6" s="709"/>
      <c r="B6" s="709"/>
      <c r="C6" s="198" t="s">
        <v>143</v>
      </c>
      <c r="D6" s="581">
        <v>9.2600000000000002E-2</v>
      </c>
      <c r="E6" s="581"/>
      <c r="F6" s="581"/>
      <c r="G6" s="198"/>
    </row>
    <row r="7" spans="1:7" ht="23.1" customHeight="1">
      <c r="A7" s="709"/>
      <c r="B7" s="709"/>
      <c r="C7" s="198" t="s">
        <v>144</v>
      </c>
      <c r="D7" s="581"/>
      <c r="E7" s="581"/>
      <c r="F7" s="581">
        <v>0.6</v>
      </c>
      <c r="G7" s="198" t="s">
        <v>168</v>
      </c>
    </row>
    <row r="8" spans="1:7" ht="23.1" customHeight="1">
      <c r="A8" s="709"/>
      <c r="B8" s="709"/>
      <c r="C8" s="198" t="s">
        <v>145</v>
      </c>
      <c r="D8" s="581">
        <v>0.5</v>
      </c>
      <c r="E8" s="581"/>
      <c r="F8" s="581"/>
      <c r="G8" s="198" t="s">
        <v>169</v>
      </c>
    </row>
    <row r="9" spans="1:7" ht="23.1" customHeight="1">
      <c r="A9" s="709"/>
      <c r="B9" s="709"/>
      <c r="C9" s="198" t="s">
        <v>146</v>
      </c>
      <c r="D9" s="581"/>
      <c r="E9" s="581"/>
      <c r="F9" s="581">
        <v>0.1</v>
      </c>
      <c r="G9" s="198" t="s">
        <v>169</v>
      </c>
    </row>
    <row r="10" spans="1:7" ht="23.1" customHeight="1">
      <c r="A10" s="570">
        <v>2</v>
      </c>
      <c r="B10" s="570" t="s">
        <v>419</v>
      </c>
      <c r="C10" s="198" t="s">
        <v>121</v>
      </c>
      <c r="D10" s="581">
        <v>0.996</v>
      </c>
      <c r="E10" s="581"/>
      <c r="F10" s="581"/>
      <c r="G10" s="198"/>
    </row>
    <row r="11" spans="1:7" s="325" customFormat="1" ht="23.1" customHeight="1">
      <c r="A11" s="706">
        <v>3</v>
      </c>
      <c r="B11" s="706" t="s">
        <v>393</v>
      </c>
      <c r="C11" s="198" t="s">
        <v>496</v>
      </c>
      <c r="D11" s="581">
        <v>0.32300000000000001</v>
      </c>
      <c r="E11" s="198"/>
      <c r="F11" s="582"/>
      <c r="G11" s="198" t="s">
        <v>154</v>
      </c>
    </row>
    <row r="12" spans="1:7" s="325" customFormat="1" ht="23.1" customHeight="1">
      <c r="A12" s="708"/>
      <c r="B12" s="708"/>
      <c r="C12" s="198" t="s">
        <v>496</v>
      </c>
      <c r="D12" s="581">
        <v>0.221</v>
      </c>
      <c r="E12" s="198"/>
      <c r="F12" s="582"/>
      <c r="G12" s="198"/>
    </row>
    <row r="13" spans="1:7" s="325" customFormat="1" ht="23.1" customHeight="1">
      <c r="A13" s="706">
        <v>4</v>
      </c>
      <c r="B13" s="706" t="s">
        <v>411</v>
      </c>
      <c r="C13" s="198" t="s">
        <v>131</v>
      </c>
      <c r="D13" s="581">
        <v>0.25462899999999999</v>
      </c>
      <c r="E13" s="198"/>
      <c r="F13" s="582"/>
      <c r="G13" s="198" t="s">
        <v>156</v>
      </c>
    </row>
    <row r="14" spans="1:7" s="325" customFormat="1" ht="23.1" customHeight="1">
      <c r="A14" s="707"/>
      <c r="B14" s="707"/>
      <c r="C14" s="198" t="s">
        <v>132</v>
      </c>
      <c r="D14" s="581">
        <v>1.1573999999999999E-2</v>
      </c>
      <c r="E14" s="198"/>
      <c r="F14" s="582"/>
      <c r="G14" s="198" t="s">
        <v>157</v>
      </c>
    </row>
    <row r="15" spans="1:7" s="325" customFormat="1" ht="23.1" customHeight="1">
      <c r="A15" s="708"/>
      <c r="B15" s="708"/>
      <c r="C15" s="198" t="s">
        <v>133</v>
      </c>
      <c r="D15" s="581">
        <v>1.5046E-2</v>
      </c>
      <c r="E15" s="581"/>
      <c r="F15" s="581"/>
      <c r="G15" s="198" t="s">
        <v>158</v>
      </c>
    </row>
    <row r="16" spans="1:7" ht="23.1" customHeight="1">
      <c r="A16" s="709">
        <v>5</v>
      </c>
      <c r="B16" s="706" t="s">
        <v>420</v>
      </c>
      <c r="C16" s="198" t="s">
        <v>6</v>
      </c>
      <c r="D16" s="581">
        <v>0.23148099999999999</v>
      </c>
      <c r="E16" s="581"/>
      <c r="F16" s="581"/>
      <c r="G16" s="198"/>
    </row>
    <row r="17" spans="1:7" ht="23.1" customHeight="1">
      <c r="A17" s="709"/>
      <c r="B17" s="707"/>
      <c r="C17" s="198" t="s">
        <v>121</v>
      </c>
      <c r="D17" s="581">
        <v>0.135995</v>
      </c>
      <c r="E17" s="581"/>
      <c r="F17" s="581"/>
      <c r="G17" s="198"/>
    </row>
    <row r="18" spans="1:7" s="325" customFormat="1" ht="23.1" customHeight="1">
      <c r="A18" s="709"/>
      <c r="B18" s="708"/>
      <c r="C18" s="198" t="s">
        <v>149</v>
      </c>
      <c r="D18" s="581">
        <v>0.289352</v>
      </c>
      <c r="E18" s="198"/>
      <c r="F18" s="582"/>
      <c r="G18" s="198" t="s">
        <v>171</v>
      </c>
    </row>
    <row r="19" spans="1:7" ht="23.1" customHeight="1">
      <c r="A19" s="706">
        <v>7</v>
      </c>
      <c r="B19" s="706" t="s">
        <v>416</v>
      </c>
      <c r="C19" s="198" t="s">
        <v>136</v>
      </c>
      <c r="D19" s="581">
        <v>2.3E-2</v>
      </c>
      <c r="E19" s="581"/>
      <c r="F19" s="581"/>
      <c r="G19" s="198"/>
    </row>
    <row r="20" spans="1:7" ht="23.1" customHeight="1">
      <c r="A20" s="707"/>
      <c r="B20" s="707"/>
      <c r="C20" s="198" t="s">
        <v>136</v>
      </c>
      <c r="D20" s="581">
        <v>2.8000000000000001E-2</v>
      </c>
      <c r="E20" s="581"/>
      <c r="F20" s="581"/>
      <c r="G20" s="198"/>
    </row>
    <row r="21" spans="1:7" ht="23.1" customHeight="1">
      <c r="A21" s="709">
        <v>8</v>
      </c>
      <c r="B21" s="709" t="s">
        <v>418</v>
      </c>
      <c r="C21" s="198" t="s">
        <v>135</v>
      </c>
      <c r="D21" s="581">
        <v>0.86899999999999999</v>
      </c>
      <c r="E21" s="581"/>
      <c r="F21" s="581"/>
      <c r="G21" s="198" t="s">
        <v>161</v>
      </c>
    </row>
    <row r="22" spans="1:7" ht="23.1" customHeight="1">
      <c r="A22" s="709"/>
      <c r="B22" s="709"/>
      <c r="C22" s="198" t="s">
        <v>135</v>
      </c>
      <c r="D22" s="581">
        <v>0.20799999999999999</v>
      </c>
      <c r="E22" s="581"/>
      <c r="F22" s="581"/>
      <c r="G22" s="198" t="s">
        <v>170</v>
      </c>
    </row>
    <row r="23" spans="1:7" ht="23.1" customHeight="1">
      <c r="A23" s="709"/>
      <c r="B23" s="709"/>
      <c r="C23" s="198" t="s">
        <v>148</v>
      </c>
      <c r="D23" s="581">
        <v>0.16669999999999999</v>
      </c>
      <c r="E23" s="581"/>
      <c r="F23" s="581"/>
      <c r="G23" s="198" t="s">
        <v>170</v>
      </c>
    </row>
    <row r="24" spans="1:7" ht="23.1" customHeight="1">
      <c r="A24" s="709"/>
      <c r="B24" s="709"/>
      <c r="C24" s="198" t="s">
        <v>248</v>
      </c>
      <c r="D24" s="581">
        <v>2.7799999999999998E-2</v>
      </c>
      <c r="E24" s="581"/>
      <c r="F24" s="581"/>
      <c r="G24" s="198" t="s">
        <v>249</v>
      </c>
    </row>
    <row r="25" spans="1:7" ht="23.1" customHeight="1">
      <c r="A25" s="709"/>
      <c r="B25" s="709"/>
      <c r="C25" s="198" t="s">
        <v>148</v>
      </c>
      <c r="D25" s="581">
        <v>9.4999999999999998E-3</v>
      </c>
      <c r="E25" s="581"/>
      <c r="F25" s="581"/>
      <c r="G25" s="198" t="s">
        <v>491</v>
      </c>
    </row>
    <row r="26" spans="1:7" s="325" customFormat="1" ht="23.1" customHeight="1">
      <c r="A26" s="569">
        <v>9</v>
      </c>
      <c r="B26" s="570" t="s">
        <v>391</v>
      </c>
      <c r="C26" s="198" t="s">
        <v>125</v>
      </c>
      <c r="D26" s="581">
        <v>0.60199999999999998</v>
      </c>
      <c r="E26" s="198"/>
      <c r="F26" s="582"/>
      <c r="G26" s="198"/>
    </row>
    <row r="27" spans="1:7" s="325" customFormat="1" ht="23.1" customHeight="1">
      <c r="A27" s="706">
        <v>10</v>
      </c>
      <c r="B27" s="706" t="s">
        <v>406</v>
      </c>
      <c r="C27" s="198" t="s">
        <v>130</v>
      </c>
      <c r="D27" s="581">
        <v>2.1000000000000001E-2</v>
      </c>
      <c r="E27" s="198"/>
      <c r="F27" s="582"/>
      <c r="G27" s="198"/>
    </row>
    <row r="28" spans="1:7" s="372" customFormat="1" ht="23.1" customHeight="1">
      <c r="A28" s="708"/>
      <c r="B28" s="708"/>
      <c r="C28" s="198" t="s">
        <v>129</v>
      </c>
      <c r="D28" s="581">
        <v>7.1520000000000004E-3</v>
      </c>
      <c r="E28" s="198"/>
      <c r="F28" s="582"/>
      <c r="G28" s="198"/>
    </row>
    <row r="29" spans="1:7" s="325" customFormat="1" ht="23.1" customHeight="1">
      <c r="A29" s="706">
        <v>13</v>
      </c>
      <c r="B29" s="706" t="s">
        <v>386</v>
      </c>
      <c r="C29" s="198" t="s">
        <v>121</v>
      </c>
      <c r="D29" s="581">
        <v>0.371</v>
      </c>
      <c r="E29" s="198"/>
      <c r="F29" s="582"/>
      <c r="G29" s="233" t="s">
        <v>150</v>
      </c>
    </row>
    <row r="30" spans="1:7" s="325" customFormat="1" ht="23.1" customHeight="1">
      <c r="A30" s="707"/>
      <c r="B30" s="707"/>
      <c r="C30" s="198" t="s">
        <v>121</v>
      </c>
      <c r="D30" s="581">
        <v>0.21</v>
      </c>
      <c r="E30" s="198"/>
      <c r="F30" s="582"/>
      <c r="G30" s="198" t="s">
        <v>247</v>
      </c>
    </row>
    <row r="31" spans="1:7" s="325" customFormat="1" ht="23.1" customHeight="1">
      <c r="A31" s="707"/>
      <c r="B31" s="707"/>
      <c r="C31" s="198" t="s">
        <v>122</v>
      </c>
      <c r="D31" s="581">
        <v>0.23</v>
      </c>
      <c r="E31" s="198"/>
      <c r="F31" s="582"/>
      <c r="G31" s="198"/>
    </row>
    <row r="32" spans="1:7" s="325" customFormat="1" ht="23.1" customHeight="1">
      <c r="A32" s="708"/>
      <c r="B32" s="707"/>
      <c r="C32" s="198" t="s">
        <v>6</v>
      </c>
      <c r="D32" s="581">
        <v>0.28899999999999998</v>
      </c>
      <c r="E32" s="198"/>
      <c r="F32" s="582"/>
      <c r="G32" s="198"/>
    </row>
    <row r="33" spans="1:7" s="325" customFormat="1" ht="23.1" customHeight="1">
      <c r="A33" s="568">
        <v>14</v>
      </c>
      <c r="B33" s="568" t="s">
        <v>385</v>
      </c>
      <c r="C33" s="198" t="s">
        <v>497</v>
      </c>
      <c r="D33" s="581">
        <v>0.12</v>
      </c>
      <c r="E33" s="198"/>
      <c r="F33" s="582"/>
      <c r="G33" s="198" t="s">
        <v>204</v>
      </c>
    </row>
    <row r="34" spans="1:7" s="325" customFormat="1" ht="23.1" customHeight="1">
      <c r="A34" s="706">
        <v>16</v>
      </c>
      <c r="B34" s="706" t="s">
        <v>389</v>
      </c>
      <c r="C34" s="198" t="s">
        <v>6</v>
      </c>
      <c r="D34" s="581">
        <v>1.4999999999999999E-2</v>
      </c>
      <c r="E34" s="198"/>
      <c r="F34" s="582"/>
      <c r="G34" s="198"/>
    </row>
    <row r="35" spans="1:7" s="325" customFormat="1" ht="23.1" customHeight="1">
      <c r="A35" s="707"/>
      <c r="B35" s="707"/>
      <c r="C35" s="198" t="s">
        <v>6</v>
      </c>
      <c r="D35" s="581">
        <v>2.8000000000000001E-2</v>
      </c>
      <c r="E35" s="198"/>
      <c r="F35" s="582"/>
      <c r="G35" s="198"/>
    </row>
    <row r="36" spans="1:7" s="325" customFormat="1" ht="23.1" customHeight="1">
      <c r="A36" s="707"/>
      <c r="B36" s="707"/>
      <c r="C36" s="198" t="s">
        <v>458</v>
      </c>
      <c r="D36" s="581">
        <v>3.9699999999999999E-2</v>
      </c>
      <c r="E36" s="198"/>
      <c r="F36" s="582"/>
      <c r="G36" s="198" t="s">
        <v>708</v>
      </c>
    </row>
    <row r="37" spans="1:7" s="325" customFormat="1" ht="23.1" customHeight="1">
      <c r="A37" s="707"/>
      <c r="B37" s="707"/>
      <c r="C37" s="198" t="s">
        <v>6</v>
      </c>
      <c r="D37" s="581"/>
      <c r="E37" s="582"/>
      <c r="F37" s="582">
        <v>1.9675999999999999E-2</v>
      </c>
      <c r="G37" s="198"/>
    </row>
    <row r="38" spans="1:7" s="372" customFormat="1" ht="23.1" customHeight="1">
      <c r="A38" s="707"/>
      <c r="B38" s="707"/>
      <c r="C38" s="198" t="s">
        <v>6</v>
      </c>
      <c r="D38" s="581">
        <v>1.0999999999999999E-2</v>
      </c>
      <c r="E38" s="582"/>
      <c r="F38" s="582"/>
      <c r="G38" s="198"/>
    </row>
    <row r="39" spans="1:7" s="372" customFormat="1" ht="23.1" customHeight="1">
      <c r="A39" s="708"/>
      <c r="B39" s="708"/>
      <c r="C39" s="198" t="s">
        <v>6</v>
      </c>
      <c r="D39" s="581">
        <v>6.8999999999999999E-3</v>
      </c>
      <c r="E39" s="582"/>
      <c r="F39" s="582"/>
      <c r="G39" s="198"/>
    </row>
    <row r="40" spans="1:7" s="325" customFormat="1" ht="23.1" customHeight="1">
      <c r="A40" s="570">
        <v>18</v>
      </c>
      <c r="B40" s="570" t="s">
        <v>405</v>
      </c>
      <c r="C40" s="198" t="s">
        <v>129</v>
      </c>
      <c r="D40" s="581">
        <v>5.8000000000000003E-2</v>
      </c>
      <c r="E40" s="198"/>
      <c r="F40" s="582"/>
      <c r="G40" s="198"/>
    </row>
    <row r="41" spans="1:7" s="325" customFormat="1" ht="23.1" customHeight="1">
      <c r="A41" s="570">
        <v>19</v>
      </c>
      <c r="B41" s="570" t="s">
        <v>1325</v>
      </c>
      <c r="C41" s="198" t="s">
        <v>129</v>
      </c>
      <c r="D41" s="581">
        <v>0.52400000000000002</v>
      </c>
      <c r="E41" s="198"/>
      <c r="F41" s="582"/>
      <c r="G41" s="198"/>
    </row>
    <row r="42" spans="1:7" s="325" customFormat="1" ht="23.1" customHeight="1">
      <c r="A42" s="706">
        <v>20</v>
      </c>
      <c r="B42" s="706" t="s">
        <v>387</v>
      </c>
      <c r="C42" s="198" t="s">
        <v>123</v>
      </c>
      <c r="D42" s="581"/>
      <c r="E42" s="198"/>
      <c r="F42" s="582">
        <v>0.33500000000000002</v>
      </c>
      <c r="G42" s="198" t="s">
        <v>151</v>
      </c>
    </row>
    <row r="43" spans="1:7" s="325" customFormat="1" ht="23.1" customHeight="1">
      <c r="A43" s="708"/>
      <c r="B43" s="708"/>
      <c r="C43" s="401" t="s">
        <v>124</v>
      </c>
      <c r="D43" s="585"/>
      <c r="E43" s="401"/>
      <c r="F43" s="586">
        <v>0.17399999999999999</v>
      </c>
      <c r="G43" s="401"/>
    </row>
    <row r="44" spans="1:7" s="325" customFormat="1" ht="23.1" customHeight="1">
      <c r="A44" s="570">
        <v>21</v>
      </c>
      <c r="B44" s="402" t="s">
        <v>392</v>
      </c>
      <c r="C44" s="198" t="s">
        <v>1006</v>
      </c>
      <c r="D44" s="581">
        <v>0.46300000000000002</v>
      </c>
      <c r="E44" s="198"/>
      <c r="F44" s="582"/>
      <c r="G44" s="198" t="s">
        <v>153</v>
      </c>
    </row>
    <row r="45" spans="1:7" s="325" customFormat="1" ht="23.1" customHeight="1">
      <c r="A45" s="570">
        <v>25</v>
      </c>
      <c r="B45" s="571" t="s">
        <v>388</v>
      </c>
      <c r="C45" s="198" t="s">
        <v>122</v>
      </c>
      <c r="D45" s="581">
        <v>0.28999999999999998</v>
      </c>
      <c r="E45" s="198"/>
      <c r="F45" s="582"/>
      <c r="G45" s="198" t="s">
        <v>152</v>
      </c>
    </row>
    <row r="46" spans="1:7" s="325" customFormat="1" ht="23.1" customHeight="1">
      <c r="A46" s="569">
        <v>32</v>
      </c>
      <c r="B46" s="570" t="s">
        <v>19</v>
      </c>
      <c r="C46" s="198" t="s">
        <v>128</v>
      </c>
      <c r="D46" s="581">
        <v>7.7240000000000003E-2</v>
      </c>
      <c r="E46" s="198"/>
      <c r="F46" s="582"/>
      <c r="G46" s="198" t="s">
        <v>160</v>
      </c>
    </row>
    <row r="47" spans="1:7" s="325" customFormat="1" ht="23.1" customHeight="1">
      <c r="A47" s="706">
        <v>37</v>
      </c>
      <c r="B47" s="706" t="s">
        <v>398</v>
      </c>
      <c r="C47" s="198" t="s">
        <v>126</v>
      </c>
      <c r="D47" s="581"/>
      <c r="E47" s="198"/>
      <c r="F47" s="582">
        <v>1.8055000000000002E-2</v>
      </c>
      <c r="G47" s="198"/>
    </row>
    <row r="48" spans="1:7" s="325" customFormat="1" ht="23.1" customHeight="1">
      <c r="A48" s="708"/>
      <c r="B48" s="708"/>
      <c r="C48" s="198" t="s">
        <v>127</v>
      </c>
      <c r="D48" s="581"/>
      <c r="E48" s="582">
        <v>4.7000000000000002E-3</v>
      </c>
      <c r="F48" s="582"/>
      <c r="G48" s="198"/>
    </row>
    <row r="49" spans="1:7" s="325" customFormat="1" ht="23.1" customHeight="1">
      <c r="A49" s="710">
        <v>38</v>
      </c>
      <c r="B49" s="706" t="s">
        <v>399</v>
      </c>
      <c r="C49" s="198" t="s">
        <v>495</v>
      </c>
      <c r="D49" s="581">
        <v>8.5087999999999997E-2</v>
      </c>
      <c r="E49" s="198"/>
      <c r="F49" s="582"/>
      <c r="G49" s="198" t="s">
        <v>155</v>
      </c>
    </row>
    <row r="50" spans="1:7" s="325" customFormat="1" ht="23.1" customHeight="1">
      <c r="A50" s="711"/>
      <c r="B50" s="708"/>
      <c r="C50" s="198" t="s">
        <v>1007</v>
      </c>
      <c r="D50" s="581">
        <v>5.8300000000000001E-3</v>
      </c>
      <c r="E50" s="198"/>
      <c r="F50" s="582"/>
      <c r="G50" s="198"/>
    </row>
    <row r="51" spans="1:7" ht="23.1" customHeight="1">
      <c r="A51" s="570">
        <v>45</v>
      </c>
      <c r="B51" s="570" t="s">
        <v>137</v>
      </c>
      <c r="C51" s="198" t="s">
        <v>138</v>
      </c>
      <c r="D51" s="581"/>
      <c r="E51" s="581"/>
      <c r="F51" s="581">
        <v>1.0416999999999999E-2</v>
      </c>
      <c r="G51" s="198" t="s">
        <v>162</v>
      </c>
    </row>
    <row r="52" spans="1:7" ht="23.1" customHeight="1">
      <c r="A52" s="706">
        <v>65</v>
      </c>
      <c r="B52" s="706" t="s">
        <v>1096</v>
      </c>
      <c r="C52" s="198" t="s">
        <v>134</v>
      </c>
      <c r="D52" s="580">
        <v>2.3099999999999999E-2</v>
      </c>
      <c r="E52" s="581"/>
      <c r="F52" s="581"/>
      <c r="G52" s="198" t="s">
        <v>159</v>
      </c>
    </row>
    <row r="53" spans="1:7" ht="23.1" customHeight="1">
      <c r="A53" s="707"/>
      <c r="B53" s="707"/>
      <c r="C53" s="198" t="s">
        <v>498</v>
      </c>
      <c r="D53" s="580">
        <v>2.835E-2</v>
      </c>
      <c r="E53" s="581"/>
      <c r="F53" s="581"/>
      <c r="G53" s="198" t="s">
        <v>1326</v>
      </c>
    </row>
    <row r="54" spans="1:7" ht="23.1" customHeight="1">
      <c r="A54" s="707"/>
      <c r="B54" s="707"/>
      <c r="C54" s="198" t="s">
        <v>979</v>
      </c>
      <c r="D54" s="580">
        <v>2.7199999999999998E-2</v>
      </c>
      <c r="E54" s="581"/>
      <c r="F54" s="581"/>
      <c r="G54" s="198" t="s">
        <v>161</v>
      </c>
    </row>
    <row r="55" spans="1:7" ht="23.1" customHeight="1">
      <c r="A55" s="708"/>
      <c r="B55" s="708"/>
      <c r="C55" s="198" t="s">
        <v>979</v>
      </c>
      <c r="D55" s="580">
        <v>1.4E-2</v>
      </c>
      <c r="E55" s="583"/>
      <c r="F55" s="583"/>
      <c r="G55" s="583"/>
    </row>
    <row r="56" spans="1:7" ht="23.1" customHeight="1">
      <c r="A56" s="570">
        <v>75</v>
      </c>
      <c r="B56" s="570" t="s">
        <v>499</v>
      </c>
      <c r="C56" s="198" t="s">
        <v>147</v>
      </c>
      <c r="D56" s="581"/>
      <c r="E56" s="581"/>
      <c r="F56" s="581">
        <v>7.7000000000000002E-3</v>
      </c>
      <c r="G56" s="198"/>
    </row>
    <row r="57" spans="1:7" ht="23.1" customHeight="1">
      <c r="A57" s="706">
        <v>97</v>
      </c>
      <c r="B57" s="706" t="s">
        <v>709</v>
      </c>
      <c r="C57" s="198" t="s">
        <v>714</v>
      </c>
      <c r="D57" s="581">
        <v>1.7000000000000001E-2</v>
      </c>
      <c r="E57" s="581"/>
      <c r="F57" s="581"/>
      <c r="G57" s="198" t="s">
        <v>710</v>
      </c>
    </row>
    <row r="58" spans="1:7" ht="23.1" customHeight="1">
      <c r="A58" s="707"/>
      <c r="B58" s="707"/>
      <c r="C58" s="233" t="s">
        <v>715</v>
      </c>
      <c r="D58" s="581">
        <v>2.3E-2</v>
      </c>
      <c r="E58" s="581"/>
      <c r="F58" s="581"/>
      <c r="G58" s="198" t="s">
        <v>711</v>
      </c>
    </row>
    <row r="59" spans="1:7" ht="23.1" customHeight="1">
      <c r="A59" s="707"/>
      <c r="B59" s="707"/>
      <c r="C59" s="198" t="s">
        <v>716</v>
      </c>
      <c r="D59" s="581">
        <v>4.5999999999999999E-2</v>
      </c>
      <c r="E59" s="581"/>
      <c r="F59" s="581"/>
      <c r="G59" s="198" t="s">
        <v>712</v>
      </c>
    </row>
    <row r="60" spans="1:7" ht="23.1" customHeight="1">
      <c r="A60" s="707"/>
      <c r="B60" s="707"/>
      <c r="C60" s="198" t="s">
        <v>717</v>
      </c>
      <c r="D60" s="581">
        <v>1.5049999999999999E-2</v>
      </c>
      <c r="E60" s="581"/>
      <c r="F60" s="581"/>
      <c r="G60" s="198"/>
    </row>
    <row r="61" spans="1:7" ht="23.1" customHeight="1">
      <c r="A61" s="707"/>
      <c r="B61" s="707"/>
      <c r="C61" s="198" t="s">
        <v>718</v>
      </c>
      <c r="D61" s="581">
        <v>1.15E-2</v>
      </c>
      <c r="E61" s="581"/>
      <c r="F61" s="581"/>
      <c r="G61" s="198"/>
    </row>
    <row r="62" spans="1:7" ht="23.1" customHeight="1">
      <c r="A62" s="707"/>
      <c r="B62" s="707"/>
      <c r="C62" s="198" t="s">
        <v>719</v>
      </c>
      <c r="D62" s="581">
        <v>3.2000000000000001E-2</v>
      </c>
      <c r="E62" s="581"/>
      <c r="F62" s="581"/>
      <c r="G62" s="198"/>
    </row>
    <row r="63" spans="1:7" ht="23.1" customHeight="1">
      <c r="A63" s="707"/>
      <c r="B63" s="707"/>
      <c r="C63" s="198" t="s">
        <v>720</v>
      </c>
      <c r="D63" s="581">
        <v>5.7999999999999996E-3</v>
      </c>
      <c r="E63" s="581"/>
      <c r="F63" s="581"/>
      <c r="G63" s="198"/>
    </row>
    <row r="64" spans="1:7" ht="23.1" customHeight="1">
      <c r="A64" s="707"/>
      <c r="B64" s="707"/>
      <c r="C64" s="198" t="s">
        <v>721</v>
      </c>
      <c r="D64" s="581">
        <v>3.3999999999999998E-3</v>
      </c>
      <c r="E64" s="581"/>
      <c r="F64" s="581"/>
      <c r="G64" s="198"/>
    </row>
    <row r="65" spans="1:7" ht="23.1" customHeight="1">
      <c r="A65" s="707"/>
      <c r="B65" s="707"/>
      <c r="C65" s="198" t="s">
        <v>722</v>
      </c>
      <c r="D65" s="581">
        <v>0.158</v>
      </c>
      <c r="E65" s="581"/>
      <c r="F65" s="581"/>
      <c r="G65" s="198" t="s">
        <v>163</v>
      </c>
    </row>
    <row r="66" spans="1:7" ht="22.5" customHeight="1">
      <c r="A66" s="707"/>
      <c r="B66" s="707"/>
      <c r="C66" s="198" t="s">
        <v>723</v>
      </c>
      <c r="D66" s="584"/>
      <c r="E66" s="581"/>
      <c r="F66" s="581">
        <v>6.4299999999999996E-2</v>
      </c>
      <c r="G66" s="198" t="s">
        <v>164</v>
      </c>
    </row>
    <row r="67" spans="1:7" ht="23.1" customHeight="1">
      <c r="A67" s="707"/>
      <c r="B67" s="707"/>
      <c r="C67" s="198" t="s">
        <v>514</v>
      </c>
      <c r="D67" s="584"/>
      <c r="E67" s="581"/>
      <c r="F67" s="581">
        <v>3.9E-2</v>
      </c>
      <c r="G67" s="198" t="s">
        <v>165</v>
      </c>
    </row>
    <row r="68" spans="1:7" ht="22.5" customHeight="1">
      <c r="A68" s="707"/>
      <c r="B68" s="707"/>
      <c r="C68" s="198" t="s">
        <v>1008</v>
      </c>
      <c r="D68" s="581"/>
      <c r="E68" s="581"/>
      <c r="F68" s="581">
        <v>1.7361000000000001E-2</v>
      </c>
      <c r="G68" s="198" t="s">
        <v>1009</v>
      </c>
    </row>
    <row r="69" spans="1:7" ht="23.1" customHeight="1">
      <c r="A69" s="707"/>
      <c r="B69" s="707"/>
      <c r="C69" s="198" t="s">
        <v>1010</v>
      </c>
      <c r="D69" s="581"/>
      <c r="E69" s="581"/>
      <c r="F69" s="581">
        <v>3.1829000000000003E-2</v>
      </c>
      <c r="G69" s="198" t="s">
        <v>166</v>
      </c>
    </row>
    <row r="70" spans="1:7" ht="23.1" customHeight="1">
      <c r="A70" s="707"/>
      <c r="B70" s="707"/>
      <c r="C70" s="198" t="s">
        <v>1011</v>
      </c>
      <c r="D70" s="581"/>
      <c r="E70" s="581"/>
      <c r="F70" s="581">
        <v>1.0995E-2</v>
      </c>
      <c r="G70" s="198" t="s">
        <v>1012</v>
      </c>
    </row>
    <row r="71" spans="1:7" ht="23.1" customHeight="1">
      <c r="A71" s="707"/>
      <c r="B71" s="707"/>
      <c r="C71" s="198" t="s">
        <v>1013</v>
      </c>
      <c r="D71" s="581"/>
      <c r="E71" s="581"/>
      <c r="F71" s="581">
        <v>7.0600000000000003E-3</v>
      </c>
      <c r="G71" s="198"/>
    </row>
    <row r="72" spans="1:7" ht="23.1" customHeight="1">
      <c r="A72" s="707"/>
      <c r="B72" s="707"/>
      <c r="C72" s="198" t="s">
        <v>1014</v>
      </c>
      <c r="D72" s="581"/>
      <c r="E72" s="581"/>
      <c r="F72" s="581">
        <v>7.639E-3</v>
      </c>
      <c r="G72" s="198" t="s">
        <v>864</v>
      </c>
    </row>
    <row r="73" spans="1:7" ht="23.1" customHeight="1">
      <c r="A73" s="707"/>
      <c r="B73" s="707"/>
      <c r="C73" s="198" t="s">
        <v>139</v>
      </c>
      <c r="D73" s="581"/>
      <c r="E73" s="581"/>
      <c r="F73" s="581">
        <v>1.1573999999999999E-2</v>
      </c>
      <c r="G73" s="198"/>
    </row>
    <row r="74" spans="1:7" ht="23.1" customHeight="1">
      <c r="A74" s="708"/>
      <c r="B74" s="708"/>
      <c r="C74" s="198" t="s">
        <v>140</v>
      </c>
      <c r="D74" s="581"/>
      <c r="E74" s="581"/>
      <c r="F74" s="581">
        <v>9.2589999999999999E-3</v>
      </c>
      <c r="G74" s="198"/>
    </row>
  </sheetData>
  <mergeCells count="34">
    <mergeCell ref="A4:A9"/>
    <mergeCell ref="B4:B9"/>
    <mergeCell ref="A21:A25"/>
    <mergeCell ref="G2:G3"/>
    <mergeCell ref="D2:E2"/>
    <mergeCell ref="A2:A3"/>
    <mergeCell ref="B2:B3"/>
    <mergeCell ref="C2:C3"/>
    <mergeCell ref="F2:F3"/>
    <mergeCell ref="A47:A48"/>
    <mergeCell ref="A11:A12"/>
    <mergeCell ref="B11:B12"/>
    <mergeCell ref="B47:B48"/>
    <mergeCell ref="B29:B32"/>
    <mergeCell ref="A16:A18"/>
    <mergeCell ref="B16:B18"/>
    <mergeCell ref="B42:B43"/>
    <mergeCell ref="A42:A43"/>
    <mergeCell ref="A57:A74"/>
    <mergeCell ref="B57:B74"/>
    <mergeCell ref="B21:B25"/>
    <mergeCell ref="A13:A15"/>
    <mergeCell ref="B13:B15"/>
    <mergeCell ref="A52:A55"/>
    <mergeCell ref="B52:B55"/>
    <mergeCell ref="A19:A20"/>
    <mergeCell ref="B19:B20"/>
    <mergeCell ref="A29:A32"/>
    <mergeCell ref="A27:A28"/>
    <mergeCell ref="B27:B28"/>
    <mergeCell ref="A34:A39"/>
    <mergeCell ref="B34:B39"/>
    <mergeCell ref="A49:A50"/>
    <mergeCell ref="B49:B50"/>
  </mergeCells>
  <phoneticPr fontId="2"/>
  <printOptions horizontalCentered="1"/>
  <pageMargins left="0.39370078740157483" right="0.19685039370078741" top="0.78740157480314965" bottom="0.78740157480314965" header="0.51181102362204722" footer="0.51181102362204722"/>
  <pageSetup paperSize="9" scale="86" fitToHeight="2" orientation="portrait" r:id="rId1"/>
  <headerFooter alignWithMargins="0">
    <oddFooter>&amp;C&amp;12- &amp;P+12 -</oddFooter>
  </headerFooter>
  <rowBreaks count="1" manualBreakCount="1">
    <brk id="50"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workbookViewId="0"/>
  </sheetViews>
  <sheetFormatPr defaultRowHeight="13.5"/>
  <cols>
    <col min="1" max="1" width="4.875" style="385" customWidth="1"/>
    <col min="2" max="2" width="20.625" style="43" customWidth="1"/>
    <col min="3" max="3" width="9.125" style="43" customWidth="1"/>
    <col min="4" max="8" width="9.875" style="43" customWidth="1"/>
    <col min="9" max="9" width="10.875" style="374" customWidth="1"/>
    <col min="10" max="16384" width="9" style="43"/>
  </cols>
  <sheetData>
    <row r="1" spans="1:12" ht="24" customHeight="1">
      <c r="A1" s="403" t="s">
        <v>1054</v>
      </c>
      <c r="I1" s="558"/>
    </row>
    <row r="2" spans="1:12" ht="15" customHeight="1">
      <c r="A2" s="369"/>
      <c r="D2" s="369"/>
      <c r="E2" s="369"/>
      <c r="F2" s="369"/>
      <c r="G2" s="369"/>
      <c r="H2" s="369"/>
      <c r="I2" s="375" t="s">
        <v>1317</v>
      </c>
      <c r="J2" s="376"/>
      <c r="K2" s="376"/>
      <c r="L2" s="376"/>
    </row>
    <row r="3" spans="1:12" ht="31.5" customHeight="1">
      <c r="A3" s="377" t="s">
        <v>856</v>
      </c>
      <c r="B3" s="380" t="s">
        <v>1055</v>
      </c>
      <c r="C3" s="377" t="s">
        <v>1056</v>
      </c>
      <c r="D3" s="377" t="s">
        <v>1057</v>
      </c>
      <c r="E3" s="377" t="s">
        <v>1058</v>
      </c>
      <c r="F3" s="377" t="s">
        <v>1059</v>
      </c>
      <c r="G3" s="377" t="s">
        <v>1060</v>
      </c>
      <c r="H3" s="377" t="s">
        <v>1061</v>
      </c>
      <c r="I3" s="377" t="s">
        <v>1062</v>
      </c>
      <c r="J3" s="379"/>
      <c r="K3" s="379"/>
      <c r="L3" s="379"/>
    </row>
    <row r="4" spans="1:12">
      <c r="A4" s="380">
        <v>1</v>
      </c>
      <c r="B4" s="378" t="s">
        <v>417</v>
      </c>
      <c r="C4" s="381">
        <v>10</v>
      </c>
      <c r="D4" s="381">
        <v>950</v>
      </c>
      <c r="E4" s="381">
        <v>156</v>
      </c>
      <c r="F4" s="381">
        <v>950</v>
      </c>
      <c r="G4" s="381">
        <v>1733</v>
      </c>
      <c r="H4" s="381">
        <v>2516</v>
      </c>
      <c r="I4" s="555">
        <v>41730</v>
      </c>
    </row>
    <row r="5" spans="1:12">
      <c r="A5" s="380">
        <v>2</v>
      </c>
      <c r="B5" s="378" t="s">
        <v>419</v>
      </c>
      <c r="C5" s="381">
        <v>0</v>
      </c>
      <c r="D5" s="381">
        <v>594</v>
      </c>
      <c r="E5" s="381">
        <v>48</v>
      </c>
      <c r="F5" s="381">
        <v>1080</v>
      </c>
      <c r="G5" s="381">
        <v>1792</v>
      </c>
      <c r="H5" s="381">
        <v>2505</v>
      </c>
      <c r="I5" s="382">
        <v>41791</v>
      </c>
    </row>
    <row r="6" spans="1:12">
      <c r="A6" s="380">
        <v>3</v>
      </c>
      <c r="B6" s="378" t="s">
        <v>393</v>
      </c>
      <c r="C6" s="381">
        <v>10</v>
      </c>
      <c r="D6" s="381">
        <v>572</v>
      </c>
      <c r="E6" s="381">
        <v>86</v>
      </c>
      <c r="F6" s="381">
        <v>572</v>
      </c>
      <c r="G6" s="381">
        <v>1004</v>
      </c>
      <c r="H6" s="381">
        <v>1436</v>
      </c>
      <c r="I6" s="382">
        <v>41730</v>
      </c>
    </row>
    <row r="7" spans="1:12">
      <c r="A7" s="380">
        <v>4</v>
      </c>
      <c r="B7" s="378" t="s">
        <v>411</v>
      </c>
      <c r="C7" s="381">
        <v>0</v>
      </c>
      <c r="D7" s="381">
        <v>691.2</v>
      </c>
      <c r="E7" s="381">
        <v>64.8</v>
      </c>
      <c r="F7" s="381">
        <v>1339</v>
      </c>
      <c r="G7" s="381">
        <v>1987</v>
      </c>
      <c r="H7" s="381">
        <v>2635</v>
      </c>
      <c r="I7" s="382">
        <v>41730</v>
      </c>
    </row>
    <row r="8" spans="1:12">
      <c r="A8" s="380">
        <v>5</v>
      </c>
      <c r="B8" s="378" t="s">
        <v>420</v>
      </c>
      <c r="C8" s="381">
        <v>0</v>
      </c>
      <c r="D8" s="381">
        <v>901</v>
      </c>
      <c r="E8" s="381">
        <v>14</v>
      </c>
      <c r="F8" s="381">
        <v>1053</v>
      </c>
      <c r="G8" s="381">
        <v>1890</v>
      </c>
      <c r="H8" s="381">
        <v>2727</v>
      </c>
      <c r="I8" s="382">
        <v>42583</v>
      </c>
    </row>
    <row r="9" spans="1:12">
      <c r="A9" s="380">
        <v>7</v>
      </c>
      <c r="B9" s="378" t="s">
        <v>416</v>
      </c>
      <c r="C9" s="381">
        <v>10</v>
      </c>
      <c r="D9" s="381">
        <v>1690</v>
      </c>
      <c r="E9" s="381">
        <v>291.60000000000002</v>
      </c>
      <c r="F9" s="381">
        <v>1760</v>
      </c>
      <c r="G9" s="381">
        <v>3218</v>
      </c>
      <c r="H9" s="381">
        <v>4676</v>
      </c>
      <c r="I9" s="382">
        <v>41730</v>
      </c>
    </row>
    <row r="10" spans="1:12">
      <c r="A10" s="380">
        <v>8</v>
      </c>
      <c r="B10" s="378" t="s">
        <v>418</v>
      </c>
      <c r="C10" s="381">
        <v>5</v>
      </c>
      <c r="D10" s="381">
        <v>858</v>
      </c>
      <c r="E10" s="381">
        <v>157</v>
      </c>
      <c r="F10" s="381">
        <v>885</v>
      </c>
      <c r="G10" s="381">
        <v>1674</v>
      </c>
      <c r="H10" s="381">
        <v>2462</v>
      </c>
      <c r="I10" s="382">
        <v>42461</v>
      </c>
    </row>
    <row r="11" spans="1:12">
      <c r="A11" s="380">
        <v>9</v>
      </c>
      <c r="B11" s="378" t="s">
        <v>391</v>
      </c>
      <c r="C11" s="381">
        <v>5</v>
      </c>
      <c r="D11" s="381">
        <v>939</v>
      </c>
      <c r="E11" s="381">
        <v>10</v>
      </c>
      <c r="F11" s="381">
        <v>993</v>
      </c>
      <c r="G11" s="381">
        <v>1744</v>
      </c>
      <c r="H11" s="381">
        <v>2494</v>
      </c>
      <c r="I11" s="382">
        <v>40878</v>
      </c>
    </row>
    <row r="12" spans="1:12">
      <c r="A12" s="380">
        <v>10</v>
      </c>
      <c r="B12" s="378" t="s">
        <v>406</v>
      </c>
      <c r="C12" s="381">
        <v>10</v>
      </c>
      <c r="D12" s="381">
        <v>1944</v>
      </c>
      <c r="E12" s="381">
        <v>151</v>
      </c>
      <c r="F12" s="381">
        <v>1944</v>
      </c>
      <c r="G12" s="381">
        <v>2699</v>
      </c>
      <c r="H12" s="381">
        <v>3454</v>
      </c>
      <c r="I12" s="382">
        <v>41821</v>
      </c>
    </row>
    <row r="13" spans="1:12">
      <c r="A13" s="380">
        <v>13</v>
      </c>
      <c r="B13" s="378" t="s">
        <v>386</v>
      </c>
      <c r="C13" s="381">
        <v>0</v>
      </c>
      <c r="D13" s="381">
        <v>442</v>
      </c>
      <c r="E13" s="381">
        <v>37</v>
      </c>
      <c r="F13" s="381">
        <v>820</v>
      </c>
      <c r="G13" s="381">
        <v>1549</v>
      </c>
      <c r="H13" s="381">
        <v>2386</v>
      </c>
      <c r="I13" s="382">
        <v>41730</v>
      </c>
    </row>
    <row r="14" spans="1:12">
      <c r="A14" s="380">
        <v>14</v>
      </c>
      <c r="B14" s="378" t="s">
        <v>385</v>
      </c>
      <c r="C14" s="381">
        <v>10</v>
      </c>
      <c r="D14" s="381">
        <v>972</v>
      </c>
      <c r="E14" s="381">
        <v>151</v>
      </c>
      <c r="F14" s="381">
        <v>972</v>
      </c>
      <c r="G14" s="381">
        <v>1728</v>
      </c>
      <c r="H14" s="381">
        <v>2484</v>
      </c>
      <c r="I14" s="382">
        <v>38808</v>
      </c>
    </row>
    <row r="15" spans="1:12">
      <c r="A15" s="380">
        <v>16</v>
      </c>
      <c r="B15" s="378" t="s">
        <v>389</v>
      </c>
      <c r="C15" s="381">
        <v>10</v>
      </c>
      <c r="D15" s="381">
        <v>1350</v>
      </c>
      <c r="E15" s="381">
        <v>162</v>
      </c>
      <c r="F15" s="381">
        <v>1350</v>
      </c>
      <c r="G15" s="381">
        <v>2160</v>
      </c>
      <c r="H15" s="381">
        <v>2970</v>
      </c>
      <c r="I15" s="382">
        <v>40756</v>
      </c>
    </row>
    <row r="16" spans="1:12">
      <c r="A16" s="380">
        <v>18</v>
      </c>
      <c r="B16" s="378" t="s">
        <v>405</v>
      </c>
      <c r="C16" s="381">
        <v>5</v>
      </c>
      <c r="D16" s="381">
        <v>586</v>
      </c>
      <c r="E16" s="381">
        <v>46</v>
      </c>
      <c r="F16" s="381">
        <v>818</v>
      </c>
      <c r="G16" s="381">
        <v>1304</v>
      </c>
      <c r="H16" s="381">
        <v>1790</v>
      </c>
      <c r="I16" s="382">
        <v>41730</v>
      </c>
    </row>
    <row r="17" spans="1:9">
      <c r="A17" s="380">
        <v>19</v>
      </c>
      <c r="B17" s="378" t="s">
        <v>1160</v>
      </c>
      <c r="C17" s="381">
        <v>10</v>
      </c>
      <c r="D17" s="381">
        <v>367</v>
      </c>
      <c r="E17" s="381">
        <v>48</v>
      </c>
      <c r="F17" s="381">
        <v>367</v>
      </c>
      <c r="G17" s="381">
        <v>610</v>
      </c>
      <c r="H17" s="381">
        <v>853</v>
      </c>
      <c r="I17" s="382">
        <v>41730</v>
      </c>
    </row>
    <row r="18" spans="1:9">
      <c r="A18" s="380">
        <v>20</v>
      </c>
      <c r="B18" s="378" t="s">
        <v>387</v>
      </c>
      <c r="C18" s="381">
        <v>0</v>
      </c>
      <c r="D18" s="381">
        <v>864</v>
      </c>
      <c r="E18" s="381">
        <v>129</v>
      </c>
      <c r="F18" s="381">
        <v>1080</v>
      </c>
      <c r="G18" s="381">
        <v>1728</v>
      </c>
      <c r="H18" s="381">
        <v>2376</v>
      </c>
      <c r="I18" s="382">
        <v>41244</v>
      </c>
    </row>
    <row r="19" spans="1:9">
      <c r="A19" s="380">
        <v>21</v>
      </c>
      <c r="B19" s="378" t="s">
        <v>392</v>
      </c>
      <c r="C19" s="381">
        <v>5</v>
      </c>
      <c r="D19" s="381">
        <v>912</v>
      </c>
      <c r="E19" s="381">
        <v>35</v>
      </c>
      <c r="F19" s="381">
        <v>1090</v>
      </c>
      <c r="G19" s="381">
        <v>1765</v>
      </c>
      <c r="H19" s="381">
        <v>2440</v>
      </c>
      <c r="I19" s="382">
        <v>38808</v>
      </c>
    </row>
    <row r="20" spans="1:9">
      <c r="A20" s="380">
        <v>22</v>
      </c>
      <c r="B20" s="378" t="s">
        <v>407</v>
      </c>
      <c r="C20" s="381">
        <v>10</v>
      </c>
      <c r="D20" s="381">
        <v>810</v>
      </c>
      <c r="E20" s="381">
        <v>97</v>
      </c>
      <c r="F20" s="381">
        <v>810</v>
      </c>
      <c r="G20" s="381">
        <v>1296</v>
      </c>
      <c r="H20" s="381">
        <v>1782</v>
      </c>
      <c r="I20" s="382">
        <v>42095</v>
      </c>
    </row>
    <row r="21" spans="1:9">
      <c r="A21" s="380">
        <v>23</v>
      </c>
      <c r="B21" s="378" t="s">
        <v>414</v>
      </c>
      <c r="C21" s="381">
        <v>0</v>
      </c>
      <c r="D21" s="381">
        <v>702</v>
      </c>
      <c r="E21" s="381">
        <v>62</v>
      </c>
      <c r="F21" s="381">
        <v>1328</v>
      </c>
      <c r="G21" s="381">
        <v>1933</v>
      </c>
      <c r="H21" s="381">
        <v>2538</v>
      </c>
      <c r="I21" s="382">
        <v>41821</v>
      </c>
    </row>
    <row r="22" spans="1:9">
      <c r="A22" s="380">
        <v>24</v>
      </c>
      <c r="B22" s="378" t="s">
        <v>412</v>
      </c>
      <c r="C22" s="381">
        <v>10</v>
      </c>
      <c r="D22" s="381">
        <v>1690</v>
      </c>
      <c r="E22" s="381">
        <v>194</v>
      </c>
      <c r="F22" s="381">
        <v>1690</v>
      </c>
      <c r="G22" s="381">
        <v>2660</v>
      </c>
      <c r="H22" s="381">
        <v>3630</v>
      </c>
      <c r="I22" s="382">
        <v>41730</v>
      </c>
    </row>
    <row r="23" spans="1:9">
      <c r="A23" s="380">
        <v>25</v>
      </c>
      <c r="B23" s="378" t="s">
        <v>388</v>
      </c>
      <c r="C23" s="381">
        <v>0</v>
      </c>
      <c r="D23" s="381">
        <v>756</v>
      </c>
      <c r="E23" s="381">
        <v>64</v>
      </c>
      <c r="F23" s="381">
        <v>1512</v>
      </c>
      <c r="G23" s="381">
        <v>2322</v>
      </c>
      <c r="H23" s="381">
        <v>3132</v>
      </c>
      <c r="I23" s="382">
        <v>41730</v>
      </c>
    </row>
    <row r="24" spans="1:9">
      <c r="A24" s="380">
        <v>27</v>
      </c>
      <c r="B24" s="378" t="s">
        <v>396</v>
      </c>
      <c r="C24" s="381">
        <v>10</v>
      </c>
      <c r="D24" s="381">
        <v>1998</v>
      </c>
      <c r="E24" s="381">
        <v>151.19999999999999</v>
      </c>
      <c r="F24" s="381">
        <v>1998</v>
      </c>
      <c r="G24" s="557">
        <v>2754</v>
      </c>
      <c r="H24" s="557">
        <v>3510</v>
      </c>
      <c r="I24" s="382">
        <v>40452</v>
      </c>
    </row>
    <row r="25" spans="1:9">
      <c r="A25" s="380">
        <v>32</v>
      </c>
      <c r="B25" s="378" t="s">
        <v>19</v>
      </c>
      <c r="C25" s="381">
        <v>5</v>
      </c>
      <c r="D25" s="381">
        <v>972</v>
      </c>
      <c r="E25" s="381">
        <v>136</v>
      </c>
      <c r="F25" s="381">
        <v>1652</v>
      </c>
      <c r="G25" s="381">
        <v>2657</v>
      </c>
      <c r="H25" s="381">
        <v>3661</v>
      </c>
      <c r="I25" s="382">
        <v>41730</v>
      </c>
    </row>
    <row r="26" spans="1:9">
      <c r="A26" s="380">
        <v>36</v>
      </c>
      <c r="B26" s="378" t="s">
        <v>400</v>
      </c>
      <c r="C26" s="381">
        <v>5</v>
      </c>
      <c r="D26" s="381">
        <v>760</v>
      </c>
      <c r="E26" s="381">
        <v>152</v>
      </c>
      <c r="F26" s="381">
        <v>1520</v>
      </c>
      <c r="G26" s="381">
        <v>2430</v>
      </c>
      <c r="H26" s="381">
        <v>3340</v>
      </c>
      <c r="I26" s="382">
        <v>41640</v>
      </c>
    </row>
    <row r="27" spans="1:9">
      <c r="A27" s="380">
        <v>37</v>
      </c>
      <c r="B27" s="378" t="s">
        <v>398</v>
      </c>
      <c r="C27" s="381">
        <v>8</v>
      </c>
      <c r="D27" s="381">
        <v>972</v>
      </c>
      <c r="E27" s="381">
        <v>135</v>
      </c>
      <c r="F27" s="381">
        <v>1242</v>
      </c>
      <c r="G27" s="381">
        <v>1917</v>
      </c>
      <c r="H27" s="381">
        <v>2592</v>
      </c>
      <c r="I27" s="382">
        <v>41730</v>
      </c>
    </row>
    <row r="28" spans="1:9">
      <c r="A28" s="380">
        <v>38</v>
      </c>
      <c r="B28" s="378" t="s">
        <v>399</v>
      </c>
      <c r="C28" s="381">
        <v>10</v>
      </c>
      <c r="D28" s="381">
        <v>1274</v>
      </c>
      <c r="E28" s="381">
        <v>142.6</v>
      </c>
      <c r="F28" s="381">
        <v>1274</v>
      </c>
      <c r="G28" s="381">
        <v>1987</v>
      </c>
      <c r="H28" s="381">
        <v>2700</v>
      </c>
      <c r="I28" s="382">
        <v>41730</v>
      </c>
    </row>
    <row r="29" spans="1:9">
      <c r="A29" s="380">
        <v>39</v>
      </c>
      <c r="B29" s="378" t="s">
        <v>408</v>
      </c>
      <c r="C29" s="381">
        <v>10</v>
      </c>
      <c r="D29" s="381">
        <v>972</v>
      </c>
      <c r="E29" s="381">
        <v>108</v>
      </c>
      <c r="F29" s="381">
        <v>972</v>
      </c>
      <c r="G29" s="381">
        <v>1512</v>
      </c>
      <c r="H29" s="381">
        <v>2052</v>
      </c>
      <c r="I29" s="382">
        <v>39448</v>
      </c>
    </row>
    <row r="30" spans="1:9">
      <c r="A30" s="380">
        <v>45</v>
      </c>
      <c r="B30" s="378" t="s">
        <v>137</v>
      </c>
      <c r="C30" s="381">
        <v>5</v>
      </c>
      <c r="D30" s="381">
        <v>1368</v>
      </c>
      <c r="E30" s="381">
        <v>182.52</v>
      </c>
      <c r="F30" s="381">
        <v>2280</v>
      </c>
      <c r="G30" s="381">
        <v>3193</v>
      </c>
      <c r="H30" s="381">
        <v>4106</v>
      </c>
      <c r="I30" s="382">
        <v>41730</v>
      </c>
    </row>
    <row r="31" spans="1:9">
      <c r="A31" s="380">
        <v>56</v>
      </c>
      <c r="B31" s="378" t="s">
        <v>409</v>
      </c>
      <c r="C31" s="381">
        <v>0</v>
      </c>
      <c r="D31" s="381">
        <v>864</v>
      </c>
      <c r="E31" s="381">
        <v>75</v>
      </c>
      <c r="F31" s="381">
        <v>1620</v>
      </c>
      <c r="G31" s="381">
        <v>1998</v>
      </c>
      <c r="H31" s="381">
        <v>2376</v>
      </c>
      <c r="I31" s="382">
        <v>41730</v>
      </c>
    </row>
    <row r="32" spans="1:9">
      <c r="A32" s="380">
        <v>57</v>
      </c>
      <c r="B32" s="378" t="s">
        <v>403</v>
      </c>
      <c r="C32" s="381">
        <v>10</v>
      </c>
      <c r="D32" s="381">
        <v>950</v>
      </c>
      <c r="E32" s="381">
        <v>97</v>
      </c>
      <c r="F32" s="381">
        <v>1000</v>
      </c>
      <c r="G32" s="381">
        <v>1490</v>
      </c>
      <c r="H32" s="381">
        <v>1980</v>
      </c>
      <c r="I32" s="382">
        <v>41730</v>
      </c>
    </row>
    <row r="33" spans="1:9">
      <c r="A33" s="380">
        <v>60</v>
      </c>
      <c r="B33" s="378" t="s">
        <v>402</v>
      </c>
      <c r="C33" s="381">
        <v>7</v>
      </c>
      <c r="D33" s="381">
        <v>750</v>
      </c>
      <c r="E33" s="381">
        <v>140</v>
      </c>
      <c r="F33" s="381">
        <v>1170</v>
      </c>
      <c r="G33" s="381">
        <v>1870</v>
      </c>
      <c r="H33" s="381">
        <v>2580</v>
      </c>
      <c r="I33" s="382">
        <v>41730</v>
      </c>
    </row>
    <row r="34" spans="1:9">
      <c r="A34" s="380">
        <v>65</v>
      </c>
      <c r="B34" s="378" t="s">
        <v>413</v>
      </c>
      <c r="C34" s="381">
        <v>8</v>
      </c>
      <c r="D34" s="381">
        <v>1260</v>
      </c>
      <c r="E34" s="381">
        <v>151</v>
      </c>
      <c r="F34" s="381">
        <v>1560</v>
      </c>
      <c r="G34" s="381">
        <v>2320</v>
      </c>
      <c r="H34" s="381">
        <v>3070</v>
      </c>
      <c r="I34" s="382">
        <v>41730</v>
      </c>
    </row>
    <row r="35" spans="1:9">
      <c r="A35" s="380">
        <v>68</v>
      </c>
      <c r="B35" s="378" t="s">
        <v>397</v>
      </c>
      <c r="C35" s="381">
        <v>10</v>
      </c>
      <c r="D35" s="381">
        <v>1998</v>
      </c>
      <c r="E35" s="381">
        <v>151.19999999999999</v>
      </c>
      <c r="F35" s="381">
        <v>1998</v>
      </c>
      <c r="G35" s="557">
        <v>2754</v>
      </c>
      <c r="H35" s="557">
        <v>3510</v>
      </c>
      <c r="I35" s="382">
        <v>42248</v>
      </c>
    </row>
    <row r="36" spans="1:9">
      <c r="A36" s="380">
        <v>71</v>
      </c>
      <c r="B36" s="378" t="s">
        <v>394</v>
      </c>
      <c r="C36" s="381">
        <v>10</v>
      </c>
      <c r="D36" s="381">
        <v>1080</v>
      </c>
      <c r="E36" s="381">
        <v>167</v>
      </c>
      <c r="F36" s="381">
        <v>1080</v>
      </c>
      <c r="G36" s="381">
        <v>1910</v>
      </c>
      <c r="H36" s="381">
        <v>2750</v>
      </c>
      <c r="I36" s="382">
        <v>35156</v>
      </c>
    </row>
    <row r="37" spans="1:9">
      <c r="A37" s="380">
        <v>75</v>
      </c>
      <c r="B37" s="378" t="s">
        <v>960</v>
      </c>
      <c r="C37" s="381">
        <v>10</v>
      </c>
      <c r="D37" s="381">
        <v>1188</v>
      </c>
      <c r="E37" s="381">
        <v>172</v>
      </c>
      <c r="F37" s="381">
        <v>1188</v>
      </c>
      <c r="G37" s="381">
        <v>2052</v>
      </c>
      <c r="H37" s="381">
        <v>2916</v>
      </c>
      <c r="I37" s="555">
        <v>41730</v>
      </c>
    </row>
    <row r="38" spans="1:9">
      <c r="A38" s="380">
        <v>78</v>
      </c>
      <c r="B38" s="378" t="s">
        <v>390</v>
      </c>
      <c r="C38" s="381">
        <v>5</v>
      </c>
      <c r="D38" s="381">
        <v>756</v>
      </c>
      <c r="E38" s="381">
        <v>151</v>
      </c>
      <c r="F38" s="381">
        <v>1512</v>
      </c>
      <c r="G38" s="381">
        <v>2322</v>
      </c>
      <c r="H38" s="381">
        <v>3132</v>
      </c>
      <c r="I38" s="382">
        <v>41791</v>
      </c>
    </row>
    <row r="39" spans="1:9">
      <c r="A39" s="380">
        <v>80</v>
      </c>
      <c r="B39" s="378" t="s">
        <v>401</v>
      </c>
      <c r="C39" s="381">
        <v>10</v>
      </c>
      <c r="D39" s="381">
        <v>2160</v>
      </c>
      <c r="E39" s="381">
        <v>162</v>
      </c>
      <c r="F39" s="381">
        <v>2160</v>
      </c>
      <c r="G39" s="381">
        <v>2970</v>
      </c>
      <c r="H39" s="381">
        <v>3780</v>
      </c>
      <c r="I39" s="382">
        <v>41730</v>
      </c>
    </row>
    <row r="40" spans="1:9">
      <c r="A40" s="380">
        <v>85</v>
      </c>
      <c r="B40" s="378" t="s">
        <v>415</v>
      </c>
      <c r="C40" s="381">
        <v>10</v>
      </c>
      <c r="D40" s="381">
        <v>1720</v>
      </c>
      <c r="E40" s="381">
        <v>172</v>
      </c>
      <c r="F40" s="381">
        <v>1720</v>
      </c>
      <c r="G40" s="381">
        <v>2580</v>
      </c>
      <c r="H40" s="381">
        <v>3440</v>
      </c>
      <c r="I40" s="382">
        <v>41730</v>
      </c>
    </row>
    <row r="41" spans="1:9">
      <c r="A41" s="380">
        <v>86</v>
      </c>
      <c r="B41" s="378" t="s">
        <v>395</v>
      </c>
      <c r="C41" s="381">
        <v>0</v>
      </c>
      <c r="D41" s="381">
        <v>430</v>
      </c>
      <c r="E41" s="381">
        <v>108</v>
      </c>
      <c r="F41" s="381">
        <v>1510</v>
      </c>
      <c r="G41" s="381">
        <v>2100</v>
      </c>
      <c r="H41" s="381">
        <v>2700</v>
      </c>
      <c r="I41" s="382">
        <v>41730</v>
      </c>
    </row>
    <row r="42" spans="1:9">
      <c r="A42" s="380">
        <v>90</v>
      </c>
      <c r="B42" s="378" t="s">
        <v>961</v>
      </c>
      <c r="C42" s="381">
        <v>5</v>
      </c>
      <c r="D42" s="381">
        <v>1368</v>
      </c>
      <c r="E42" s="381">
        <v>182.52</v>
      </c>
      <c r="F42" s="381">
        <v>2280</v>
      </c>
      <c r="G42" s="381">
        <v>3193</v>
      </c>
      <c r="H42" s="381">
        <v>4106</v>
      </c>
      <c r="I42" s="382">
        <v>41730</v>
      </c>
    </row>
    <row r="43" spans="1:9">
      <c r="A43" s="380">
        <v>91</v>
      </c>
      <c r="B43" s="378" t="s">
        <v>211</v>
      </c>
      <c r="C43" s="381">
        <v>10</v>
      </c>
      <c r="D43" s="381">
        <v>2160</v>
      </c>
      <c r="E43" s="381">
        <v>124</v>
      </c>
      <c r="F43" s="381">
        <v>2160</v>
      </c>
      <c r="G43" s="381">
        <v>2780</v>
      </c>
      <c r="H43" s="381">
        <v>3402</v>
      </c>
      <c r="I43" s="382">
        <v>41730</v>
      </c>
    </row>
    <row r="44" spans="1:9">
      <c r="A44" s="380">
        <v>94</v>
      </c>
      <c r="B44" s="378" t="s">
        <v>410</v>
      </c>
      <c r="C44" s="381">
        <v>0</v>
      </c>
      <c r="D44" s="381">
        <v>756</v>
      </c>
      <c r="E44" s="381">
        <v>151</v>
      </c>
      <c r="F44" s="381">
        <v>2268</v>
      </c>
      <c r="G44" s="381">
        <v>3024</v>
      </c>
      <c r="H44" s="381">
        <v>3780</v>
      </c>
      <c r="I44" s="382">
        <v>41730</v>
      </c>
    </row>
    <row r="45" spans="1:9">
      <c r="A45" s="380">
        <v>95</v>
      </c>
      <c r="B45" s="378" t="s">
        <v>404</v>
      </c>
      <c r="C45" s="381">
        <v>10</v>
      </c>
      <c r="D45" s="381">
        <v>1900</v>
      </c>
      <c r="E45" s="381">
        <v>230</v>
      </c>
      <c r="F45" s="381">
        <v>2000</v>
      </c>
      <c r="G45" s="381">
        <v>3150</v>
      </c>
      <c r="H45" s="381">
        <v>4300</v>
      </c>
      <c r="I45" s="382">
        <v>38663</v>
      </c>
    </row>
    <row r="46" spans="1:9">
      <c r="A46" s="380">
        <v>97</v>
      </c>
      <c r="B46" s="378" t="s">
        <v>962</v>
      </c>
      <c r="C46" s="381">
        <v>0</v>
      </c>
      <c r="D46" s="381">
        <v>1188</v>
      </c>
      <c r="E46" s="381">
        <v>108</v>
      </c>
      <c r="F46" s="381">
        <v>2268</v>
      </c>
      <c r="G46" s="381">
        <v>3348</v>
      </c>
      <c r="H46" s="381">
        <v>4428</v>
      </c>
      <c r="I46" s="382">
        <v>41730</v>
      </c>
    </row>
    <row r="47" spans="1:9">
      <c r="A47" s="380">
        <v>98</v>
      </c>
      <c r="B47" s="378" t="s">
        <v>963</v>
      </c>
      <c r="C47" s="381">
        <v>5</v>
      </c>
      <c r="D47" s="381">
        <v>1368</v>
      </c>
      <c r="E47" s="381">
        <v>182.52</v>
      </c>
      <c r="F47" s="381">
        <v>2280</v>
      </c>
      <c r="G47" s="381">
        <v>3193</v>
      </c>
      <c r="H47" s="381">
        <v>4106</v>
      </c>
      <c r="I47" s="382">
        <v>41730</v>
      </c>
    </row>
    <row r="48" spans="1:9">
      <c r="C48" s="383" t="s">
        <v>1063</v>
      </c>
      <c r="D48" s="384">
        <f>MAX(D4:D47)</f>
        <v>2160</v>
      </c>
      <c r="E48" s="384">
        <f>MAX(E4:E47)</f>
        <v>291.60000000000002</v>
      </c>
      <c r="F48" s="384">
        <f>MAX(F4:F47)</f>
        <v>2280</v>
      </c>
      <c r="G48" s="384">
        <f>MAX(G4:G47)</f>
        <v>3348</v>
      </c>
      <c r="H48" s="384">
        <f>MAX(H4:H47)</f>
        <v>4676</v>
      </c>
    </row>
    <row r="49" spans="1:8">
      <c r="C49" s="383" t="s">
        <v>1064</v>
      </c>
      <c r="D49" s="384">
        <f>MIN(D4:D47)</f>
        <v>367</v>
      </c>
      <c r="E49" s="384">
        <f>MIN(E4:E47)</f>
        <v>10</v>
      </c>
      <c r="F49" s="384">
        <f>MIN(F4:F47)</f>
        <v>367</v>
      </c>
      <c r="G49" s="384">
        <f>MIN(G4:G47)</f>
        <v>610</v>
      </c>
      <c r="H49" s="384">
        <f>MIN(H4:H47)</f>
        <v>853</v>
      </c>
    </row>
    <row r="50" spans="1:8">
      <c r="C50" s="383" t="s">
        <v>1065</v>
      </c>
      <c r="D50" s="384">
        <f>AVERAGE(D4:D47)</f>
        <v>1109.140909090909</v>
      </c>
      <c r="E50" s="384">
        <f>AVERAGE(E4:E47)</f>
        <v>125.79454545454547</v>
      </c>
      <c r="F50" s="384">
        <f>AVERAGE(F4:F47)</f>
        <v>1434.659090909091</v>
      </c>
      <c r="G50" s="384">
        <f>AVERAGE(G4:G47)</f>
        <v>2188.6363636363635</v>
      </c>
      <c r="H50" s="384">
        <f>AVERAGE(H4:H47)</f>
        <v>2945.5227272727275</v>
      </c>
    </row>
    <row r="52" spans="1:8">
      <c r="A52" s="388" t="s">
        <v>1066</v>
      </c>
      <c r="B52" s="43" t="s">
        <v>1070</v>
      </c>
    </row>
    <row r="53" spans="1:8">
      <c r="A53" s="386"/>
      <c r="B53" s="43" t="s">
        <v>1067</v>
      </c>
    </row>
    <row r="54" spans="1:8">
      <c r="A54" s="168">
        <v>2</v>
      </c>
      <c r="B54" s="43" t="s">
        <v>1069</v>
      </c>
    </row>
    <row r="55" spans="1:8">
      <c r="A55" s="168">
        <v>3</v>
      </c>
      <c r="B55" s="43" t="s">
        <v>1068</v>
      </c>
    </row>
    <row r="56" spans="1:8">
      <c r="A56" s="387"/>
    </row>
  </sheetData>
  <phoneticPr fontId="2"/>
  <pageMargins left="0.70866141732283472" right="0.31496062992125984" top="0.74803149606299213" bottom="0.74803149606299213" header="0.31496062992125984" footer="0.31496062992125984"/>
  <pageSetup paperSize="9" scale="98" orientation="portrait" r:id="rId1"/>
  <headerFooter>
    <oddFooter>&amp;C- 15 -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15"/>
  <sheetViews>
    <sheetView showZeros="0" zoomScale="80" zoomScaleNormal="100" workbookViewId="0">
      <pane xSplit="2" ySplit="4" topLeftCell="C5" activePane="bottomRight" state="frozen"/>
      <selection activeCell="M87" sqref="M87"/>
      <selection pane="topRight" activeCell="M87" sqref="M87"/>
      <selection pane="bottomLeft" activeCell="M87" sqref="M87"/>
      <selection pane="bottomRight"/>
    </sheetView>
  </sheetViews>
  <sheetFormatPr defaultColWidth="9" defaultRowHeight="13.5"/>
  <cols>
    <col min="1" max="1" width="8.375" style="202" customWidth="1"/>
    <col min="2" max="2" width="16.75" style="202" customWidth="1"/>
    <col min="3" max="3" width="16.125" style="202" customWidth="1"/>
    <col min="4" max="6" width="9" style="202"/>
    <col min="7" max="7" width="11" style="202" customWidth="1"/>
    <col min="8" max="8" width="9.25" style="202" bestFit="1" customWidth="1"/>
    <col min="9" max="9" width="11" style="202" customWidth="1"/>
    <col min="10" max="10" width="7.75" style="202" customWidth="1"/>
    <col min="11" max="12" width="9.125" style="202" bestFit="1" customWidth="1"/>
    <col min="13" max="13" width="10.5" style="202" bestFit="1" customWidth="1"/>
    <col min="14" max="14" width="11.25" style="202" customWidth="1"/>
    <col min="15" max="15" width="11.625" style="202" customWidth="1"/>
    <col min="16" max="16384" width="9" style="202"/>
  </cols>
  <sheetData>
    <row r="1" spans="1:15" ht="21" customHeight="1">
      <c r="A1" s="325" t="s">
        <v>22</v>
      </c>
    </row>
    <row r="2" spans="1:15" s="205" customFormat="1" ht="16.5" customHeight="1">
      <c r="A2" s="341" t="s">
        <v>445</v>
      </c>
      <c r="B2" s="341"/>
      <c r="C2" s="341"/>
      <c r="D2" s="663" t="s">
        <v>1015</v>
      </c>
      <c r="E2" s="663" t="s">
        <v>1016</v>
      </c>
      <c r="F2" s="663" t="s">
        <v>1017</v>
      </c>
      <c r="G2" s="716" t="s">
        <v>197</v>
      </c>
      <c r="H2" s="713"/>
      <c r="I2" s="663" t="s">
        <v>1018</v>
      </c>
      <c r="J2" s="663" t="s">
        <v>1019</v>
      </c>
      <c r="K2" s="342" t="s">
        <v>429</v>
      </c>
      <c r="L2" s="343" t="s">
        <v>516</v>
      </c>
      <c r="M2" s="342" t="s">
        <v>517</v>
      </c>
      <c r="N2" s="342" t="s">
        <v>435</v>
      </c>
      <c r="O2" s="342" t="s">
        <v>518</v>
      </c>
    </row>
    <row r="3" spans="1:15" s="205" customFormat="1" ht="15.75" customHeight="1">
      <c r="A3" s="344" t="s">
        <v>25</v>
      </c>
      <c r="B3" s="345" t="s">
        <v>26</v>
      </c>
      <c r="C3" s="345" t="s">
        <v>27</v>
      </c>
      <c r="D3" s="707"/>
      <c r="E3" s="707"/>
      <c r="F3" s="714"/>
      <c r="G3" s="352" t="s">
        <v>201</v>
      </c>
      <c r="H3" s="350" t="s">
        <v>202</v>
      </c>
      <c r="I3" s="714"/>
      <c r="J3" s="714"/>
      <c r="K3" s="195" t="s">
        <v>1161</v>
      </c>
      <c r="L3" s="346" t="s">
        <v>524</v>
      </c>
      <c r="M3" s="195" t="s">
        <v>525</v>
      </c>
      <c r="N3" s="195" t="s">
        <v>526</v>
      </c>
      <c r="O3" s="195" t="s">
        <v>526</v>
      </c>
    </row>
    <row r="4" spans="1:15" ht="15.75" customHeight="1">
      <c r="A4" s="347" t="s">
        <v>203</v>
      </c>
      <c r="B4" s="347"/>
      <c r="C4" s="347"/>
      <c r="D4" s="708"/>
      <c r="E4" s="708"/>
      <c r="F4" s="715"/>
      <c r="G4" s="352" t="s">
        <v>1020</v>
      </c>
      <c r="H4" s="352" t="s">
        <v>1021</v>
      </c>
      <c r="I4" s="715"/>
      <c r="J4" s="715"/>
      <c r="K4" s="195" t="s">
        <v>448</v>
      </c>
      <c r="L4" s="195" t="s">
        <v>448</v>
      </c>
      <c r="M4" s="195" t="s">
        <v>449</v>
      </c>
      <c r="N4" s="195" t="s">
        <v>449</v>
      </c>
      <c r="O4" s="195" t="s">
        <v>449</v>
      </c>
    </row>
    <row r="5" spans="1:15" s="325" customFormat="1" ht="49.5" customHeight="1">
      <c r="A5" s="333">
        <v>501</v>
      </c>
      <c r="B5" s="333" t="s">
        <v>28</v>
      </c>
      <c r="C5" s="351">
        <v>42080</v>
      </c>
      <c r="D5" s="570" t="s">
        <v>1315</v>
      </c>
      <c r="E5" s="570" t="s">
        <v>29</v>
      </c>
      <c r="F5" s="340" t="s">
        <v>826</v>
      </c>
      <c r="G5" s="348">
        <v>17757160</v>
      </c>
      <c r="H5" s="348">
        <f xml:space="preserve"> G5/L5</f>
        <v>65.227801185014314</v>
      </c>
      <c r="I5" s="348">
        <v>3918972</v>
      </c>
      <c r="J5" s="348">
        <v>240</v>
      </c>
      <c r="K5" s="348">
        <v>272233</v>
      </c>
      <c r="L5" s="348">
        <v>272233</v>
      </c>
      <c r="M5" s="348">
        <v>1289900</v>
      </c>
      <c r="N5" s="348">
        <v>882500</v>
      </c>
      <c r="O5" s="348">
        <v>819630</v>
      </c>
    </row>
    <row r="6" spans="1:15" s="325" customFormat="1" ht="49.5" customHeight="1">
      <c r="A6" s="333">
        <v>502</v>
      </c>
      <c r="B6" s="333" t="s">
        <v>402</v>
      </c>
      <c r="C6" s="351">
        <v>27911</v>
      </c>
      <c r="D6" s="570" t="s">
        <v>30</v>
      </c>
      <c r="E6" s="570" t="s">
        <v>31</v>
      </c>
      <c r="F6" s="570" t="s">
        <v>32</v>
      </c>
      <c r="G6" s="348">
        <v>150290</v>
      </c>
      <c r="H6" s="348">
        <f xml:space="preserve"> G6/L6</f>
        <v>89.139976275207587</v>
      </c>
      <c r="I6" s="348">
        <v>0</v>
      </c>
      <c r="J6" s="348">
        <v>1</v>
      </c>
      <c r="K6" s="348">
        <v>1686</v>
      </c>
      <c r="L6" s="348">
        <v>1686</v>
      </c>
      <c r="M6" s="348">
        <v>5100</v>
      </c>
      <c r="N6" s="348">
        <v>5100</v>
      </c>
      <c r="O6" s="348">
        <v>5663</v>
      </c>
    </row>
    <row r="7" spans="1:15" s="325" customFormat="1" ht="49.5" customHeight="1">
      <c r="A7" s="333">
        <v>506</v>
      </c>
      <c r="B7" s="333" t="s">
        <v>330</v>
      </c>
      <c r="C7" s="351">
        <v>38363</v>
      </c>
      <c r="D7" s="340" t="s">
        <v>1005</v>
      </c>
      <c r="E7" s="570" t="s">
        <v>29</v>
      </c>
      <c r="F7" s="340" t="s">
        <v>826</v>
      </c>
      <c r="G7" s="348">
        <v>13185744</v>
      </c>
      <c r="H7" s="348">
        <f xml:space="preserve"> G7/L7</f>
        <v>125.65630151998856</v>
      </c>
      <c r="I7" s="348">
        <v>2975021</v>
      </c>
      <c r="J7" s="348">
        <v>79</v>
      </c>
      <c r="K7" s="348">
        <v>104935</v>
      </c>
      <c r="L7" s="348">
        <v>104935</v>
      </c>
      <c r="M7" s="348">
        <v>431370</v>
      </c>
      <c r="N7" s="348">
        <v>750700</v>
      </c>
      <c r="O7" s="348">
        <v>316186</v>
      </c>
    </row>
    <row r="8" spans="1:15" s="325" customFormat="1" ht="49.5" customHeight="1" thickBot="1">
      <c r="A8" s="819">
        <v>507</v>
      </c>
      <c r="B8" s="820" t="s">
        <v>827</v>
      </c>
      <c r="C8" s="821">
        <v>30363</v>
      </c>
      <c r="D8" s="820" t="s">
        <v>828</v>
      </c>
      <c r="E8" s="819" t="s">
        <v>29</v>
      </c>
      <c r="F8" s="819" t="s">
        <v>32</v>
      </c>
      <c r="G8" s="822"/>
      <c r="H8" s="823"/>
      <c r="I8" s="823">
        <v>0</v>
      </c>
      <c r="J8" s="823">
        <v>0</v>
      </c>
      <c r="K8" s="822">
        <v>0</v>
      </c>
      <c r="L8" s="823">
        <v>0</v>
      </c>
      <c r="M8" s="823">
        <v>0</v>
      </c>
      <c r="N8" s="823">
        <v>19000</v>
      </c>
      <c r="O8" s="823">
        <v>0</v>
      </c>
    </row>
    <row r="9" spans="1:15" s="325" customFormat="1" ht="49.5" customHeight="1" thickTop="1">
      <c r="A9" s="629" t="s">
        <v>33</v>
      </c>
      <c r="B9" s="629" t="s">
        <v>829</v>
      </c>
      <c r="C9" s="817"/>
      <c r="D9" s="817"/>
      <c r="E9" s="817"/>
      <c r="F9" s="817"/>
      <c r="G9" s="818">
        <f>SUM(G5:G8)</f>
        <v>31093194</v>
      </c>
      <c r="H9" s="818">
        <f xml:space="preserve"> G9/L9</f>
        <v>82.071705723048979</v>
      </c>
      <c r="I9" s="818">
        <f t="shared" ref="I9:O9" si="0">SUM(I5:I8)</f>
        <v>6893993</v>
      </c>
      <c r="J9" s="818">
        <f t="shared" si="0"/>
        <v>320</v>
      </c>
      <c r="K9" s="818">
        <f t="shared" si="0"/>
        <v>378854</v>
      </c>
      <c r="L9" s="818">
        <f t="shared" si="0"/>
        <v>378854</v>
      </c>
      <c r="M9" s="818">
        <f t="shared" si="0"/>
        <v>1726370</v>
      </c>
      <c r="N9" s="818">
        <f>SUM(N5:N8)</f>
        <v>1657300</v>
      </c>
      <c r="O9" s="818">
        <f t="shared" si="0"/>
        <v>1141479</v>
      </c>
    </row>
    <row r="11" spans="1:15">
      <c r="C11" s="349"/>
    </row>
    <row r="12" spans="1:15">
      <c r="C12" s="349"/>
    </row>
    <row r="13" spans="1:15">
      <c r="C13" s="349"/>
    </row>
    <row r="14" spans="1:15">
      <c r="C14" s="349"/>
    </row>
    <row r="15" spans="1:15">
      <c r="C15" s="349"/>
    </row>
  </sheetData>
  <mergeCells count="6">
    <mergeCell ref="D2:D4"/>
    <mergeCell ref="E2:E4"/>
    <mergeCell ref="F2:F4"/>
    <mergeCell ref="I2:I4"/>
    <mergeCell ref="J2:J4"/>
    <mergeCell ref="G2:H2"/>
  </mergeCells>
  <phoneticPr fontId="2"/>
  <printOptions horizontalCentered="1"/>
  <pageMargins left="0.78740157480314965" right="0.59055118110236227" top="0.98425196850393704" bottom="0.98425196850393704" header="0.51181102362204722" footer="0.51181102362204722"/>
  <pageSetup paperSize="9" scale="83" orientation="landscape" r:id="rId1"/>
  <headerFooter alignWithMargins="0">
    <oddFooter>&amp;C- 16 -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B26"/>
  <sheetViews>
    <sheetView showZeros="0" view="pageBreakPreview" zoomScale="80" zoomScaleNormal="100" workbookViewId="0">
      <pane xSplit="2" ySplit="6" topLeftCell="C7" activePane="bottomRight" state="frozen"/>
      <selection activeCell="M87" sqref="M87"/>
      <selection pane="topRight" activeCell="M87" sqref="M87"/>
      <selection pane="bottomLeft" activeCell="M87" sqref="M87"/>
      <selection pane="bottomRight"/>
    </sheetView>
  </sheetViews>
  <sheetFormatPr defaultColWidth="9" defaultRowHeight="13.5"/>
  <cols>
    <col min="1" max="1" width="8.375" style="100" customWidth="1"/>
    <col min="2" max="2" width="9.125" style="100" customWidth="1"/>
    <col min="3" max="3" width="4.625" style="103" customWidth="1"/>
    <col min="4" max="4" width="4.625" style="3" customWidth="1"/>
    <col min="5" max="8" width="8.625" style="3" customWidth="1"/>
    <col min="9" max="24" width="4.25" style="100" customWidth="1"/>
    <col min="25" max="28" width="10.625" style="3" customWidth="1"/>
    <col min="29" max="16384" width="9" style="3"/>
  </cols>
  <sheetData>
    <row r="1" spans="1:28" s="20" customFormat="1" ht="18" customHeight="1">
      <c r="A1" s="71" t="s">
        <v>34</v>
      </c>
      <c r="B1" s="71"/>
      <c r="C1" s="72"/>
      <c r="I1" s="73"/>
      <c r="J1" s="73"/>
      <c r="K1" s="73"/>
      <c r="L1" s="73"/>
      <c r="M1" s="73"/>
      <c r="N1" s="73"/>
      <c r="O1" s="73"/>
      <c r="P1" s="73"/>
      <c r="Q1" s="73"/>
      <c r="R1" s="73"/>
      <c r="S1" s="73"/>
      <c r="T1" s="73"/>
      <c r="U1" s="73"/>
      <c r="V1" s="73"/>
      <c r="W1" s="73"/>
      <c r="X1" s="73"/>
    </row>
    <row r="2" spans="1:28" s="20" customFormat="1" ht="18" customHeight="1">
      <c r="A2" s="74"/>
      <c r="B2" s="74"/>
      <c r="C2" s="75" t="s">
        <v>194</v>
      </c>
      <c r="D2" s="76"/>
      <c r="E2" s="77"/>
      <c r="F2" s="78"/>
      <c r="G2" s="78"/>
      <c r="H2" s="78"/>
      <c r="I2" s="645" t="s">
        <v>195</v>
      </c>
      <c r="J2" s="718"/>
      <c r="K2" s="718"/>
      <c r="L2" s="718"/>
      <c r="M2" s="718"/>
      <c r="N2" s="718"/>
      <c r="O2" s="719"/>
      <c r="P2" s="645" t="s">
        <v>196</v>
      </c>
      <c r="Q2" s="718"/>
      <c r="R2" s="718"/>
      <c r="S2" s="718"/>
      <c r="T2" s="718"/>
      <c r="U2" s="645" t="s">
        <v>197</v>
      </c>
      <c r="V2" s="718"/>
      <c r="W2" s="718"/>
      <c r="X2" s="718"/>
      <c r="Y2" s="319"/>
      <c r="Z2" s="319"/>
      <c r="AA2" s="319"/>
      <c r="AB2" s="319"/>
    </row>
    <row r="3" spans="1:28" s="20" customFormat="1" ht="18" customHeight="1">
      <c r="A3" s="337" t="s">
        <v>444</v>
      </c>
      <c r="B3" s="337" t="s">
        <v>542</v>
      </c>
      <c r="C3" s="720" t="s">
        <v>198</v>
      </c>
      <c r="D3" s="721"/>
      <c r="E3" s="79" t="s">
        <v>362</v>
      </c>
      <c r="F3" s="70" t="s">
        <v>35</v>
      </c>
      <c r="G3" s="70" t="s">
        <v>363</v>
      </c>
      <c r="H3" s="70" t="s">
        <v>36</v>
      </c>
      <c r="I3" s="319" t="s">
        <v>364</v>
      </c>
      <c r="J3" s="319" t="s">
        <v>667</v>
      </c>
      <c r="K3" s="319" t="s">
        <v>365</v>
      </c>
      <c r="L3" s="68" t="s">
        <v>669</v>
      </c>
      <c r="M3" s="68" t="s">
        <v>669</v>
      </c>
      <c r="N3" s="319" t="s">
        <v>367</v>
      </c>
      <c r="O3" s="319" t="s">
        <v>368</v>
      </c>
      <c r="P3" s="70" t="s">
        <v>37</v>
      </c>
      <c r="Q3" s="70" t="s">
        <v>369</v>
      </c>
      <c r="R3" s="70" t="s">
        <v>370</v>
      </c>
      <c r="S3" s="319" t="s">
        <v>38</v>
      </c>
      <c r="T3" s="319" t="s">
        <v>205</v>
      </c>
      <c r="U3" s="319" t="s">
        <v>39</v>
      </c>
      <c r="V3" s="70" t="s">
        <v>40</v>
      </c>
      <c r="W3" s="70" t="s">
        <v>41</v>
      </c>
      <c r="X3" s="70" t="s">
        <v>42</v>
      </c>
      <c r="Y3" s="70" t="s">
        <v>43</v>
      </c>
      <c r="Z3" s="70" t="s">
        <v>43</v>
      </c>
      <c r="AA3" s="70" t="s">
        <v>371</v>
      </c>
      <c r="AB3" s="70" t="s">
        <v>372</v>
      </c>
    </row>
    <row r="4" spans="1:28" s="20" customFormat="1" ht="18" customHeight="1">
      <c r="A4" s="337"/>
      <c r="B4" s="70" t="s">
        <v>544</v>
      </c>
      <c r="C4" s="80"/>
      <c r="D4" s="79"/>
      <c r="E4" s="79" t="s">
        <v>373</v>
      </c>
      <c r="F4" s="70" t="s">
        <v>44</v>
      </c>
      <c r="G4" s="70" t="s">
        <v>373</v>
      </c>
      <c r="H4" s="70" t="s">
        <v>199</v>
      </c>
      <c r="I4" s="70" t="s">
        <v>374</v>
      </c>
      <c r="J4" s="70"/>
      <c r="K4" s="70" t="s">
        <v>374</v>
      </c>
      <c r="L4" s="69" t="s">
        <v>670</v>
      </c>
      <c r="M4" s="69" t="s">
        <v>670</v>
      </c>
      <c r="N4" s="70" t="s">
        <v>376</v>
      </c>
      <c r="O4" s="70" t="s">
        <v>377</v>
      </c>
      <c r="P4" s="70" t="s">
        <v>46</v>
      </c>
      <c r="Q4" s="70" t="s">
        <v>378</v>
      </c>
      <c r="R4" s="70" t="s">
        <v>378</v>
      </c>
      <c r="S4" s="70" t="s">
        <v>382</v>
      </c>
      <c r="T4" s="70" t="s">
        <v>104</v>
      </c>
      <c r="U4" s="70" t="s">
        <v>47</v>
      </c>
      <c r="V4" s="70" t="s">
        <v>48</v>
      </c>
      <c r="W4" s="70" t="s">
        <v>49</v>
      </c>
      <c r="X4" s="70" t="s">
        <v>50</v>
      </c>
      <c r="Y4" s="70" t="s">
        <v>383</v>
      </c>
      <c r="Z4" s="70" t="s">
        <v>51</v>
      </c>
      <c r="AA4" s="70" t="s">
        <v>199</v>
      </c>
      <c r="AB4" s="70" t="s">
        <v>379</v>
      </c>
    </row>
    <row r="5" spans="1:28" s="20" customFormat="1" ht="18" customHeight="1">
      <c r="A5" s="337"/>
      <c r="B5" s="337"/>
      <c r="C5" s="81" t="s">
        <v>200</v>
      </c>
      <c r="D5" s="82" t="s">
        <v>200</v>
      </c>
      <c r="E5" s="83"/>
      <c r="F5" s="83"/>
      <c r="G5" s="83"/>
      <c r="H5" s="70" t="s">
        <v>52</v>
      </c>
      <c r="I5" s="70" t="s">
        <v>376</v>
      </c>
      <c r="J5" s="70" t="s">
        <v>668</v>
      </c>
      <c r="K5" s="70" t="s">
        <v>376</v>
      </c>
      <c r="L5" s="69" t="s">
        <v>668</v>
      </c>
      <c r="M5" s="69" t="s">
        <v>668</v>
      </c>
      <c r="N5" s="70" t="s">
        <v>380</v>
      </c>
      <c r="O5" s="70" t="s">
        <v>381</v>
      </c>
      <c r="P5" s="70" t="s">
        <v>377</v>
      </c>
      <c r="Q5" s="70" t="s">
        <v>382</v>
      </c>
      <c r="R5" s="70" t="s">
        <v>382</v>
      </c>
      <c r="S5" s="70" t="s">
        <v>384</v>
      </c>
      <c r="T5" s="70" t="s">
        <v>206</v>
      </c>
      <c r="U5" s="70" t="s">
        <v>53</v>
      </c>
      <c r="V5" s="70" t="s">
        <v>53</v>
      </c>
      <c r="W5" s="70" t="s">
        <v>54</v>
      </c>
      <c r="X5" s="70" t="s">
        <v>54</v>
      </c>
      <c r="Y5" s="70"/>
      <c r="Z5" s="70"/>
      <c r="AA5" s="70" t="s">
        <v>52</v>
      </c>
      <c r="AB5" s="70" t="s">
        <v>383</v>
      </c>
    </row>
    <row r="6" spans="1:28" s="20" customFormat="1" ht="18" customHeight="1">
      <c r="A6" s="84" t="s">
        <v>176</v>
      </c>
      <c r="B6" s="84" t="s">
        <v>176</v>
      </c>
      <c r="C6" s="85" t="s">
        <v>176</v>
      </c>
      <c r="D6" s="86" t="s">
        <v>176</v>
      </c>
      <c r="E6" s="69" t="s">
        <v>446</v>
      </c>
      <c r="F6" s="69" t="s">
        <v>446</v>
      </c>
      <c r="G6" s="69" t="s">
        <v>446</v>
      </c>
      <c r="H6" s="69" t="s">
        <v>191</v>
      </c>
      <c r="I6" s="195" t="s">
        <v>1025</v>
      </c>
      <c r="J6" s="70"/>
      <c r="K6" s="70"/>
      <c r="L6" s="69" t="s">
        <v>671</v>
      </c>
      <c r="M6" s="169" t="s">
        <v>672</v>
      </c>
      <c r="N6" s="70" t="s">
        <v>376</v>
      </c>
      <c r="O6" s="70"/>
      <c r="P6" s="70" t="s">
        <v>55</v>
      </c>
      <c r="Q6" s="70" t="s">
        <v>384</v>
      </c>
      <c r="R6" s="70" t="s">
        <v>384</v>
      </c>
      <c r="S6" s="70"/>
      <c r="T6" s="70"/>
      <c r="U6" s="70"/>
      <c r="V6" s="70"/>
      <c r="W6" s="70"/>
      <c r="X6" s="70"/>
      <c r="Y6" s="69" t="s">
        <v>191</v>
      </c>
      <c r="Z6" s="69" t="s">
        <v>191</v>
      </c>
      <c r="AA6" s="69" t="s">
        <v>191</v>
      </c>
      <c r="AB6" s="69" t="s">
        <v>193</v>
      </c>
    </row>
    <row r="7" spans="1:28" s="20" customFormat="1" ht="25.5" customHeight="1">
      <c r="A7" s="21" t="s">
        <v>546</v>
      </c>
      <c r="B7" s="21" t="s">
        <v>752</v>
      </c>
      <c r="C7" s="87"/>
      <c r="D7" s="88"/>
      <c r="E7" s="13"/>
      <c r="F7" s="13"/>
      <c r="G7" s="13"/>
      <c r="H7" s="13"/>
      <c r="I7" s="170"/>
      <c r="J7" s="170"/>
      <c r="K7" s="170"/>
      <c r="L7" s="170"/>
      <c r="M7" s="170"/>
      <c r="N7" s="170"/>
      <c r="O7" s="170"/>
      <c r="P7" s="170"/>
      <c r="Q7" s="170"/>
      <c r="R7" s="170"/>
      <c r="S7" s="170"/>
      <c r="T7" s="170"/>
      <c r="U7" s="170"/>
      <c r="V7" s="170"/>
      <c r="W7" s="170"/>
      <c r="X7" s="170"/>
      <c r="Y7" s="13"/>
      <c r="Z7" s="13"/>
      <c r="AA7" s="13"/>
      <c r="AB7" s="13"/>
    </row>
    <row r="8" spans="1:28" s="20" customFormat="1" ht="25.5" customHeight="1">
      <c r="A8" s="634" t="s">
        <v>470</v>
      </c>
      <c r="B8" s="21" t="s">
        <v>472</v>
      </c>
      <c r="C8" s="87"/>
      <c r="D8" s="88"/>
      <c r="E8" s="13"/>
      <c r="F8" s="13"/>
      <c r="G8" s="13"/>
      <c r="H8" s="13"/>
      <c r="I8" s="170"/>
      <c r="J8" s="170"/>
      <c r="K8" s="170"/>
      <c r="L8" s="170"/>
      <c r="M8" s="170"/>
      <c r="N8" s="170"/>
      <c r="O8" s="170"/>
      <c r="P8" s="170"/>
      <c r="Q8" s="170"/>
      <c r="R8" s="170"/>
      <c r="S8" s="170"/>
      <c r="T8" s="170"/>
      <c r="U8" s="170"/>
      <c r="V8" s="170"/>
      <c r="W8" s="170"/>
      <c r="X8" s="170"/>
      <c r="Y8" s="13"/>
      <c r="Z8" s="13"/>
      <c r="AA8" s="13"/>
      <c r="AB8" s="13"/>
    </row>
    <row r="9" spans="1:28" s="20" customFormat="1" ht="25.5" customHeight="1">
      <c r="A9" s="717"/>
      <c r="B9" s="21" t="s">
        <v>471</v>
      </c>
      <c r="C9" s="87"/>
      <c r="D9" s="88"/>
      <c r="E9" s="13"/>
      <c r="F9" s="13"/>
      <c r="G9" s="13"/>
      <c r="H9" s="13"/>
      <c r="I9" s="170"/>
      <c r="J9" s="170"/>
      <c r="K9" s="170"/>
      <c r="L9" s="170"/>
      <c r="M9" s="170"/>
      <c r="N9" s="170"/>
      <c r="O9" s="170"/>
      <c r="P9" s="170"/>
      <c r="Q9" s="170"/>
      <c r="R9" s="170"/>
      <c r="S9" s="170"/>
      <c r="T9" s="170"/>
      <c r="U9" s="170"/>
      <c r="V9" s="170"/>
      <c r="W9" s="170"/>
      <c r="X9" s="170"/>
      <c r="Y9" s="13"/>
      <c r="Z9" s="13"/>
      <c r="AA9" s="13"/>
      <c r="AB9" s="13"/>
    </row>
    <row r="10" spans="1:28" s="20" customFormat="1" ht="25.5" customHeight="1">
      <c r="A10" s="634" t="s">
        <v>473</v>
      </c>
      <c r="B10" s="21" t="s">
        <v>475</v>
      </c>
      <c r="C10" s="87">
        <v>3</v>
      </c>
      <c r="D10" s="88">
        <v>3</v>
      </c>
      <c r="E10" s="13">
        <f>SUM('18-20'!K7:K9)</f>
        <v>0</v>
      </c>
      <c r="F10" s="13">
        <f>SUM('18-20'!L7:L9)</f>
        <v>0</v>
      </c>
      <c r="G10" s="13">
        <f>SUM('18-20'!M7:M9)</f>
        <v>2739</v>
      </c>
      <c r="H10" s="13">
        <f>SUM('18-20'!N7:N9)</f>
        <v>0</v>
      </c>
      <c r="I10" s="170">
        <f>SUM('18-20'!O7:O9)</f>
        <v>0</v>
      </c>
      <c r="J10" s="170">
        <f>SUM('18-20'!P7:P9)</f>
        <v>0</v>
      </c>
      <c r="K10" s="170">
        <f>SUM('18-20'!Q7:Q9)</f>
        <v>0</v>
      </c>
      <c r="L10" s="170">
        <f>SUM('18-20'!R7:R9)</f>
        <v>2</v>
      </c>
      <c r="M10" s="170">
        <f>SUM('18-20'!S7:S9)</f>
        <v>1</v>
      </c>
      <c r="N10" s="170">
        <f>SUM('18-20'!T7:T9)</f>
        <v>0</v>
      </c>
      <c r="O10" s="170">
        <f>SUM('18-20'!U7:U9)</f>
        <v>0</v>
      </c>
      <c r="P10" s="170">
        <f>SUM('18-20'!V7:V9)</f>
        <v>3</v>
      </c>
      <c r="Q10" s="170">
        <f>SUM('18-20'!W7:W9)</f>
        <v>0</v>
      </c>
      <c r="R10" s="170">
        <f>SUM('18-20'!X7:X9)</f>
        <v>0</v>
      </c>
      <c r="S10" s="170">
        <f>SUM('18-20'!Y7:Y9)</f>
        <v>0</v>
      </c>
      <c r="T10" s="170">
        <f>SUM('18-20'!Z7:Z9)</f>
        <v>0</v>
      </c>
      <c r="U10" s="170"/>
      <c r="V10" s="170"/>
      <c r="W10" s="170">
        <v>2</v>
      </c>
      <c r="X10" s="170">
        <v>1</v>
      </c>
      <c r="Y10" s="13">
        <f>SUM('18-20'!AD7:AD9)</f>
        <v>321403</v>
      </c>
      <c r="Z10" s="13">
        <f>SUM('18-20'!AE7:AE9)</f>
        <v>287163</v>
      </c>
      <c r="AA10" s="13">
        <f>SUM('18-20'!AF7:AF9)</f>
        <v>969</v>
      </c>
      <c r="AB10" s="13">
        <f>AA10*1000/G10</f>
        <v>353.7787513691128</v>
      </c>
    </row>
    <row r="11" spans="1:28" s="20" customFormat="1" ht="25.5" customHeight="1">
      <c r="A11" s="717"/>
      <c r="B11" s="21" t="s">
        <v>474</v>
      </c>
      <c r="C11" s="87"/>
      <c r="D11" s="88"/>
      <c r="E11" s="13"/>
      <c r="F11" s="13"/>
      <c r="G11" s="13"/>
      <c r="H11" s="13"/>
      <c r="I11" s="170"/>
      <c r="J11" s="170"/>
      <c r="K11" s="170"/>
      <c r="L11" s="170"/>
      <c r="M11" s="170"/>
      <c r="N11" s="170"/>
      <c r="O11" s="170"/>
      <c r="P11" s="170"/>
      <c r="Q11" s="170"/>
      <c r="R11" s="170"/>
      <c r="S11" s="170"/>
      <c r="T11" s="170"/>
      <c r="U11" s="170"/>
      <c r="V11" s="170"/>
      <c r="W11" s="170"/>
      <c r="X11" s="170"/>
      <c r="Y11" s="13"/>
      <c r="Z11" s="13"/>
      <c r="AA11" s="13"/>
      <c r="AB11" s="13"/>
    </row>
    <row r="12" spans="1:28" s="20" customFormat="1" ht="25.5" customHeight="1">
      <c r="A12" s="21" t="s">
        <v>476</v>
      </c>
      <c r="B12" s="21" t="s">
        <v>291</v>
      </c>
      <c r="C12" s="87"/>
      <c r="D12" s="88"/>
      <c r="E12" s="13"/>
      <c r="F12" s="13"/>
      <c r="G12" s="13"/>
      <c r="H12" s="13"/>
      <c r="I12" s="170"/>
      <c r="J12" s="170"/>
      <c r="K12" s="170"/>
      <c r="L12" s="170"/>
      <c r="M12" s="170"/>
      <c r="N12" s="170"/>
      <c r="O12" s="170"/>
      <c r="P12" s="170"/>
      <c r="Q12" s="170"/>
      <c r="R12" s="170"/>
      <c r="S12" s="170"/>
      <c r="T12" s="170"/>
      <c r="U12" s="170"/>
      <c r="V12" s="170"/>
      <c r="W12" s="170"/>
      <c r="X12" s="170"/>
      <c r="Y12" s="13"/>
      <c r="Z12" s="13"/>
      <c r="AA12" s="13"/>
      <c r="AB12" s="13"/>
    </row>
    <row r="13" spans="1:28" s="20" customFormat="1" ht="25.5" customHeight="1">
      <c r="A13" s="21" t="s">
        <v>477</v>
      </c>
      <c r="B13" s="21" t="s">
        <v>477</v>
      </c>
      <c r="C13" s="87">
        <v>6</v>
      </c>
      <c r="D13" s="88">
        <v>6</v>
      </c>
      <c r="E13" s="13">
        <f>SUM('18-20'!K10:K15)</f>
        <v>0</v>
      </c>
      <c r="F13" s="13">
        <f>SUM('18-20'!L10:L15)</f>
        <v>0</v>
      </c>
      <c r="G13" s="13">
        <f>SUM('18-20'!M10:M15)</f>
        <v>5881</v>
      </c>
      <c r="H13" s="13">
        <f>SUM('18-20'!N10:N15)</f>
        <v>0</v>
      </c>
      <c r="I13" s="170">
        <f>SUM('18-20'!O10:O15)</f>
        <v>10</v>
      </c>
      <c r="J13" s="170">
        <f>SUM('18-20'!P10:P15)</f>
        <v>0</v>
      </c>
      <c r="K13" s="170">
        <f>SUM('18-20'!Q10:Q15)</f>
        <v>0</v>
      </c>
      <c r="L13" s="170">
        <f>SUM('18-20'!R10:R15)</f>
        <v>4</v>
      </c>
      <c r="M13" s="170">
        <f>SUM('18-20'!S10:S15)</f>
        <v>0</v>
      </c>
      <c r="N13" s="170">
        <f>SUM('18-20'!T10:T15)</f>
        <v>0</v>
      </c>
      <c r="O13" s="170">
        <f>SUM('18-20'!U10:U15)</f>
        <v>0</v>
      </c>
      <c r="P13" s="170">
        <f>SUM('18-20'!V10:V15)</f>
        <v>0</v>
      </c>
      <c r="Q13" s="170">
        <f>SUM('18-20'!W10:W15)</f>
        <v>3</v>
      </c>
      <c r="R13" s="170">
        <f>SUM('18-20'!X10:X15)</f>
        <v>3</v>
      </c>
      <c r="S13" s="170">
        <f>SUM('18-20'!Y10:Y15)</f>
        <v>3</v>
      </c>
      <c r="T13" s="170">
        <f>SUM('18-20'!Z10:Z15)</f>
        <v>0</v>
      </c>
      <c r="U13" s="170"/>
      <c r="V13" s="170"/>
      <c r="W13" s="170">
        <v>6</v>
      </c>
      <c r="X13" s="170"/>
      <c r="Y13" s="13">
        <f>SUM('18-20'!AD10:AD15)</f>
        <v>887224</v>
      </c>
      <c r="Z13" s="13">
        <f>SUM('18-20'!AE10:AE15)</f>
        <v>557506</v>
      </c>
      <c r="AA13" s="13">
        <f>SUM('18-20'!AF10:AF15)</f>
        <v>3155</v>
      </c>
      <c r="AB13" s="13">
        <f>AA13*1000/G13</f>
        <v>536.47338887944227</v>
      </c>
    </row>
    <row r="14" spans="1:28" s="20" customFormat="1" ht="25.5" customHeight="1">
      <c r="A14" s="634" t="s">
        <v>478</v>
      </c>
      <c r="B14" s="21" t="s">
        <v>480</v>
      </c>
      <c r="C14" s="87">
        <v>1</v>
      </c>
      <c r="D14" s="88">
        <v>7</v>
      </c>
      <c r="E14" s="13">
        <f>SUM('18-20'!K16:K22)</f>
        <v>16811</v>
      </c>
      <c r="F14" s="13">
        <f>SUM('18-20'!L16:L22)</f>
        <v>12720</v>
      </c>
      <c r="G14" s="13">
        <f>SUM('18-20'!M16:M22)</f>
        <v>12974</v>
      </c>
      <c r="H14" s="13">
        <f>SUM('18-20'!N16:N22)</f>
        <v>7887</v>
      </c>
      <c r="I14" s="170">
        <f>SUM('18-20'!O16:O22)</f>
        <v>0</v>
      </c>
      <c r="J14" s="170">
        <f>SUM('18-20'!P16:P22)</f>
        <v>0</v>
      </c>
      <c r="K14" s="170">
        <f>SUM('18-20'!Q16:Q22)</f>
        <v>8</v>
      </c>
      <c r="L14" s="170">
        <f>SUM('18-20'!R16:R22)</f>
        <v>3</v>
      </c>
      <c r="M14" s="170">
        <f>SUM('18-20'!S16:S22)</f>
        <v>0</v>
      </c>
      <c r="N14" s="170">
        <f>SUM('18-20'!T16:T22)</f>
        <v>0</v>
      </c>
      <c r="O14" s="170">
        <f>SUM('18-20'!U16:U22)</f>
        <v>0</v>
      </c>
      <c r="P14" s="170">
        <f>SUM('18-20'!V16:V22)</f>
        <v>1</v>
      </c>
      <c r="Q14" s="170">
        <f>SUM('18-20'!W16:W22)</f>
        <v>2</v>
      </c>
      <c r="R14" s="170">
        <f>SUM('18-20'!X16:X22)</f>
        <v>5</v>
      </c>
      <c r="S14" s="170">
        <f>SUM('18-20'!Y16:Y22)</f>
        <v>4</v>
      </c>
      <c r="T14" s="170">
        <f>SUM('18-20'!Z16:Z22)</f>
        <v>0</v>
      </c>
      <c r="U14" s="170"/>
      <c r="V14" s="170">
        <v>7</v>
      </c>
      <c r="W14" s="170"/>
      <c r="X14" s="170"/>
      <c r="Y14" s="13">
        <f>SUM('18-20'!AD16:AD22)</f>
        <v>2086525</v>
      </c>
      <c r="Z14" s="13">
        <f>SUM('18-20'!AE16:AE22)</f>
        <v>1654265</v>
      </c>
      <c r="AA14" s="13">
        <f>SUM('18-20'!AF16:AF22)</f>
        <v>7244</v>
      </c>
      <c r="AB14" s="13">
        <f>AA14*1000/G14</f>
        <v>558.34746415908739</v>
      </c>
    </row>
    <row r="15" spans="1:28" s="20" customFormat="1" ht="25.5" customHeight="1">
      <c r="A15" s="717"/>
      <c r="B15" s="21" t="s">
        <v>479</v>
      </c>
      <c r="C15" s="87"/>
      <c r="D15" s="88"/>
      <c r="E15" s="13"/>
      <c r="F15" s="13"/>
      <c r="G15" s="13"/>
      <c r="H15" s="13"/>
      <c r="I15" s="170"/>
      <c r="J15" s="170"/>
      <c r="K15" s="170"/>
      <c r="L15" s="170"/>
      <c r="M15" s="170"/>
      <c r="N15" s="170"/>
      <c r="O15" s="170"/>
      <c r="P15" s="170"/>
      <c r="Q15" s="170"/>
      <c r="R15" s="170"/>
      <c r="S15" s="170"/>
      <c r="T15" s="170"/>
      <c r="U15" s="170"/>
      <c r="V15" s="170"/>
      <c r="W15" s="170"/>
      <c r="X15" s="170"/>
      <c r="Y15" s="13"/>
      <c r="Z15" s="13"/>
      <c r="AA15" s="13"/>
      <c r="AB15" s="13"/>
    </row>
    <row r="16" spans="1:28" s="20" customFormat="1" ht="25.5" customHeight="1">
      <c r="A16" s="634" t="s">
        <v>753</v>
      </c>
      <c r="B16" s="21" t="s">
        <v>482</v>
      </c>
      <c r="C16" s="87">
        <v>43</v>
      </c>
      <c r="D16" s="88">
        <v>43</v>
      </c>
      <c r="E16" s="13">
        <f>SUM('18-20'!K23:K65)</f>
        <v>0</v>
      </c>
      <c r="F16" s="13">
        <f>SUM('18-20'!L23:L65)</f>
        <v>0</v>
      </c>
      <c r="G16" s="13">
        <f>SUM('18-20'!M23:M65)</f>
        <v>32191</v>
      </c>
      <c r="H16" s="13">
        <f>SUM('18-20'!N23:N65)</f>
        <v>0</v>
      </c>
      <c r="I16" s="170">
        <f>SUM('18-20'!O23:O65)</f>
        <v>12</v>
      </c>
      <c r="J16" s="170">
        <f>SUM('18-20'!P23:P65)</f>
        <v>9</v>
      </c>
      <c r="K16" s="170">
        <f>SUM('18-20'!Q23:Q65)</f>
        <v>12</v>
      </c>
      <c r="L16" s="170">
        <f>SUM('18-20'!R23:R65)</f>
        <v>20</v>
      </c>
      <c r="M16" s="170">
        <f>SUM('18-20'!S23:S65)</f>
        <v>10</v>
      </c>
      <c r="N16" s="170">
        <f>SUM('18-20'!T23:T65)</f>
        <v>1</v>
      </c>
      <c r="O16" s="170">
        <f>SUM('18-20'!U23:U65)</f>
        <v>0</v>
      </c>
      <c r="P16" s="170">
        <f>SUM('18-20'!V23:V65)</f>
        <v>29</v>
      </c>
      <c r="Q16" s="170">
        <f>SUM('18-20'!W23:W65)</f>
        <v>4</v>
      </c>
      <c r="R16" s="170">
        <f>SUM('18-20'!X23:X65)</f>
        <v>18</v>
      </c>
      <c r="S16" s="170">
        <f>SUM('18-20'!Y23:Y65)</f>
        <v>5</v>
      </c>
      <c r="T16" s="170">
        <f>SUM('18-20'!Z23:Z65)</f>
        <v>0</v>
      </c>
      <c r="U16" s="170"/>
      <c r="V16" s="170">
        <v>43</v>
      </c>
      <c r="W16" s="170"/>
      <c r="X16" s="170"/>
      <c r="Y16" s="13">
        <f>SUM('18-20'!AD23:AD65)</f>
        <v>4742838</v>
      </c>
      <c r="Z16" s="13">
        <f>SUM('18-20'!AE23:AE65)</f>
        <v>3982344</v>
      </c>
      <c r="AA16" s="13">
        <f>SUM('18-20'!AF23:AF65)</f>
        <v>21549</v>
      </c>
      <c r="AB16" s="13">
        <f>AA16*1000/G16</f>
        <v>669.41070485539433</v>
      </c>
    </row>
    <row r="17" spans="1:28" s="20" customFormat="1" ht="25.5" customHeight="1">
      <c r="A17" s="717"/>
      <c r="B17" s="21" t="s">
        <v>290</v>
      </c>
      <c r="C17" s="87">
        <v>1</v>
      </c>
      <c r="D17" s="88">
        <v>23</v>
      </c>
      <c r="E17" s="13">
        <f>SUM('18-20'!K66:K88)</f>
        <v>23696</v>
      </c>
      <c r="F17" s="13">
        <f>SUM('18-20'!L66:L88)</f>
        <v>16567</v>
      </c>
      <c r="G17" s="13">
        <f>SUM('18-20'!M66:M88)</f>
        <v>17034</v>
      </c>
      <c r="H17" s="13">
        <f>SUM('18-20'!N66:N88)</f>
        <v>11065</v>
      </c>
      <c r="I17" s="170">
        <f>SUM('18-20'!O66:O88)</f>
        <v>10</v>
      </c>
      <c r="J17" s="170">
        <f>SUM('18-20'!P66:P88)</f>
        <v>2</v>
      </c>
      <c r="K17" s="170">
        <f>SUM('18-20'!Q66:Q88)</f>
        <v>0</v>
      </c>
      <c r="L17" s="170">
        <f>SUM('18-20'!R66:R88)</f>
        <v>15</v>
      </c>
      <c r="M17" s="170">
        <f>SUM('18-20'!S66:S88)</f>
        <v>1</v>
      </c>
      <c r="N17" s="170">
        <f>SUM('18-20'!T66:T88)</f>
        <v>0</v>
      </c>
      <c r="O17" s="170">
        <f>SUM('18-20'!U66:U88)</f>
        <v>0</v>
      </c>
      <c r="P17" s="170">
        <f>SUM('18-20'!V66:V88)</f>
        <v>4</v>
      </c>
      <c r="Q17" s="170">
        <f>SUM('18-20'!W66:W88)</f>
        <v>8</v>
      </c>
      <c r="R17" s="170">
        <f>SUM('18-20'!X66:X88)</f>
        <v>6</v>
      </c>
      <c r="S17" s="170">
        <f>SUM('18-20'!Y66:Y88)</f>
        <v>8</v>
      </c>
      <c r="T17" s="170">
        <f>SUM('18-20'!Z66:Z88)</f>
        <v>1</v>
      </c>
      <c r="U17" s="170"/>
      <c r="V17" s="170">
        <v>23</v>
      </c>
      <c r="W17" s="170"/>
      <c r="X17" s="170"/>
      <c r="Y17" s="13">
        <f>SUM('18-20'!AD66:AD88)</f>
        <v>2179402</v>
      </c>
      <c r="Z17" s="13">
        <f>SUM('18-20'!AE66:AE88)</f>
        <v>1852472</v>
      </c>
      <c r="AA17" s="13">
        <f>SUM('18-20'!AF66:AF88)</f>
        <v>10136</v>
      </c>
      <c r="AB17" s="13">
        <f>AA17*1000/G17</f>
        <v>595.04520371022659</v>
      </c>
    </row>
    <row r="18" spans="1:28" s="20" customFormat="1" ht="25.5" customHeight="1">
      <c r="A18" s="21" t="s">
        <v>754</v>
      </c>
      <c r="B18" s="21" t="s">
        <v>511</v>
      </c>
      <c r="C18" s="87"/>
      <c r="D18" s="88"/>
      <c r="E18" s="13"/>
      <c r="F18" s="13"/>
      <c r="G18" s="13"/>
      <c r="H18" s="13"/>
      <c r="I18" s="170"/>
      <c r="J18" s="170"/>
      <c r="K18" s="170"/>
      <c r="L18" s="170"/>
      <c r="M18" s="170"/>
      <c r="N18" s="170"/>
      <c r="O18" s="170"/>
      <c r="P18" s="170"/>
      <c r="Q18" s="170"/>
      <c r="R18" s="170"/>
      <c r="S18" s="170"/>
      <c r="T18" s="170"/>
      <c r="U18" s="170"/>
      <c r="V18" s="170"/>
      <c r="W18" s="170"/>
      <c r="X18" s="170"/>
      <c r="Y18" s="13"/>
      <c r="Z18" s="13"/>
      <c r="AA18" s="13"/>
      <c r="AB18" s="13"/>
    </row>
    <row r="19" spans="1:28" s="20" customFormat="1" ht="25.5" customHeight="1">
      <c r="A19" s="21" t="s">
        <v>755</v>
      </c>
      <c r="B19" s="319" t="s">
        <v>512</v>
      </c>
      <c r="C19" s="87"/>
      <c r="D19" s="88"/>
      <c r="E19" s="13"/>
      <c r="F19" s="13"/>
      <c r="G19" s="13"/>
      <c r="H19" s="13"/>
      <c r="I19" s="170"/>
      <c r="J19" s="170"/>
      <c r="K19" s="170"/>
      <c r="L19" s="170"/>
      <c r="M19" s="170"/>
      <c r="N19" s="170"/>
      <c r="O19" s="170"/>
      <c r="P19" s="170"/>
      <c r="Q19" s="170"/>
      <c r="R19" s="170"/>
      <c r="S19" s="170"/>
      <c r="T19" s="170"/>
      <c r="U19" s="170"/>
      <c r="V19" s="170"/>
      <c r="W19" s="170"/>
      <c r="X19" s="170"/>
      <c r="Y19" s="13"/>
      <c r="Z19" s="13"/>
      <c r="AA19" s="13"/>
      <c r="AB19" s="13"/>
    </row>
    <row r="20" spans="1:28" s="20" customFormat="1" ht="25.5" customHeight="1">
      <c r="A20" s="70" t="s">
        <v>190</v>
      </c>
      <c r="B20" s="21" t="s">
        <v>734</v>
      </c>
      <c r="C20" s="87">
        <v>8</v>
      </c>
      <c r="D20" s="88">
        <v>8</v>
      </c>
      <c r="E20" s="13">
        <f>SUM('18-20'!K89:K96)</f>
        <v>0</v>
      </c>
      <c r="F20" s="13">
        <f>SUM('18-20'!L89:L96)</f>
        <v>0</v>
      </c>
      <c r="G20" s="13">
        <f>SUM('18-20'!M89:M96)</f>
        <v>1543</v>
      </c>
      <c r="H20" s="13">
        <f>SUM('18-20'!N89:N96)</f>
        <v>0</v>
      </c>
      <c r="I20" s="170">
        <f>SUM('18-20'!O89:O96)</f>
        <v>0</v>
      </c>
      <c r="J20" s="170">
        <f>SUM('18-20'!P89:P96)</f>
        <v>0</v>
      </c>
      <c r="K20" s="170">
        <f>SUM('18-20'!Q89:Q96)</f>
        <v>0</v>
      </c>
      <c r="L20" s="170">
        <f>SUM('18-20'!R89:R96)</f>
        <v>0</v>
      </c>
      <c r="M20" s="170">
        <f>SUM('18-20'!S89:S96)</f>
        <v>11</v>
      </c>
      <c r="N20" s="170">
        <f>SUM('18-20'!T89:T96)</f>
        <v>0</v>
      </c>
      <c r="O20" s="170">
        <f>SUM('18-20'!U89:U96)</f>
        <v>0</v>
      </c>
      <c r="P20" s="170">
        <f>SUM('18-20'!V89:V96)</f>
        <v>10</v>
      </c>
      <c r="Q20" s="170">
        <f>SUM('18-20'!W89:W96)</f>
        <v>0</v>
      </c>
      <c r="R20" s="170">
        <f>SUM('18-20'!X89:X96)</f>
        <v>0</v>
      </c>
      <c r="S20" s="170">
        <f>SUM('18-20'!Y89:Y96)</f>
        <v>0</v>
      </c>
      <c r="T20" s="170">
        <f>SUM('18-20'!Z89:Z96)</f>
        <v>0</v>
      </c>
      <c r="U20" s="170"/>
      <c r="V20" s="170"/>
      <c r="W20" s="170">
        <v>8</v>
      </c>
      <c r="X20" s="170"/>
      <c r="Y20" s="13">
        <f>SUM('18-20'!AD89:AD96)</f>
        <v>335474</v>
      </c>
      <c r="Z20" s="13">
        <f>SUM('18-20'!AE89:AE96)</f>
        <v>332781</v>
      </c>
      <c r="AA20" s="13">
        <f>SUM('18-20'!AF89:AF96)</f>
        <v>2225</v>
      </c>
      <c r="AB20" s="13">
        <f>AA20*1000/G20</f>
        <v>1441.99611147116</v>
      </c>
    </row>
    <row r="21" spans="1:28" s="20" customFormat="1" ht="25.5" customHeight="1">
      <c r="A21" s="70" t="s">
        <v>178</v>
      </c>
      <c r="B21" s="21" t="s">
        <v>735</v>
      </c>
      <c r="C21" s="87"/>
      <c r="D21" s="88"/>
      <c r="E21" s="13"/>
      <c r="F21" s="13"/>
      <c r="G21" s="13"/>
      <c r="H21" s="13"/>
      <c r="I21" s="170"/>
      <c r="J21" s="170"/>
      <c r="K21" s="170"/>
      <c r="L21" s="170"/>
      <c r="M21" s="170"/>
      <c r="N21" s="170"/>
      <c r="O21" s="170"/>
      <c r="P21" s="170"/>
      <c r="Q21" s="170"/>
      <c r="R21" s="170"/>
      <c r="S21" s="170"/>
      <c r="T21" s="170"/>
      <c r="U21" s="170"/>
      <c r="V21" s="170"/>
      <c r="W21" s="170"/>
      <c r="X21" s="170"/>
      <c r="Y21" s="13"/>
      <c r="Z21" s="13"/>
      <c r="AA21" s="13"/>
      <c r="AB21" s="13"/>
    </row>
    <row r="22" spans="1:28" s="20" customFormat="1" ht="25.5" customHeight="1">
      <c r="A22" s="70" t="s">
        <v>179</v>
      </c>
      <c r="B22" s="21" t="s">
        <v>736</v>
      </c>
      <c r="C22" s="87"/>
      <c r="D22" s="88"/>
      <c r="E22" s="13"/>
      <c r="F22" s="13"/>
      <c r="G22" s="13"/>
      <c r="H22" s="13"/>
      <c r="I22" s="170"/>
      <c r="J22" s="170"/>
      <c r="K22" s="170"/>
      <c r="L22" s="170"/>
      <c r="M22" s="170"/>
      <c r="N22" s="170"/>
      <c r="O22" s="170"/>
      <c r="P22" s="170"/>
      <c r="Q22" s="170"/>
      <c r="R22" s="170"/>
      <c r="S22" s="170"/>
      <c r="T22" s="170"/>
      <c r="U22" s="170"/>
      <c r="V22" s="170"/>
      <c r="W22" s="170"/>
      <c r="X22" s="170"/>
      <c r="Y22" s="13"/>
      <c r="Z22" s="13"/>
      <c r="AA22" s="13"/>
      <c r="AB22" s="13"/>
    </row>
    <row r="23" spans="1:28" s="20" customFormat="1" ht="25.5" customHeight="1" thickBot="1">
      <c r="A23" s="89" t="s">
        <v>180</v>
      </c>
      <c r="B23" s="90" t="s">
        <v>737</v>
      </c>
      <c r="C23" s="91"/>
      <c r="D23" s="92"/>
      <c r="E23" s="93"/>
      <c r="F23" s="93"/>
      <c r="G23" s="93"/>
      <c r="H23" s="93"/>
      <c r="I23" s="171"/>
      <c r="J23" s="171"/>
      <c r="K23" s="171"/>
      <c r="L23" s="171"/>
      <c r="M23" s="171"/>
      <c r="N23" s="171"/>
      <c r="O23" s="171"/>
      <c r="P23" s="171"/>
      <c r="Q23" s="171"/>
      <c r="R23" s="171"/>
      <c r="S23" s="171"/>
      <c r="T23" s="171"/>
      <c r="U23" s="171"/>
      <c r="V23" s="171"/>
      <c r="W23" s="171"/>
      <c r="X23" s="171"/>
      <c r="Y23" s="93"/>
      <c r="Z23" s="93"/>
      <c r="AA23" s="93"/>
      <c r="AB23" s="93"/>
    </row>
    <row r="24" spans="1:28" s="20" customFormat="1" ht="25.5" customHeight="1" thickTop="1">
      <c r="A24" s="94"/>
      <c r="B24" s="334" t="s">
        <v>738</v>
      </c>
      <c r="C24" s="85">
        <f t="shared" ref="C24:AA24" si="0">SUM(C7:C23)</f>
        <v>62</v>
      </c>
      <c r="D24" s="95">
        <f>SUM(D7:D23)</f>
        <v>90</v>
      </c>
      <c r="E24" s="96">
        <f>SUM(E7:E23)</f>
        <v>40507</v>
      </c>
      <c r="F24" s="96">
        <f t="shared" si="0"/>
        <v>29287</v>
      </c>
      <c r="G24" s="96">
        <f t="shared" si="0"/>
        <v>72362</v>
      </c>
      <c r="H24" s="96">
        <f t="shared" si="0"/>
        <v>18952</v>
      </c>
      <c r="I24" s="97">
        <f t="shared" si="0"/>
        <v>32</v>
      </c>
      <c r="J24" s="97">
        <f t="shared" ref="J24:P24" si="1">SUM(J7:J23)</f>
        <v>11</v>
      </c>
      <c r="K24" s="97">
        <f t="shared" si="1"/>
        <v>20</v>
      </c>
      <c r="L24" s="97">
        <f t="shared" si="1"/>
        <v>44</v>
      </c>
      <c r="M24" s="97">
        <f t="shared" si="1"/>
        <v>23</v>
      </c>
      <c r="N24" s="97">
        <f t="shared" si="1"/>
        <v>1</v>
      </c>
      <c r="O24" s="97">
        <f t="shared" si="1"/>
        <v>0</v>
      </c>
      <c r="P24" s="97">
        <f t="shared" si="1"/>
        <v>47</v>
      </c>
      <c r="Q24" s="97">
        <f t="shared" si="0"/>
        <v>17</v>
      </c>
      <c r="R24" s="97">
        <f t="shared" si="0"/>
        <v>32</v>
      </c>
      <c r="S24" s="97">
        <f t="shared" si="0"/>
        <v>20</v>
      </c>
      <c r="T24" s="97">
        <f t="shared" si="0"/>
        <v>1</v>
      </c>
      <c r="U24" s="97">
        <f t="shared" si="0"/>
        <v>0</v>
      </c>
      <c r="V24" s="97">
        <f t="shared" si="0"/>
        <v>73</v>
      </c>
      <c r="W24" s="97">
        <f>SUM(W7:W23)</f>
        <v>16</v>
      </c>
      <c r="X24" s="97">
        <f t="shared" si="0"/>
        <v>1</v>
      </c>
      <c r="Y24" s="96">
        <f>SUM(Y7:Y23)</f>
        <v>10552866</v>
      </c>
      <c r="Z24" s="96">
        <f t="shared" si="0"/>
        <v>8666531</v>
      </c>
      <c r="AA24" s="96">
        <f t="shared" si="0"/>
        <v>45278</v>
      </c>
      <c r="AB24" s="96">
        <f>AA24*1000/G24</f>
        <v>625.71515436278708</v>
      </c>
    </row>
    <row r="25" spans="1:28" s="20" customFormat="1" ht="18" customHeight="1">
      <c r="A25" s="98" t="s">
        <v>758</v>
      </c>
      <c r="B25" s="98"/>
      <c r="C25" s="99"/>
      <c r="D25" s="77"/>
      <c r="I25" s="73"/>
      <c r="J25" s="73"/>
      <c r="K25" s="73"/>
      <c r="L25" s="73"/>
      <c r="M25" s="73"/>
      <c r="N25" s="73"/>
      <c r="O25" s="73"/>
      <c r="P25" s="73"/>
      <c r="Q25" s="73"/>
      <c r="R25" s="73"/>
      <c r="S25" s="73"/>
      <c r="T25" s="73"/>
      <c r="U25" s="73"/>
      <c r="V25" s="73"/>
      <c r="W25" s="73"/>
      <c r="X25" s="73"/>
    </row>
    <row r="26" spans="1:28">
      <c r="C26" s="101"/>
      <c r="D26" s="102"/>
    </row>
  </sheetData>
  <mergeCells count="8">
    <mergeCell ref="A16:A17"/>
    <mergeCell ref="I2:O2"/>
    <mergeCell ref="P2:T2"/>
    <mergeCell ref="U2:X2"/>
    <mergeCell ref="C3:D3"/>
    <mergeCell ref="A8:A9"/>
    <mergeCell ref="A10:A11"/>
    <mergeCell ref="A14:A15"/>
  </mergeCells>
  <phoneticPr fontId="2"/>
  <printOptions horizontalCentered="1"/>
  <pageMargins left="0.78740157480314965" right="0.78740157480314965" top="0.98425196850393704" bottom="0.98425196850393704" header="0.51181102362204722" footer="0.51181102362204722"/>
  <pageSetup paperSize="9" scale="75" orientation="landscape" r:id="rId1"/>
  <headerFooter alignWithMargins="0">
    <oddFooter>&amp;C- 17 -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J98"/>
  <sheetViews>
    <sheetView showZeros="0" view="pageBreakPreview" zoomScale="80" zoomScaleNormal="100" zoomScaleSheetLayoutView="80" workbookViewId="0">
      <pane xSplit="3" ySplit="6" topLeftCell="D7" activePane="bottomRight" state="frozen"/>
      <selection activeCell="M87" sqref="M87"/>
      <selection pane="topRight" activeCell="M87" sqref="M87"/>
      <selection pane="bottomLeft" activeCell="M87" sqref="M87"/>
      <selection pane="bottomRight" activeCell="AA99" sqref="AA99"/>
    </sheetView>
  </sheetViews>
  <sheetFormatPr defaultColWidth="9" defaultRowHeight="13.5"/>
  <cols>
    <col min="1" max="1" width="9.875" style="433" hidden="1" customWidth="1"/>
    <col min="2" max="2" width="9" style="433" hidden="1" customWidth="1"/>
    <col min="3" max="3" width="4.5" style="254" customWidth="1"/>
    <col min="4" max="4" width="8.75" style="234" customWidth="1"/>
    <col min="5" max="5" width="13.125" style="234" customWidth="1"/>
    <col min="6" max="6" width="5.25" style="234" customWidth="1"/>
    <col min="7" max="7" width="4.625" style="253" customWidth="1"/>
    <col min="8" max="10" width="3.625" style="253" customWidth="1"/>
    <col min="11" max="14" width="8.125" style="433" customWidth="1"/>
    <col min="15" max="27" width="4.375" style="433" customWidth="1"/>
    <col min="28" max="28" width="8.375" style="433" customWidth="1"/>
    <col min="29" max="29" width="7.875" style="433" customWidth="1"/>
    <col min="30" max="31" width="10.75" style="433" customWidth="1"/>
    <col min="32" max="32" width="9.75" style="433" customWidth="1"/>
    <col min="33" max="33" width="9.125" style="433" customWidth="1"/>
    <col min="34" max="37" width="9.625" style="433" customWidth="1"/>
    <col min="38" max="16384" width="9" style="433"/>
  </cols>
  <sheetData>
    <row r="1" spans="1:36" s="237" customFormat="1">
      <c r="C1" s="191" t="s">
        <v>64</v>
      </c>
      <c r="D1" s="238"/>
      <c r="E1" s="238"/>
      <c r="F1" s="238"/>
      <c r="G1" s="239"/>
      <c r="H1" s="239"/>
      <c r="I1" s="239"/>
      <c r="J1" s="239"/>
      <c r="K1" s="240"/>
      <c r="L1" s="240"/>
      <c r="M1" s="240"/>
      <c r="N1" s="240"/>
      <c r="O1" s="240"/>
      <c r="P1" s="240"/>
      <c r="Q1" s="240"/>
      <c r="R1" s="240"/>
      <c r="S1" s="240"/>
      <c r="T1" s="240"/>
      <c r="U1" s="240"/>
      <c r="V1" s="240"/>
      <c r="W1" s="240"/>
      <c r="X1" s="240"/>
      <c r="Y1" s="240"/>
      <c r="Z1" s="240"/>
      <c r="AA1" s="240"/>
      <c r="AB1" s="241"/>
      <c r="AC1" s="241"/>
      <c r="AD1" s="192"/>
      <c r="AE1" s="192"/>
      <c r="AF1" s="328"/>
      <c r="AG1" s="240"/>
      <c r="AH1" s="242"/>
      <c r="AI1" s="242"/>
      <c r="AJ1" s="242"/>
    </row>
    <row r="2" spans="1:36" s="237" customFormat="1">
      <c r="C2" s="243"/>
      <c r="D2" s="255"/>
      <c r="E2" s="244"/>
      <c r="F2" s="193"/>
      <c r="G2" s="354"/>
      <c r="H2" s="355"/>
      <c r="I2" s="355"/>
      <c r="J2" s="356"/>
      <c r="K2" s="245"/>
      <c r="L2" s="245"/>
      <c r="M2" s="245"/>
      <c r="N2" s="245"/>
      <c r="O2" s="726" t="s">
        <v>65</v>
      </c>
      <c r="P2" s="725"/>
      <c r="Q2" s="725"/>
      <c r="R2" s="725"/>
      <c r="S2" s="725"/>
      <c r="T2" s="725"/>
      <c r="U2" s="725"/>
      <c r="V2" s="727" t="s">
        <v>66</v>
      </c>
      <c r="W2" s="728"/>
      <c r="X2" s="728"/>
      <c r="Y2" s="728"/>
      <c r="Z2" s="728"/>
      <c r="AA2" s="695"/>
      <c r="AB2" s="725" t="s">
        <v>666</v>
      </c>
      <c r="AC2" s="725"/>
      <c r="AD2" s="194"/>
      <c r="AE2" s="194"/>
      <c r="AF2" s="194"/>
      <c r="AG2" s="194"/>
      <c r="AH2" s="246"/>
      <c r="AI2" s="246"/>
      <c r="AJ2" s="246"/>
    </row>
    <row r="3" spans="1:36" s="237" customFormat="1">
      <c r="C3" s="194" t="s">
        <v>67</v>
      </c>
      <c r="D3" s="729" t="s">
        <v>56</v>
      </c>
      <c r="E3" s="730"/>
      <c r="F3" s="194" t="s">
        <v>57</v>
      </c>
      <c r="G3" s="731" t="s">
        <v>1032</v>
      </c>
      <c r="H3" s="732"/>
      <c r="I3" s="732"/>
      <c r="J3" s="733"/>
      <c r="K3" s="194" t="s">
        <v>362</v>
      </c>
      <c r="L3" s="194" t="s">
        <v>1033</v>
      </c>
      <c r="M3" s="194" t="s">
        <v>363</v>
      </c>
      <c r="N3" s="194" t="s">
        <v>36</v>
      </c>
      <c r="O3" s="193" t="s">
        <v>364</v>
      </c>
      <c r="P3" s="193" t="s">
        <v>667</v>
      </c>
      <c r="Q3" s="193" t="s">
        <v>365</v>
      </c>
      <c r="R3" s="193" t="s">
        <v>669</v>
      </c>
      <c r="S3" s="193" t="s">
        <v>669</v>
      </c>
      <c r="T3" s="193" t="s">
        <v>367</v>
      </c>
      <c r="U3" s="193" t="s">
        <v>368</v>
      </c>
      <c r="V3" s="194" t="s">
        <v>37</v>
      </c>
      <c r="W3" s="194" t="s">
        <v>369</v>
      </c>
      <c r="X3" s="194" t="s">
        <v>370</v>
      </c>
      <c r="Y3" s="193" t="s">
        <v>38</v>
      </c>
      <c r="Z3" s="193" t="s">
        <v>205</v>
      </c>
      <c r="AA3" s="193" t="s">
        <v>952</v>
      </c>
      <c r="AB3" s="193" t="s">
        <v>21</v>
      </c>
      <c r="AC3" s="193" t="s">
        <v>20</v>
      </c>
      <c r="AD3" s="194" t="s">
        <v>43</v>
      </c>
      <c r="AE3" s="194" t="s">
        <v>43</v>
      </c>
      <c r="AF3" s="194" t="s">
        <v>371</v>
      </c>
      <c r="AG3" s="194" t="s">
        <v>372</v>
      </c>
      <c r="AH3" s="246"/>
      <c r="AI3" s="246"/>
      <c r="AJ3" s="246"/>
    </row>
    <row r="4" spans="1:36" s="237" customFormat="1" ht="14.25" customHeight="1">
      <c r="C4" s="194"/>
      <c r="D4" s="435"/>
      <c r="E4" s="436"/>
      <c r="F4" s="194"/>
      <c r="G4" s="357"/>
      <c r="H4" s="358"/>
      <c r="I4" s="358"/>
      <c r="J4" s="359"/>
      <c r="K4" s="194" t="s">
        <v>373</v>
      </c>
      <c r="L4" s="194" t="s">
        <v>44</v>
      </c>
      <c r="M4" s="194" t="s">
        <v>373</v>
      </c>
      <c r="N4" s="195" t="s">
        <v>45</v>
      </c>
      <c r="O4" s="194" t="s">
        <v>374</v>
      </c>
      <c r="P4" s="194"/>
      <c r="Q4" s="194" t="s">
        <v>374</v>
      </c>
      <c r="R4" s="194" t="s">
        <v>670</v>
      </c>
      <c r="S4" s="194" t="s">
        <v>670</v>
      </c>
      <c r="T4" s="194" t="s">
        <v>376</v>
      </c>
      <c r="U4" s="194" t="s">
        <v>377</v>
      </c>
      <c r="V4" s="194" t="s">
        <v>46</v>
      </c>
      <c r="W4" s="194" t="s">
        <v>378</v>
      </c>
      <c r="X4" s="194" t="s">
        <v>378</v>
      </c>
      <c r="Y4" s="194" t="s">
        <v>382</v>
      </c>
      <c r="Z4" s="194" t="s">
        <v>104</v>
      </c>
      <c r="AA4" s="194" t="s">
        <v>951</v>
      </c>
      <c r="AB4" s="194"/>
      <c r="AC4" s="194" t="s">
        <v>58</v>
      </c>
      <c r="AD4" s="194" t="s">
        <v>383</v>
      </c>
      <c r="AE4" s="194" t="s">
        <v>51</v>
      </c>
      <c r="AF4" s="195" t="s">
        <v>45</v>
      </c>
      <c r="AG4" s="194" t="s">
        <v>379</v>
      </c>
      <c r="AH4" s="246"/>
      <c r="AI4" s="246"/>
      <c r="AJ4" s="246"/>
    </row>
    <row r="5" spans="1:36" s="237" customFormat="1">
      <c r="C5" s="194" t="s">
        <v>445</v>
      </c>
      <c r="D5" s="435"/>
      <c r="E5" s="436"/>
      <c r="F5" s="194" t="s">
        <v>59</v>
      </c>
      <c r="G5" s="357"/>
      <c r="H5" s="358" t="s">
        <v>1029</v>
      </c>
      <c r="I5" s="358" t="s">
        <v>1030</v>
      </c>
      <c r="J5" s="359" t="s">
        <v>1031</v>
      </c>
      <c r="K5" s="194" t="s">
        <v>179</v>
      </c>
      <c r="L5" s="194"/>
      <c r="M5" s="194"/>
      <c r="N5" s="195" t="s">
        <v>52</v>
      </c>
      <c r="O5" s="194" t="s">
        <v>376</v>
      </c>
      <c r="P5" s="194" t="s">
        <v>668</v>
      </c>
      <c r="Q5" s="194" t="s">
        <v>376</v>
      </c>
      <c r="R5" s="194" t="s">
        <v>668</v>
      </c>
      <c r="S5" s="194" t="s">
        <v>668</v>
      </c>
      <c r="T5" s="194" t="s">
        <v>380</v>
      </c>
      <c r="U5" s="194" t="s">
        <v>381</v>
      </c>
      <c r="V5" s="194" t="s">
        <v>377</v>
      </c>
      <c r="W5" s="194" t="s">
        <v>382</v>
      </c>
      <c r="X5" s="194" t="s">
        <v>382</v>
      </c>
      <c r="Y5" s="194" t="s">
        <v>384</v>
      </c>
      <c r="Z5" s="194" t="s">
        <v>206</v>
      </c>
      <c r="AA5" s="194" t="s">
        <v>441</v>
      </c>
      <c r="AB5" s="194" t="s">
        <v>60</v>
      </c>
      <c r="AC5" s="194" t="s">
        <v>61</v>
      </c>
      <c r="AD5" s="194" t="s">
        <v>176</v>
      </c>
      <c r="AE5" s="194" t="s">
        <v>176</v>
      </c>
      <c r="AF5" s="195" t="s">
        <v>52</v>
      </c>
      <c r="AG5" s="194" t="s">
        <v>383</v>
      </c>
      <c r="AH5" s="246"/>
      <c r="AI5" s="246"/>
      <c r="AJ5" s="246"/>
    </row>
    <row r="6" spans="1:36" s="237" customFormat="1">
      <c r="A6" s="237" t="s">
        <v>444</v>
      </c>
      <c r="B6" s="237" t="s">
        <v>62</v>
      </c>
      <c r="C6" s="247"/>
      <c r="D6" s="434"/>
      <c r="E6" s="248"/>
      <c r="F6" s="194"/>
      <c r="G6" s="357"/>
      <c r="H6" s="358"/>
      <c r="I6" s="358"/>
      <c r="J6" s="359"/>
      <c r="K6" s="194" t="s">
        <v>446</v>
      </c>
      <c r="L6" s="194" t="s">
        <v>446</v>
      </c>
      <c r="M6" s="194" t="s">
        <v>446</v>
      </c>
      <c r="N6" s="194" t="s">
        <v>191</v>
      </c>
      <c r="O6" s="194" t="s">
        <v>1025</v>
      </c>
      <c r="P6" s="194"/>
      <c r="Q6" s="194"/>
      <c r="R6" s="194" t="s">
        <v>671</v>
      </c>
      <c r="S6" s="196" t="s">
        <v>672</v>
      </c>
      <c r="T6" s="194" t="s">
        <v>376</v>
      </c>
      <c r="U6" s="194"/>
      <c r="V6" s="194" t="s">
        <v>55</v>
      </c>
      <c r="W6" s="194" t="s">
        <v>384</v>
      </c>
      <c r="X6" s="194" t="s">
        <v>384</v>
      </c>
      <c r="Y6" s="194"/>
      <c r="Z6" s="194"/>
      <c r="AA6" s="194"/>
      <c r="AB6" s="194"/>
      <c r="AC6" s="194" t="s">
        <v>192</v>
      </c>
      <c r="AD6" s="194" t="s">
        <v>191</v>
      </c>
      <c r="AE6" s="194" t="s">
        <v>191</v>
      </c>
      <c r="AF6" s="194" t="s">
        <v>191</v>
      </c>
      <c r="AG6" s="194" t="s">
        <v>193</v>
      </c>
    </row>
    <row r="7" spans="1:36" s="237" customFormat="1" ht="18.600000000000001" customHeight="1">
      <c r="A7" s="197" t="s">
        <v>473</v>
      </c>
      <c r="B7" s="198" t="s">
        <v>475</v>
      </c>
      <c r="C7" s="198">
        <v>1</v>
      </c>
      <c r="D7" s="458" t="s">
        <v>392</v>
      </c>
      <c r="E7" s="534" t="s">
        <v>890</v>
      </c>
      <c r="F7" s="534" t="s">
        <v>875</v>
      </c>
      <c r="G7" s="459" t="s">
        <v>1026</v>
      </c>
      <c r="H7" s="460">
        <v>48</v>
      </c>
      <c r="I7" s="460">
        <v>3</v>
      </c>
      <c r="J7" s="461">
        <v>31</v>
      </c>
      <c r="K7" s="462"/>
      <c r="L7" s="462"/>
      <c r="M7" s="462">
        <v>606</v>
      </c>
      <c r="N7" s="462"/>
      <c r="O7" s="199"/>
      <c r="P7" s="199"/>
      <c r="Q7" s="199"/>
      <c r="R7" s="199">
        <v>1</v>
      </c>
      <c r="S7" s="199"/>
      <c r="T7" s="199"/>
      <c r="U7" s="199"/>
      <c r="V7" s="199">
        <v>1</v>
      </c>
      <c r="W7" s="199"/>
      <c r="X7" s="199"/>
      <c r="Y7" s="199"/>
      <c r="Z7" s="199"/>
      <c r="AA7" s="199"/>
      <c r="AB7" s="534" t="s">
        <v>1322</v>
      </c>
      <c r="AC7" s="462">
        <v>1000</v>
      </c>
      <c r="AD7" s="462">
        <v>58295</v>
      </c>
      <c r="AE7" s="462">
        <v>54922</v>
      </c>
      <c r="AF7" s="462">
        <v>176</v>
      </c>
      <c r="AG7" s="197">
        <f>AF7*1000/M7</f>
        <v>290.42904290429044</v>
      </c>
    </row>
    <row r="8" spans="1:36" s="237" customFormat="1" ht="18.600000000000001" customHeight="1">
      <c r="A8" s="197" t="s">
        <v>473</v>
      </c>
      <c r="B8" s="198" t="s">
        <v>475</v>
      </c>
      <c r="C8" s="198">
        <v>2</v>
      </c>
      <c r="D8" s="458" t="s">
        <v>392</v>
      </c>
      <c r="E8" s="534" t="s">
        <v>891</v>
      </c>
      <c r="F8" s="534" t="s">
        <v>875</v>
      </c>
      <c r="G8" s="459" t="s">
        <v>1026</v>
      </c>
      <c r="H8" s="460">
        <v>48</v>
      </c>
      <c r="I8" s="460">
        <v>8</v>
      </c>
      <c r="J8" s="461">
        <v>31</v>
      </c>
      <c r="K8" s="462"/>
      <c r="L8" s="462"/>
      <c r="M8" s="462">
        <v>1405</v>
      </c>
      <c r="N8" s="462"/>
      <c r="O8" s="199"/>
      <c r="P8" s="199"/>
      <c r="Q8" s="199"/>
      <c r="R8" s="199">
        <v>1</v>
      </c>
      <c r="S8" s="199"/>
      <c r="T8" s="199"/>
      <c r="U8" s="199"/>
      <c r="V8" s="199">
        <v>1</v>
      </c>
      <c r="W8" s="199"/>
      <c r="X8" s="199"/>
      <c r="Y8" s="199"/>
      <c r="Z8" s="199"/>
      <c r="AA8" s="199"/>
      <c r="AB8" s="534" t="s">
        <v>1323</v>
      </c>
      <c r="AC8" s="462">
        <v>1100</v>
      </c>
      <c r="AD8" s="462">
        <v>213045</v>
      </c>
      <c r="AE8" s="462">
        <v>190076</v>
      </c>
      <c r="AF8" s="462">
        <v>642</v>
      </c>
      <c r="AG8" s="197">
        <f>AF8*1000/M8</f>
        <v>456.93950177935943</v>
      </c>
    </row>
    <row r="9" spans="1:36" s="237" customFormat="1" ht="18.600000000000001" customHeight="1">
      <c r="A9" s="197" t="s">
        <v>473</v>
      </c>
      <c r="B9" s="198" t="s">
        <v>475</v>
      </c>
      <c r="C9" s="198">
        <v>3</v>
      </c>
      <c r="D9" s="458" t="s">
        <v>392</v>
      </c>
      <c r="E9" s="534" t="s">
        <v>892</v>
      </c>
      <c r="F9" s="534" t="s">
        <v>866</v>
      </c>
      <c r="G9" s="459" t="s">
        <v>1026</v>
      </c>
      <c r="H9" s="460">
        <v>48</v>
      </c>
      <c r="I9" s="460">
        <v>3</v>
      </c>
      <c r="J9" s="461">
        <v>31</v>
      </c>
      <c r="K9" s="462"/>
      <c r="L9" s="462"/>
      <c r="M9" s="462">
        <v>728</v>
      </c>
      <c r="N9" s="462"/>
      <c r="O9" s="199"/>
      <c r="P9" s="199"/>
      <c r="Q9" s="199"/>
      <c r="R9" s="199"/>
      <c r="S9" s="199">
        <v>1</v>
      </c>
      <c r="T9" s="199"/>
      <c r="U9" s="199"/>
      <c r="V9" s="199">
        <v>1</v>
      </c>
      <c r="W9" s="199"/>
      <c r="X9" s="199"/>
      <c r="Y9" s="199"/>
      <c r="Z9" s="199"/>
      <c r="AA9" s="199"/>
      <c r="AB9" s="534" t="s">
        <v>1322</v>
      </c>
      <c r="AC9" s="462">
        <v>700</v>
      </c>
      <c r="AD9" s="462">
        <v>50063</v>
      </c>
      <c r="AE9" s="462">
        <v>42165</v>
      </c>
      <c r="AF9" s="462">
        <v>151</v>
      </c>
      <c r="AG9" s="197">
        <f>AF9*1000/M9</f>
        <v>207.41758241758242</v>
      </c>
    </row>
    <row r="10" spans="1:36" s="237" customFormat="1" ht="18.600000000000001" customHeight="1">
      <c r="A10" s="197" t="s">
        <v>477</v>
      </c>
      <c r="B10" s="198" t="s">
        <v>240</v>
      </c>
      <c r="C10" s="198">
        <v>4</v>
      </c>
      <c r="D10" s="458" t="s">
        <v>404</v>
      </c>
      <c r="E10" s="534" t="s">
        <v>918</v>
      </c>
      <c r="F10" s="534" t="s">
        <v>917</v>
      </c>
      <c r="G10" s="459" t="s">
        <v>1028</v>
      </c>
      <c r="H10" s="460">
        <v>1</v>
      </c>
      <c r="I10" s="460">
        <v>6</v>
      </c>
      <c r="J10" s="461">
        <v>21</v>
      </c>
      <c r="K10" s="462"/>
      <c r="L10" s="462"/>
      <c r="M10" s="462">
        <v>687</v>
      </c>
      <c r="N10" s="462"/>
      <c r="O10" s="199">
        <v>1</v>
      </c>
      <c r="P10" s="199"/>
      <c r="Q10" s="199"/>
      <c r="R10" s="199">
        <v>1</v>
      </c>
      <c r="S10" s="199"/>
      <c r="T10" s="199"/>
      <c r="U10" s="199"/>
      <c r="V10" s="199"/>
      <c r="W10" s="199"/>
      <c r="X10" s="199">
        <v>1</v>
      </c>
      <c r="Y10" s="199"/>
      <c r="Z10" s="199"/>
      <c r="AA10" s="199"/>
      <c r="AB10" s="534" t="s">
        <v>1322</v>
      </c>
      <c r="AC10" s="462">
        <v>2000</v>
      </c>
      <c r="AD10" s="462">
        <v>79368</v>
      </c>
      <c r="AE10" s="462">
        <v>54718</v>
      </c>
      <c r="AF10" s="462">
        <v>377</v>
      </c>
      <c r="AG10" s="197">
        <f t="shared" ref="AG10:AG51" si="0">AF10*1000/M10</f>
        <v>548.76273653566227</v>
      </c>
    </row>
    <row r="11" spans="1:36" s="237" customFormat="1" ht="18.600000000000001" customHeight="1">
      <c r="A11" s="197" t="s">
        <v>477</v>
      </c>
      <c r="B11" s="198" t="s">
        <v>240</v>
      </c>
      <c r="C11" s="198">
        <v>5</v>
      </c>
      <c r="D11" s="458" t="s">
        <v>404</v>
      </c>
      <c r="E11" s="534" t="s">
        <v>919</v>
      </c>
      <c r="F11" s="534" t="s">
        <v>917</v>
      </c>
      <c r="G11" s="459" t="s">
        <v>1028</v>
      </c>
      <c r="H11" s="460">
        <v>15</v>
      </c>
      <c r="I11" s="460">
        <v>3</v>
      </c>
      <c r="J11" s="461">
        <v>31</v>
      </c>
      <c r="K11" s="462"/>
      <c r="L11" s="462"/>
      <c r="M11" s="462">
        <v>544</v>
      </c>
      <c r="N11" s="462"/>
      <c r="O11" s="199">
        <v>1</v>
      </c>
      <c r="P11" s="199"/>
      <c r="Q11" s="199"/>
      <c r="R11" s="199">
        <v>1</v>
      </c>
      <c r="S11" s="199"/>
      <c r="T11" s="199"/>
      <c r="U11" s="199"/>
      <c r="V11" s="199"/>
      <c r="W11" s="199"/>
      <c r="X11" s="199"/>
      <c r="Y11" s="199">
        <v>1</v>
      </c>
      <c r="Z11" s="199"/>
      <c r="AA11" s="199"/>
      <c r="AB11" s="534" t="s">
        <v>1322</v>
      </c>
      <c r="AC11" s="462">
        <v>2000</v>
      </c>
      <c r="AD11" s="462">
        <v>52628</v>
      </c>
      <c r="AE11" s="462">
        <v>42858</v>
      </c>
      <c r="AF11" s="462">
        <v>216</v>
      </c>
      <c r="AG11" s="197">
        <f t="shared" si="0"/>
        <v>397.05882352941177</v>
      </c>
    </row>
    <row r="12" spans="1:36" s="237" customFormat="1" ht="18.600000000000001" customHeight="1">
      <c r="A12" s="197" t="s">
        <v>477</v>
      </c>
      <c r="B12" s="198" t="s">
        <v>240</v>
      </c>
      <c r="C12" s="198">
        <v>6</v>
      </c>
      <c r="D12" s="458" t="s">
        <v>404</v>
      </c>
      <c r="E12" s="534" t="s">
        <v>920</v>
      </c>
      <c r="F12" s="534" t="s">
        <v>917</v>
      </c>
      <c r="G12" s="459" t="s">
        <v>1026</v>
      </c>
      <c r="H12" s="460">
        <v>56</v>
      </c>
      <c r="I12" s="460">
        <v>6</v>
      </c>
      <c r="J12" s="461">
        <v>17</v>
      </c>
      <c r="K12" s="462"/>
      <c r="L12" s="462"/>
      <c r="M12" s="462">
        <v>384</v>
      </c>
      <c r="N12" s="462"/>
      <c r="O12" s="199">
        <v>1</v>
      </c>
      <c r="P12" s="199"/>
      <c r="Q12" s="199"/>
      <c r="R12" s="199"/>
      <c r="S12" s="199"/>
      <c r="T12" s="199"/>
      <c r="U12" s="199"/>
      <c r="V12" s="199"/>
      <c r="W12" s="199"/>
      <c r="X12" s="199">
        <v>1</v>
      </c>
      <c r="Y12" s="199"/>
      <c r="Z12" s="199"/>
      <c r="AA12" s="199"/>
      <c r="AB12" s="534" t="s">
        <v>1322</v>
      </c>
      <c r="AC12" s="462">
        <v>2000</v>
      </c>
      <c r="AD12" s="462">
        <v>37568</v>
      </c>
      <c r="AE12" s="462">
        <v>32755</v>
      </c>
      <c r="AF12" s="462">
        <v>113</v>
      </c>
      <c r="AG12" s="197">
        <f t="shared" si="0"/>
        <v>294.27083333333331</v>
      </c>
    </row>
    <row r="13" spans="1:36" s="237" customFormat="1" ht="18.600000000000001" customHeight="1">
      <c r="A13" s="197" t="s">
        <v>477</v>
      </c>
      <c r="B13" s="198" t="s">
        <v>240</v>
      </c>
      <c r="C13" s="198">
        <v>7</v>
      </c>
      <c r="D13" s="458" t="s">
        <v>404</v>
      </c>
      <c r="E13" s="534" t="s">
        <v>921</v>
      </c>
      <c r="F13" s="534" t="s">
        <v>917</v>
      </c>
      <c r="G13" s="459" t="s">
        <v>1028</v>
      </c>
      <c r="H13" s="460">
        <v>12</v>
      </c>
      <c r="I13" s="460">
        <v>3</v>
      </c>
      <c r="J13" s="461">
        <v>31</v>
      </c>
      <c r="K13" s="462"/>
      <c r="L13" s="462"/>
      <c r="M13" s="462">
        <v>3377</v>
      </c>
      <c r="N13" s="462"/>
      <c r="O13" s="199">
        <v>3</v>
      </c>
      <c r="P13" s="199"/>
      <c r="Q13" s="199"/>
      <c r="R13" s="199">
        <v>2</v>
      </c>
      <c r="S13" s="199"/>
      <c r="T13" s="199"/>
      <c r="U13" s="199"/>
      <c r="V13" s="199"/>
      <c r="W13" s="199">
        <v>1</v>
      </c>
      <c r="X13" s="199"/>
      <c r="Y13" s="199">
        <v>2</v>
      </c>
      <c r="Z13" s="199"/>
      <c r="AA13" s="199"/>
      <c r="AB13" s="534" t="s">
        <v>1322</v>
      </c>
      <c r="AC13" s="462">
        <v>2000</v>
      </c>
      <c r="AD13" s="462">
        <v>574459</v>
      </c>
      <c r="AE13" s="462">
        <v>346437</v>
      </c>
      <c r="AF13" s="462">
        <v>2039</v>
      </c>
      <c r="AG13" s="197">
        <f t="shared" si="0"/>
        <v>603.79034646135619</v>
      </c>
    </row>
    <row r="14" spans="1:36" s="237" customFormat="1" ht="18.600000000000001" customHeight="1">
      <c r="A14" s="197" t="s">
        <v>477</v>
      </c>
      <c r="B14" s="198" t="s">
        <v>240</v>
      </c>
      <c r="C14" s="198">
        <v>8</v>
      </c>
      <c r="D14" s="458" t="s">
        <v>404</v>
      </c>
      <c r="E14" s="534" t="s">
        <v>922</v>
      </c>
      <c r="F14" s="534" t="s">
        <v>917</v>
      </c>
      <c r="G14" s="459" t="s">
        <v>1028</v>
      </c>
      <c r="H14" s="460">
        <v>5</v>
      </c>
      <c r="I14" s="460">
        <v>6</v>
      </c>
      <c r="J14" s="461">
        <v>21</v>
      </c>
      <c r="K14" s="462"/>
      <c r="L14" s="462"/>
      <c r="M14" s="462">
        <v>713</v>
      </c>
      <c r="N14" s="462"/>
      <c r="O14" s="199">
        <v>3</v>
      </c>
      <c r="P14" s="199"/>
      <c r="Q14" s="199"/>
      <c r="R14" s="199"/>
      <c r="S14" s="199"/>
      <c r="T14" s="199"/>
      <c r="U14" s="199"/>
      <c r="V14" s="199"/>
      <c r="W14" s="199">
        <v>2</v>
      </c>
      <c r="X14" s="199"/>
      <c r="Y14" s="199"/>
      <c r="Z14" s="199"/>
      <c r="AA14" s="199"/>
      <c r="AB14" s="534" t="s">
        <v>1322</v>
      </c>
      <c r="AC14" s="462">
        <v>2000</v>
      </c>
      <c r="AD14" s="462">
        <v>107735</v>
      </c>
      <c r="AE14" s="462">
        <v>64905</v>
      </c>
      <c r="AF14" s="462">
        <v>306</v>
      </c>
      <c r="AG14" s="197">
        <f t="shared" si="0"/>
        <v>429.17251051893408</v>
      </c>
    </row>
    <row r="15" spans="1:36" s="237" customFormat="1" ht="18.600000000000001" customHeight="1">
      <c r="A15" s="197" t="s">
        <v>477</v>
      </c>
      <c r="B15" s="198" t="s">
        <v>240</v>
      </c>
      <c r="C15" s="198">
        <v>9</v>
      </c>
      <c r="D15" s="458" t="s">
        <v>404</v>
      </c>
      <c r="E15" s="534" t="s">
        <v>923</v>
      </c>
      <c r="F15" s="534" t="s">
        <v>917</v>
      </c>
      <c r="G15" s="459" t="s">
        <v>1028</v>
      </c>
      <c r="H15" s="460">
        <v>12</v>
      </c>
      <c r="I15" s="460">
        <v>3</v>
      </c>
      <c r="J15" s="461">
        <v>31</v>
      </c>
      <c r="K15" s="462"/>
      <c r="L15" s="462"/>
      <c r="M15" s="462">
        <v>176</v>
      </c>
      <c r="N15" s="462"/>
      <c r="O15" s="199">
        <v>1</v>
      </c>
      <c r="P15" s="199"/>
      <c r="Q15" s="199"/>
      <c r="R15" s="199"/>
      <c r="S15" s="199"/>
      <c r="T15" s="199"/>
      <c r="U15" s="199"/>
      <c r="V15" s="199"/>
      <c r="W15" s="199"/>
      <c r="X15" s="199">
        <v>1</v>
      </c>
      <c r="Y15" s="199"/>
      <c r="Z15" s="199"/>
      <c r="AA15" s="199"/>
      <c r="AB15" s="534" t="s">
        <v>1322</v>
      </c>
      <c r="AC15" s="462">
        <v>2000</v>
      </c>
      <c r="AD15" s="462">
        <v>35466</v>
      </c>
      <c r="AE15" s="462">
        <v>15833</v>
      </c>
      <c r="AF15" s="462">
        <v>104</v>
      </c>
      <c r="AG15" s="197">
        <f t="shared" si="0"/>
        <v>590.90909090909088</v>
      </c>
    </row>
    <row r="16" spans="1:36" s="237" customFormat="1" ht="18.600000000000001" customHeight="1">
      <c r="A16" s="197" t="s">
        <v>478</v>
      </c>
      <c r="B16" s="198" t="s">
        <v>480</v>
      </c>
      <c r="C16" s="198">
        <v>10</v>
      </c>
      <c r="D16" s="458" t="s">
        <v>406</v>
      </c>
      <c r="E16" s="534" t="s">
        <v>916</v>
      </c>
      <c r="F16" s="534" t="s">
        <v>875</v>
      </c>
      <c r="G16" s="459" t="s">
        <v>1028</v>
      </c>
      <c r="H16" s="460">
        <v>3</v>
      </c>
      <c r="I16" s="460">
        <v>1</v>
      </c>
      <c r="J16" s="461">
        <v>14</v>
      </c>
      <c r="K16" s="462"/>
      <c r="L16" s="462"/>
      <c r="M16" s="462">
        <v>257</v>
      </c>
      <c r="N16" s="462"/>
      <c r="O16" s="199"/>
      <c r="P16" s="199"/>
      <c r="Q16" s="199"/>
      <c r="R16" s="199"/>
      <c r="S16" s="199"/>
      <c r="T16" s="199"/>
      <c r="U16" s="199"/>
      <c r="V16" s="199">
        <v>1</v>
      </c>
      <c r="W16" s="199"/>
      <c r="X16" s="199"/>
      <c r="Y16" s="199"/>
      <c r="Z16" s="199"/>
      <c r="AA16" s="199"/>
      <c r="AB16" s="534" t="s">
        <v>1324</v>
      </c>
      <c r="AC16" s="462">
        <v>1000</v>
      </c>
      <c r="AD16" s="462">
        <v>24658</v>
      </c>
      <c r="AE16" s="462">
        <v>23426</v>
      </c>
      <c r="AF16" s="462">
        <v>83</v>
      </c>
      <c r="AG16" s="197">
        <f t="shared" si="0"/>
        <v>322.95719844357978</v>
      </c>
    </row>
    <row r="17" spans="1:33" s="237" customFormat="1" ht="18.600000000000001" customHeight="1">
      <c r="A17" s="197" t="s">
        <v>478</v>
      </c>
      <c r="B17" s="198" t="s">
        <v>480</v>
      </c>
      <c r="C17" s="198">
        <v>11</v>
      </c>
      <c r="D17" s="458" t="s">
        <v>211</v>
      </c>
      <c r="E17" s="534" t="s">
        <v>924</v>
      </c>
      <c r="F17" s="534" t="s">
        <v>917</v>
      </c>
      <c r="G17" s="459" t="s">
        <v>1028</v>
      </c>
      <c r="H17" s="460">
        <v>26</v>
      </c>
      <c r="I17" s="460">
        <v>3</v>
      </c>
      <c r="J17" s="461">
        <v>31</v>
      </c>
      <c r="K17" s="462">
        <v>4049</v>
      </c>
      <c r="L17" s="462">
        <v>3836</v>
      </c>
      <c r="M17" s="462">
        <v>3836</v>
      </c>
      <c r="N17" s="462">
        <v>1950</v>
      </c>
      <c r="O17" s="199"/>
      <c r="P17" s="199"/>
      <c r="Q17" s="199">
        <v>3</v>
      </c>
      <c r="R17" s="199"/>
      <c r="S17" s="199"/>
      <c r="T17" s="199"/>
      <c r="U17" s="199"/>
      <c r="V17" s="199"/>
      <c r="W17" s="199">
        <v>2</v>
      </c>
      <c r="X17" s="199"/>
      <c r="Y17" s="199">
        <v>1</v>
      </c>
      <c r="Z17" s="199"/>
      <c r="AA17" s="199"/>
      <c r="AB17" s="534" t="s">
        <v>1324</v>
      </c>
      <c r="AC17" s="462">
        <v>2160</v>
      </c>
      <c r="AD17" s="462">
        <v>509919</v>
      </c>
      <c r="AE17" s="462">
        <v>470379</v>
      </c>
      <c r="AF17" s="462">
        <v>1910</v>
      </c>
      <c r="AG17" s="197">
        <f t="shared" si="0"/>
        <v>497.91449426485923</v>
      </c>
    </row>
    <row r="18" spans="1:33" s="237" customFormat="1" ht="18.600000000000001" customHeight="1">
      <c r="A18" s="197" t="s">
        <v>478</v>
      </c>
      <c r="B18" s="198" t="s">
        <v>480</v>
      </c>
      <c r="C18" s="198">
        <v>12</v>
      </c>
      <c r="D18" s="458" t="s">
        <v>211</v>
      </c>
      <c r="E18" s="534" t="s">
        <v>906</v>
      </c>
      <c r="F18" s="534" t="s">
        <v>917</v>
      </c>
      <c r="G18" s="459" t="s">
        <v>1028</v>
      </c>
      <c r="H18" s="460">
        <v>3</v>
      </c>
      <c r="I18" s="460">
        <v>6</v>
      </c>
      <c r="J18" s="461">
        <v>11</v>
      </c>
      <c r="K18" s="462">
        <v>4559</v>
      </c>
      <c r="L18" s="462">
        <v>2825</v>
      </c>
      <c r="M18" s="462">
        <v>2822</v>
      </c>
      <c r="N18" s="462">
        <v>1167</v>
      </c>
      <c r="O18" s="199"/>
      <c r="P18" s="199"/>
      <c r="Q18" s="199">
        <v>3</v>
      </c>
      <c r="R18" s="199"/>
      <c r="S18" s="199"/>
      <c r="T18" s="199"/>
      <c r="U18" s="199"/>
      <c r="V18" s="199"/>
      <c r="W18" s="199"/>
      <c r="X18" s="199">
        <v>3</v>
      </c>
      <c r="Y18" s="199"/>
      <c r="Z18" s="199"/>
      <c r="AA18" s="199"/>
      <c r="AB18" s="534" t="s">
        <v>1324</v>
      </c>
      <c r="AC18" s="462">
        <v>2160</v>
      </c>
      <c r="AD18" s="462">
        <v>366519</v>
      </c>
      <c r="AE18" s="462">
        <v>306903</v>
      </c>
      <c r="AF18" s="462">
        <v>1129</v>
      </c>
      <c r="AG18" s="197">
        <f t="shared" si="0"/>
        <v>400.07087172218286</v>
      </c>
    </row>
    <row r="19" spans="1:33" s="237" customFormat="1" ht="18.600000000000001" customHeight="1">
      <c r="A19" s="197" t="s">
        <v>478</v>
      </c>
      <c r="B19" s="198" t="s">
        <v>480</v>
      </c>
      <c r="C19" s="198">
        <v>13</v>
      </c>
      <c r="D19" s="458" t="s">
        <v>211</v>
      </c>
      <c r="E19" s="534" t="s">
        <v>925</v>
      </c>
      <c r="F19" s="534" t="s">
        <v>917</v>
      </c>
      <c r="G19" s="459" t="s">
        <v>1028</v>
      </c>
      <c r="H19" s="460">
        <v>16</v>
      </c>
      <c r="I19" s="460">
        <v>3</v>
      </c>
      <c r="J19" s="461">
        <v>31</v>
      </c>
      <c r="K19" s="462">
        <v>136</v>
      </c>
      <c r="L19" s="462">
        <v>80</v>
      </c>
      <c r="M19" s="462">
        <v>80</v>
      </c>
      <c r="N19" s="462">
        <v>66</v>
      </c>
      <c r="O19" s="199"/>
      <c r="P19" s="199"/>
      <c r="Q19" s="199"/>
      <c r="R19" s="199">
        <v>1</v>
      </c>
      <c r="S19" s="199"/>
      <c r="T19" s="199"/>
      <c r="U19" s="199"/>
      <c r="V19" s="199"/>
      <c r="W19" s="199"/>
      <c r="X19" s="199"/>
      <c r="Y19" s="199">
        <v>1</v>
      </c>
      <c r="Z19" s="199"/>
      <c r="AA19" s="199"/>
      <c r="AB19" s="534" t="s">
        <v>1324</v>
      </c>
      <c r="AC19" s="462">
        <v>2160</v>
      </c>
      <c r="AD19" s="462">
        <v>7971</v>
      </c>
      <c r="AE19" s="462">
        <v>7065</v>
      </c>
      <c r="AF19" s="462">
        <v>52</v>
      </c>
      <c r="AG19" s="197">
        <f t="shared" si="0"/>
        <v>650</v>
      </c>
    </row>
    <row r="20" spans="1:33" s="237" customFormat="1" ht="18.600000000000001" customHeight="1">
      <c r="A20" s="197" t="s">
        <v>478</v>
      </c>
      <c r="B20" s="198" t="s">
        <v>480</v>
      </c>
      <c r="C20" s="198">
        <v>14</v>
      </c>
      <c r="D20" s="458" t="s">
        <v>211</v>
      </c>
      <c r="E20" s="534" t="s">
        <v>889</v>
      </c>
      <c r="F20" s="534" t="s">
        <v>917</v>
      </c>
      <c r="G20" s="459" t="s">
        <v>1028</v>
      </c>
      <c r="H20" s="460">
        <v>11</v>
      </c>
      <c r="I20" s="460">
        <v>1</v>
      </c>
      <c r="J20" s="461">
        <v>28</v>
      </c>
      <c r="K20" s="462">
        <v>3156</v>
      </c>
      <c r="L20" s="462">
        <v>2369</v>
      </c>
      <c r="M20" s="462">
        <v>2369</v>
      </c>
      <c r="N20" s="462">
        <v>2276</v>
      </c>
      <c r="O20" s="199"/>
      <c r="P20" s="199"/>
      <c r="Q20" s="199">
        <v>1</v>
      </c>
      <c r="R20" s="199"/>
      <c r="S20" s="199"/>
      <c r="T20" s="199"/>
      <c r="U20" s="199"/>
      <c r="V20" s="199"/>
      <c r="W20" s="199"/>
      <c r="X20" s="199">
        <v>1</v>
      </c>
      <c r="Y20" s="199"/>
      <c r="Z20" s="199"/>
      <c r="AA20" s="199"/>
      <c r="AB20" s="534" t="s">
        <v>1324</v>
      </c>
      <c r="AC20" s="462">
        <v>2160</v>
      </c>
      <c r="AD20" s="462">
        <v>596763</v>
      </c>
      <c r="AE20" s="462">
        <v>407961</v>
      </c>
      <c r="AF20" s="462">
        <v>1833</v>
      </c>
      <c r="AG20" s="197">
        <f t="shared" si="0"/>
        <v>773.74419586323347</v>
      </c>
    </row>
    <row r="21" spans="1:33" s="237" customFormat="1" ht="18.600000000000001" customHeight="1">
      <c r="A21" s="197" t="s">
        <v>478</v>
      </c>
      <c r="B21" s="198" t="s">
        <v>480</v>
      </c>
      <c r="C21" s="198">
        <v>15</v>
      </c>
      <c r="D21" s="458" t="s">
        <v>211</v>
      </c>
      <c r="E21" s="534" t="s">
        <v>915</v>
      </c>
      <c r="F21" s="534" t="s">
        <v>917</v>
      </c>
      <c r="G21" s="459" t="s">
        <v>1028</v>
      </c>
      <c r="H21" s="460">
        <v>16</v>
      </c>
      <c r="I21" s="460">
        <v>3</v>
      </c>
      <c r="J21" s="461">
        <v>31</v>
      </c>
      <c r="K21" s="462">
        <v>1455</v>
      </c>
      <c r="L21" s="462">
        <v>1020</v>
      </c>
      <c r="M21" s="462">
        <v>1020</v>
      </c>
      <c r="N21" s="462">
        <v>728</v>
      </c>
      <c r="O21" s="199"/>
      <c r="P21" s="199"/>
      <c r="Q21" s="199">
        <v>1</v>
      </c>
      <c r="R21" s="199"/>
      <c r="S21" s="199"/>
      <c r="T21" s="199"/>
      <c r="U21" s="199"/>
      <c r="V21" s="199"/>
      <c r="W21" s="199"/>
      <c r="X21" s="199">
        <v>1</v>
      </c>
      <c r="Y21" s="199"/>
      <c r="Z21" s="199"/>
      <c r="AA21" s="199"/>
      <c r="AB21" s="534" t="s">
        <v>1324</v>
      </c>
      <c r="AC21" s="462">
        <v>2160</v>
      </c>
      <c r="AD21" s="462">
        <v>140109</v>
      </c>
      <c r="AE21" s="462">
        <v>113088</v>
      </c>
      <c r="AF21" s="462">
        <v>604</v>
      </c>
      <c r="AG21" s="197">
        <f t="shared" si="0"/>
        <v>592.15686274509801</v>
      </c>
    </row>
    <row r="22" spans="1:33" s="237" customFormat="1" ht="18.600000000000001" customHeight="1">
      <c r="A22" s="197" t="s">
        <v>478</v>
      </c>
      <c r="B22" s="198" t="s">
        <v>480</v>
      </c>
      <c r="C22" s="198">
        <v>16</v>
      </c>
      <c r="D22" s="458" t="s">
        <v>211</v>
      </c>
      <c r="E22" s="534" t="s">
        <v>926</v>
      </c>
      <c r="F22" s="534" t="s">
        <v>917</v>
      </c>
      <c r="G22" s="459" t="s">
        <v>1028</v>
      </c>
      <c r="H22" s="460">
        <v>15</v>
      </c>
      <c r="I22" s="460">
        <v>3</v>
      </c>
      <c r="J22" s="461">
        <v>31</v>
      </c>
      <c r="K22" s="462">
        <v>3456</v>
      </c>
      <c r="L22" s="462">
        <v>2590</v>
      </c>
      <c r="M22" s="462">
        <v>2590</v>
      </c>
      <c r="N22" s="462">
        <v>1700</v>
      </c>
      <c r="O22" s="199"/>
      <c r="P22" s="199"/>
      <c r="Q22" s="199"/>
      <c r="R22" s="199">
        <v>2</v>
      </c>
      <c r="S22" s="199"/>
      <c r="T22" s="199"/>
      <c r="U22" s="199"/>
      <c r="V22" s="199"/>
      <c r="W22" s="199"/>
      <c r="X22" s="199"/>
      <c r="Y22" s="199">
        <v>2</v>
      </c>
      <c r="Z22" s="199"/>
      <c r="AA22" s="199"/>
      <c r="AB22" s="534" t="s">
        <v>1324</v>
      </c>
      <c r="AC22" s="462">
        <v>2160</v>
      </c>
      <c r="AD22" s="462">
        <v>440586</v>
      </c>
      <c r="AE22" s="462">
        <v>325443</v>
      </c>
      <c r="AF22" s="462">
        <v>1633</v>
      </c>
      <c r="AG22" s="197">
        <f t="shared" si="0"/>
        <v>630.50193050193047</v>
      </c>
    </row>
    <row r="23" spans="1:33" s="237" customFormat="1" ht="18.600000000000001" customHeight="1">
      <c r="A23" s="197" t="s">
        <v>481</v>
      </c>
      <c r="B23" s="198" t="s">
        <v>482</v>
      </c>
      <c r="C23" s="198">
        <v>17</v>
      </c>
      <c r="D23" s="458" t="s">
        <v>411</v>
      </c>
      <c r="E23" s="534" t="s">
        <v>874</v>
      </c>
      <c r="F23" s="534" t="s">
        <v>875</v>
      </c>
      <c r="G23" s="459" t="s">
        <v>1026</v>
      </c>
      <c r="H23" s="460">
        <v>62</v>
      </c>
      <c r="I23" s="460">
        <v>6</v>
      </c>
      <c r="J23" s="461">
        <v>23</v>
      </c>
      <c r="K23" s="462"/>
      <c r="L23" s="462"/>
      <c r="M23" s="462">
        <v>2526</v>
      </c>
      <c r="N23" s="462"/>
      <c r="O23" s="199"/>
      <c r="P23" s="199"/>
      <c r="Q23" s="199">
        <v>1</v>
      </c>
      <c r="R23" s="199">
        <v>2</v>
      </c>
      <c r="S23" s="199">
        <v>1</v>
      </c>
      <c r="T23" s="199"/>
      <c r="U23" s="199"/>
      <c r="V23" s="199"/>
      <c r="W23" s="199"/>
      <c r="X23" s="199">
        <v>1</v>
      </c>
      <c r="Y23" s="199"/>
      <c r="Z23" s="199"/>
      <c r="AA23" s="199"/>
      <c r="AB23" s="534" t="s">
        <v>1324</v>
      </c>
      <c r="AC23" s="462">
        <v>1339</v>
      </c>
      <c r="AD23" s="462">
        <v>527380</v>
      </c>
      <c r="AE23" s="462">
        <v>481673</v>
      </c>
      <c r="AF23" s="462">
        <v>1830</v>
      </c>
      <c r="AG23" s="197">
        <f t="shared" si="0"/>
        <v>724.4655581947743</v>
      </c>
    </row>
    <row r="24" spans="1:33" s="237" customFormat="1" ht="18.600000000000001" customHeight="1">
      <c r="A24" s="197" t="s">
        <v>481</v>
      </c>
      <c r="B24" s="198" t="s">
        <v>482</v>
      </c>
      <c r="C24" s="198">
        <v>18</v>
      </c>
      <c r="D24" s="458" t="s">
        <v>411</v>
      </c>
      <c r="E24" s="534" t="s">
        <v>876</v>
      </c>
      <c r="F24" s="534" t="s">
        <v>875</v>
      </c>
      <c r="G24" s="459" t="s">
        <v>1028</v>
      </c>
      <c r="H24" s="460">
        <v>15</v>
      </c>
      <c r="I24" s="460">
        <v>3</v>
      </c>
      <c r="J24" s="461">
        <v>31</v>
      </c>
      <c r="K24" s="462"/>
      <c r="L24" s="462"/>
      <c r="M24" s="462">
        <v>1008</v>
      </c>
      <c r="N24" s="462"/>
      <c r="O24" s="199"/>
      <c r="P24" s="199"/>
      <c r="Q24" s="199"/>
      <c r="R24" s="199">
        <v>1</v>
      </c>
      <c r="S24" s="199"/>
      <c r="T24" s="199"/>
      <c r="U24" s="199"/>
      <c r="V24" s="199"/>
      <c r="W24" s="199"/>
      <c r="X24" s="199"/>
      <c r="Y24" s="199">
        <v>1</v>
      </c>
      <c r="Z24" s="199"/>
      <c r="AA24" s="199"/>
      <c r="AB24" s="534" t="s">
        <v>1324</v>
      </c>
      <c r="AC24" s="462">
        <v>1339</v>
      </c>
      <c r="AD24" s="462">
        <v>100714</v>
      </c>
      <c r="AE24" s="462">
        <v>88949</v>
      </c>
      <c r="AF24" s="462">
        <v>402</v>
      </c>
      <c r="AG24" s="197">
        <f t="shared" si="0"/>
        <v>398.8095238095238</v>
      </c>
    </row>
    <row r="25" spans="1:33" s="237" customFormat="1" ht="18.600000000000001" customHeight="1">
      <c r="A25" s="197" t="s">
        <v>481</v>
      </c>
      <c r="B25" s="198" t="s">
        <v>482</v>
      </c>
      <c r="C25" s="198">
        <v>19</v>
      </c>
      <c r="D25" s="458" t="s">
        <v>411</v>
      </c>
      <c r="E25" s="534" t="s">
        <v>877</v>
      </c>
      <c r="F25" s="534" t="s">
        <v>875</v>
      </c>
      <c r="G25" s="459" t="s">
        <v>1026</v>
      </c>
      <c r="H25" s="460">
        <v>32</v>
      </c>
      <c r="I25" s="460">
        <v>1</v>
      </c>
      <c r="J25" s="461">
        <v>16</v>
      </c>
      <c r="K25" s="462"/>
      <c r="L25" s="462"/>
      <c r="M25" s="462">
        <v>104</v>
      </c>
      <c r="N25" s="462"/>
      <c r="O25" s="199"/>
      <c r="P25" s="199"/>
      <c r="Q25" s="199">
        <v>1</v>
      </c>
      <c r="R25" s="199"/>
      <c r="S25" s="199"/>
      <c r="T25" s="199"/>
      <c r="U25" s="199"/>
      <c r="V25" s="199">
        <v>1</v>
      </c>
      <c r="W25" s="199"/>
      <c r="X25" s="199"/>
      <c r="Y25" s="199"/>
      <c r="Z25" s="199"/>
      <c r="AA25" s="199"/>
      <c r="AB25" s="534" t="s">
        <v>1324</v>
      </c>
      <c r="AC25" s="462">
        <v>1339</v>
      </c>
      <c r="AD25" s="462">
        <v>12209</v>
      </c>
      <c r="AE25" s="462">
        <v>9584</v>
      </c>
      <c r="AF25" s="462">
        <v>65</v>
      </c>
      <c r="AG25" s="197">
        <f t="shared" si="0"/>
        <v>625</v>
      </c>
    </row>
    <row r="26" spans="1:33" s="237" customFormat="1" ht="18.600000000000001" customHeight="1">
      <c r="A26" s="197" t="s">
        <v>481</v>
      </c>
      <c r="B26" s="198" t="s">
        <v>482</v>
      </c>
      <c r="C26" s="198">
        <v>20</v>
      </c>
      <c r="D26" s="458" t="s">
        <v>411</v>
      </c>
      <c r="E26" s="534" t="s">
        <v>878</v>
      </c>
      <c r="F26" s="534" t="s">
        <v>875</v>
      </c>
      <c r="G26" s="459" t="s">
        <v>1026</v>
      </c>
      <c r="H26" s="460">
        <v>60</v>
      </c>
      <c r="I26" s="460">
        <v>6</v>
      </c>
      <c r="J26" s="461">
        <v>18</v>
      </c>
      <c r="K26" s="462"/>
      <c r="L26" s="462"/>
      <c r="M26" s="462">
        <v>270</v>
      </c>
      <c r="N26" s="462"/>
      <c r="O26" s="199"/>
      <c r="P26" s="199"/>
      <c r="Q26" s="199"/>
      <c r="R26" s="199"/>
      <c r="S26" s="199">
        <v>1</v>
      </c>
      <c r="T26" s="199"/>
      <c r="U26" s="199"/>
      <c r="V26" s="199">
        <v>1</v>
      </c>
      <c r="W26" s="199"/>
      <c r="X26" s="199"/>
      <c r="Y26" s="199"/>
      <c r="Z26" s="199"/>
      <c r="AA26" s="199"/>
      <c r="AB26" s="534" t="s">
        <v>1324</v>
      </c>
      <c r="AC26" s="462">
        <v>1339</v>
      </c>
      <c r="AD26" s="462">
        <v>22825</v>
      </c>
      <c r="AE26" s="462">
        <v>21634</v>
      </c>
      <c r="AF26" s="462">
        <v>70</v>
      </c>
      <c r="AG26" s="197">
        <f t="shared" si="0"/>
        <v>259.25925925925924</v>
      </c>
    </row>
    <row r="27" spans="1:33" s="237" customFormat="1" ht="18.600000000000001" customHeight="1">
      <c r="A27" s="197" t="s">
        <v>481</v>
      </c>
      <c r="B27" s="198" t="s">
        <v>482</v>
      </c>
      <c r="C27" s="198">
        <v>21</v>
      </c>
      <c r="D27" s="458" t="s">
        <v>411</v>
      </c>
      <c r="E27" s="534" t="s">
        <v>879</v>
      </c>
      <c r="F27" s="534" t="s">
        <v>875</v>
      </c>
      <c r="G27" s="459" t="s">
        <v>1028</v>
      </c>
      <c r="H27" s="460">
        <v>19</v>
      </c>
      <c r="I27" s="460">
        <v>4</v>
      </c>
      <c r="J27" s="461">
        <v>2</v>
      </c>
      <c r="K27" s="462"/>
      <c r="L27" s="462"/>
      <c r="M27" s="462">
        <v>3310</v>
      </c>
      <c r="N27" s="462"/>
      <c r="O27" s="199"/>
      <c r="P27" s="199"/>
      <c r="Q27" s="199"/>
      <c r="R27" s="199"/>
      <c r="S27" s="199">
        <v>2</v>
      </c>
      <c r="T27" s="199"/>
      <c r="U27" s="199"/>
      <c r="V27" s="199">
        <v>1</v>
      </c>
      <c r="W27" s="199"/>
      <c r="X27" s="199"/>
      <c r="Y27" s="199"/>
      <c r="Z27" s="199"/>
      <c r="AA27" s="199"/>
      <c r="AB27" s="534" t="s">
        <v>1324</v>
      </c>
      <c r="AC27" s="462">
        <v>1339</v>
      </c>
      <c r="AD27" s="462">
        <v>500438</v>
      </c>
      <c r="AE27" s="462">
        <v>425397</v>
      </c>
      <c r="AF27" s="462">
        <v>2465</v>
      </c>
      <c r="AG27" s="197">
        <f t="shared" si="0"/>
        <v>744.71299093655591</v>
      </c>
    </row>
    <row r="28" spans="1:33" s="237" customFormat="1" ht="18.600000000000001" customHeight="1">
      <c r="A28" s="197" t="s">
        <v>481</v>
      </c>
      <c r="B28" s="198" t="s">
        <v>482</v>
      </c>
      <c r="C28" s="198">
        <v>22</v>
      </c>
      <c r="D28" s="458" t="s">
        <v>411</v>
      </c>
      <c r="E28" s="534" t="s">
        <v>880</v>
      </c>
      <c r="F28" s="534" t="s">
        <v>875</v>
      </c>
      <c r="G28" s="459" t="s">
        <v>1028</v>
      </c>
      <c r="H28" s="460">
        <v>9</v>
      </c>
      <c r="I28" s="460">
        <v>3</v>
      </c>
      <c r="J28" s="461">
        <v>31</v>
      </c>
      <c r="K28" s="462"/>
      <c r="L28" s="462"/>
      <c r="M28" s="462">
        <v>694</v>
      </c>
      <c r="N28" s="462"/>
      <c r="O28" s="199"/>
      <c r="P28" s="199"/>
      <c r="Q28" s="199"/>
      <c r="R28" s="199">
        <v>1</v>
      </c>
      <c r="S28" s="199"/>
      <c r="T28" s="199"/>
      <c r="U28" s="199"/>
      <c r="V28" s="199"/>
      <c r="W28" s="199"/>
      <c r="X28" s="199">
        <v>1</v>
      </c>
      <c r="Y28" s="199"/>
      <c r="Z28" s="199"/>
      <c r="AA28" s="199"/>
      <c r="AB28" s="534" t="s">
        <v>1324</v>
      </c>
      <c r="AC28" s="462">
        <v>1339</v>
      </c>
      <c r="AD28" s="462">
        <v>77341</v>
      </c>
      <c r="AE28" s="462">
        <v>67861</v>
      </c>
      <c r="AF28" s="462">
        <v>339</v>
      </c>
      <c r="AG28" s="197">
        <f t="shared" si="0"/>
        <v>488.47262247838614</v>
      </c>
    </row>
    <row r="29" spans="1:33" s="237" customFormat="1" ht="18.600000000000001" customHeight="1">
      <c r="A29" s="197" t="s">
        <v>481</v>
      </c>
      <c r="B29" s="198" t="s">
        <v>482</v>
      </c>
      <c r="C29" s="198">
        <v>23</v>
      </c>
      <c r="D29" s="458" t="s">
        <v>411</v>
      </c>
      <c r="E29" s="534" t="s">
        <v>881</v>
      </c>
      <c r="F29" s="534" t="s">
        <v>875</v>
      </c>
      <c r="G29" s="459" t="s">
        <v>1028</v>
      </c>
      <c r="H29" s="460">
        <v>11</v>
      </c>
      <c r="I29" s="460">
        <v>1</v>
      </c>
      <c r="J29" s="461">
        <v>28</v>
      </c>
      <c r="K29" s="462"/>
      <c r="L29" s="462"/>
      <c r="M29" s="462">
        <v>313</v>
      </c>
      <c r="N29" s="462"/>
      <c r="O29" s="199"/>
      <c r="P29" s="199"/>
      <c r="Q29" s="199"/>
      <c r="R29" s="199"/>
      <c r="S29" s="199">
        <v>1</v>
      </c>
      <c r="T29" s="199"/>
      <c r="U29" s="199"/>
      <c r="V29" s="199">
        <v>1</v>
      </c>
      <c r="W29" s="199"/>
      <c r="X29" s="199"/>
      <c r="Y29" s="199"/>
      <c r="Z29" s="199"/>
      <c r="AA29" s="199"/>
      <c r="AB29" s="534" t="s">
        <v>1324</v>
      </c>
      <c r="AC29" s="462">
        <v>1339</v>
      </c>
      <c r="AD29" s="462">
        <v>40201</v>
      </c>
      <c r="AE29" s="462">
        <v>34559</v>
      </c>
      <c r="AF29" s="462">
        <v>191</v>
      </c>
      <c r="AG29" s="197">
        <f t="shared" si="0"/>
        <v>610.22364217252391</v>
      </c>
    </row>
    <row r="30" spans="1:33" s="237" customFormat="1" ht="18.600000000000001" customHeight="1">
      <c r="A30" s="197" t="s">
        <v>481</v>
      </c>
      <c r="B30" s="198" t="s">
        <v>482</v>
      </c>
      <c r="C30" s="198">
        <v>24</v>
      </c>
      <c r="D30" s="458" t="s">
        <v>411</v>
      </c>
      <c r="E30" s="534" t="s">
        <v>882</v>
      </c>
      <c r="F30" s="534" t="s">
        <v>875</v>
      </c>
      <c r="G30" s="459" t="s">
        <v>1028</v>
      </c>
      <c r="H30" s="460">
        <v>4</v>
      </c>
      <c r="I30" s="460">
        <v>9</v>
      </c>
      <c r="J30" s="461">
        <v>30</v>
      </c>
      <c r="K30" s="462"/>
      <c r="L30" s="462"/>
      <c r="M30" s="462">
        <v>143</v>
      </c>
      <c r="N30" s="462"/>
      <c r="O30" s="199">
        <v>1</v>
      </c>
      <c r="P30" s="199"/>
      <c r="Q30" s="199"/>
      <c r="R30" s="199"/>
      <c r="S30" s="199"/>
      <c r="T30" s="199"/>
      <c r="U30" s="199"/>
      <c r="V30" s="199"/>
      <c r="W30" s="199">
        <v>1</v>
      </c>
      <c r="X30" s="199"/>
      <c r="Y30" s="199"/>
      <c r="Z30" s="199"/>
      <c r="AA30" s="199"/>
      <c r="AB30" s="534" t="s">
        <v>1324</v>
      </c>
      <c r="AC30" s="462">
        <v>1339</v>
      </c>
      <c r="AD30" s="462">
        <v>17087</v>
      </c>
      <c r="AE30" s="462">
        <v>15460</v>
      </c>
      <c r="AF30" s="462">
        <v>138</v>
      </c>
      <c r="AG30" s="197">
        <f t="shared" si="0"/>
        <v>965.03496503496501</v>
      </c>
    </row>
    <row r="31" spans="1:33" s="237" customFormat="1" ht="18.600000000000001" customHeight="1">
      <c r="A31" s="197" t="s">
        <v>481</v>
      </c>
      <c r="B31" s="198" t="s">
        <v>482</v>
      </c>
      <c r="C31" s="198">
        <v>25</v>
      </c>
      <c r="D31" s="458" t="s">
        <v>411</v>
      </c>
      <c r="E31" s="534" t="s">
        <v>883</v>
      </c>
      <c r="F31" s="534" t="s">
        <v>875</v>
      </c>
      <c r="G31" s="459" t="s">
        <v>1028</v>
      </c>
      <c r="H31" s="460">
        <v>15</v>
      </c>
      <c r="I31" s="460">
        <v>2</v>
      </c>
      <c r="J31" s="461">
        <v>25</v>
      </c>
      <c r="K31" s="462"/>
      <c r="L31" s="462"/>
      <c r="M31" s="462">
        <v>1755</v>
      </c>
      <c r="N31" s="462"/>
      <c r="O31" s="199"/>
      <c r="P31" s="199">
        <v>1</v>
      </c>
      <c r="Q31" s="199"/>
      <c r="R31" s="199"/>
      <c r="S31" s="199">
        <v>2</v>
      </c>
      <c r="T31" s="199"/>
      <c r="U31" s="199"/>
      <c r="V31" s="199">
        <v>2</v>
      </c>
      <c r="W31" s="199"/>
      <c r="X31" s="199">
        <v>1</v>
      </c>
      <c r="Y31" s="199"/>
      <c r="Z31" s="199"/>
      <c r="AA31" s="199"/>
      <c r="AB31" s="534" t="s">
        <v>1324</v>
      </c>
      <c r="AC31" s="462">
        <v>1339</v>
      </c>
      <c r="AD31" s="462">
        <v>441552</v>
      </c>
      <c r="AE31" s="462">
        <v>266635</v>
      </c>
      <c r="AF31" s="462">
        <v>2037</v>
      </c>
      <c r="AG31" s="197">
        <f t="shared" si="0"/>
        <v>1160.6837606837607</v>
      </c>
    </row>
    <row r="32" spans="1:33" s="237" customFormat="1" ht="18.600000000000001" customHeight="1">
      <c r="A32" s="197" t="s">
        <v>481</v>
      </c>
      <c r="B32" s="198" t="s">
        <v>482</v>
      </c>
      <c r="C32" s="198">
        <v>26</v>
      </c>
      <c r="D32" s="458" t="s">
        <v>411</v>
      </c>
      <c r="E32" s="534" t="s">
        <v>884</v>
      </c>
      <c r="F32" s="534" t="s">
        <v>875</v>
      </c>
      <c r="G32" s="459" t="s">
        <v>1028</v>
      </c>
      <c r="H32" s="460">
        <v>1</v>
      </c>
      <c r="I32" s="460">
        <v>6</v>
      </c>
      <c r="J32" s="461">
        <v>21</v>
      </c>
      <c r="K32" s="462"/>
      <c r="L32" s="462"/>
      <c r="M32" s="462">
        <v>339</v>
      </c>
      <c r="N32" s="462"/>
      <c r="O32" s="199"/>
      <c r="P32" s="199"/>
      <c r="Q32" s="199"/>
      <c r="R32" s="199"/>
      <c r="S32" s="199">
        <v>1</v>
      </c>
      <c r="T32" s="199"/>
      <c r="U32" s="199"/>
      <c r="V32" s="199">
        <v>1</v>
      </c>
      <c r="W32" s="199"/>
      <c r="X32" s="199"/>
      <c r="Y32" s="199"/>
      <c r="Z32" s="199"/>
      <c r="AA32" s="199"/>
      <c r="AB32" s="534" t="s">
        <v>1324</v>
      </c>
      <c r="AC32" s="462">
        <v>1339</v>
      </c>
      <c r="AD32" s="462">
        <v>36137</v>
      </c>
      <c r="AE32" s="462">
        <v>31864</v>
      </c>
      <c r="AF32" s="462">
        <v>165</v>
      </c>
      <c r="AG32" s="197">
        <f t="shared" si="0"/>
        <v>486.72566371681415</v>
      </c>
    </row>
    <row r="33" spans="1:33" s="237" customFormat="1" ht="18.600000000000001" customHeight="1">
      <c r="A33" s="197" t="s">
        <v>481</v>
      </c>
      <c r="B33" s="198" t="s">
        <v>482</v>
      </c>
      <c r="C33" s="198">
        <v>27</v>
      </c>
      <c r="D33" s="458" t="s">
        <v>411</v>
      </c>
      <c r="E33" s="534" t="s">
        <v>885</v>
      </c>
      <c r="F33" s="534" t="s">
        <v>875</v>
      </c>
      <c r="G33" s="459" t="s">
        <v>1028</v>
      </c>
      <c r="H33" s="460">
        <v>4</v>
      </c>
      <c r="I33" s="460">
        <v>5</v>
      </c>
      <c r="J33" s="461">
        <v>18</v>
      </c>
      <c r="K33" s="462"/>
      <c r="L33" s="462"/>
      <c r="M33" s="462">
        <v>396</v>
      </c>
      <c r="N33" s="462"/>
      <c r="O33" s="199"/>
      <c r="P33" s="199"/>
      <c r="Q33" s="199"/>
      <c r="R33" s="199"/>
      <c r="S33" s="199"/>
      <c r="T33" s="199">
        <v>1</v>
      </c>
      <c r="U33" s="199"/>
      <c r="V33" s="199"/>
      <c r="W33" s="199"/>
      <c r="X33" s="199"/>
      <c r="Y33" s="199"/>
      <c r="Z33" s="199"/>
      <c r="AA33" s="199"/>
      <c r="AB33" s="534" t="s">
        <v>1324</v>
      </c>
      <c r="AC33" s="462">
        <v>1339</v>
      </c>
      <c r="AD33" s="462">
        <v>50611</v>
      </c>
      <c r="AE33" s="462">
        <v>44279</v>
      </c>
      <c r="AF33" s="462">
        <v>198</v>
      </c>
      <c r="AG33" s="197">
        <f t="shared" si="0"/>
        <v>500</v>
      </c>
    </row>
    <row r="34" spans="1:33" s="237" customFormat="1" ht="18" customHeight="1">
      <c r="A34" s="197" t="s">
        <v>481</v>
      </c>
      <c r="B34" s="198" t="s">
        <v>482</v>
      </c>
      <c r="C34" s="198">
        <v>28</v>
      </c>
      <c r="D34" s="458" t="s">
        <v>411</v>
      </c>
      <c r="E34" s="534" t="s">
        <v>886</v>
      </c>
      <c r="F34" s="534" t="s">
        <v>875</v>
      </c>
      <c r="G34" s="459" t="s">
        <v>1027</v>
      </c>
      <c r="H34" s="460">
        <v>63</v>
      </c>
      <c r="I34" s="460">
        <v>8</v>
      </c>
      <c r="J34" s="461">
        <v>1</v>
      </c>
      <c r="K34" s="462"/>
      <c r="L34" s="462"/>
      <c r="M34" s="462">
        <v>712</v>
      </c>
      <c r="N34" s="462"/>
      <c r="O34" s="199"/>
      <c r="P34" s="199"/>
      <c r="Q34" s="199"/>
      <c r="R34" s="199">
        <v>1</v>
      </c>
      <c r="S34" s="199"/>
      <c r="T34" s="199"/>
      <c r="U34" s="199"/>
      <c r="V34" s="199">
        <v>1</v>
      </c>
      <c r="W34" s="199"/>
      <c r="X34" s="199"/>
      <c r="Y34" s="199"/>
      <c r="Z34" s="199"/>
      <c r="AA34" s="199"/>
      <c r="AB34" s="534" t="s">
        <v>1324</v>
      </c>
      <c r="AC34" s="462">
        <v>1339</v>
      </c>
      <c r="AD34" s="462">
        <v>91930</v>
      </c>
      <c r="AE34" s="462">
        <v>79657</v>
      </c>
      <c r="AF34" s="462">
        <v>368</v>
      </c>
      <c r="AG34" s="197">
        <f t="shared" si="0"/>
        <v>516.85393258426961</v>
      </c>
    </row>
    <row r="35" spans="1:33" s="237" customFormat="1" ht="18.600000000000001" customHeight="1">
      <c r="A35" s="197" t="s">
        <v>481</v>
      </c>
      <c r="B35" s="198" t="s">
        <v>482</v>
      </c>
      <c r="C35" s="198">
        <v>29</v>
      </c>
      <c r="D35" s="458" t="s">
        <v>411</v>
      </c>
      <c r="E35" s="534" t="s">
        <v>887</v>
      </c>
      <c r="F35" s="534" t="s">
        <v>875</v>
      </c>
      <c r="G35" s="459" t="s">
        <v>1028</v>
      </c>
      <c r="H35" s="460">
        <v>17</v>
      </c>
      <c r="I35" s="460">
        <v>3</v>
      </c>
      <c r="J35" s="461">
        <v>31</v>
      </c>
      <c r="K35" s="462"/>
      <c r="L35" s="462"/>
      <c r="M35" s="462">
        <v>3228</v>
      </c>
      <c r="N35" s="462"/>
      <c r="O35" s="199">
        <v>1</v>
      </c>
      <c r="P35" s="199"/>
      <c r="Q35" s="199"/>
      <c r="R35" s="199">
        <v>3</v>
      </c>
      <c r="S35" s="199"/>
      <c r="T35" s="199"/>
      <c r="U35" s="199"/>
      <c r="V35" s="199">
        <v>1</v>
      </c>
      <c r="W35" s="199">
        <v>1</v>
      </c>
      <c r="X35" s="199">
        <v>1</v>
      </c>
      <c r="Y35" s="199"/>
      <c r="Z35" s="199"/>
      <c r="AA35" s="199"/>
      <c r="AB35" s="534" t="s">
        <v>1324</v>
      </c>
      <c r="AC35" s="462">
        <v>1339</v>
      </c>
      <c r="AD35" s="462">
        <v>460300</v>
      </c>
      <c r="AE35" s="462">
        <v>372167</v>
      </c>
      <c r="AF35" s="462">
        <v>1921</v>
      </c>
      <c r="AG35" s="197">
        <f t="shared" si="0"/>
        <v>595.10532837670382</v>
      </c>
    </row>
    <row r="36" spans="1:33" s="237" customFormat="1" ht="18.600000000000001" customHeight="1">
      <c r="A36" s="197" t="s">
        <v>481</v>
      </c>
      <c r="B36" s="198" t="s">
        <v>482</v>
      </c>
      <c r="C36" s="198">
        <v>30</v>
      </c>
      <c r="D36" s="458" t="s">
        <v>411</v>
      </c>
      <c r="E36" s="534" t="s">
        <v>888</v>
      </c>
      <c r="F36" s="534" t="s">
        <v>875</v>
      </c>
      <c r="G36" s="459" t="s">
        <v>1028</v>
      </c>
      <c r="H36" s="460">
        <v>3</v>
      </c>
      <c r="I36" s="460">
        <v>2</v>
      </c>
      <c r="J36" s="461">
        <v>20</v>
      </c>
      <c r="K36" s="462"/>
      <c r="L36" s="462"/>
      <c r="M36" s="462">
        <v>97</v>
      </c>
      <c r="N36" s="462"/>
      <c r="O36" s="199"/>
      <c r="P36" s="199">
        <v>1</v>
      </c>
      <c r="Q36" s="199"/>
      <c r="R36" s="199"/>
      <c r="S36" s="199"/>
      <c r="T36" s="199"/>
      <c r="U36" s="199"/>
      <c r="V36" s="199"/>
      <c r="W36" s="199"/>
      <c r="X36" s="199">
        <v>1</v>
      </c>
      <c r="Y36" s="199"/>
      <c r="Z36" s="199"/>
      <c r="AA36" s="199"/>
      <c r="AB36" s="534" t="s">
        <v>1324</v>
      </c>
      <c r="AC36" s="462">
        <v>1339</v>
      </c>
      <c r="AD36" s="462">
        <v>12235</v>
      </c>
      <c r="AE36" s="462">
        <v>11453</v>
      </c>
      <c r="AF36" s="462">
        <v>64</v>
      </c>
      <c r="AG36" s="197">
        <f t="shared" si="0"/>
        <v>659.79381443298973</v>
      </c>
    </row>
    <row r="37" spans="1:33" s="237" customFormat="1" ht="18.600000000000001" customHeight="1">
      <c r="A37" s="197" t="s">
        <v>481</v>
      </c>
      <c r="B37" s="198" t="s">
        <v>482</v>
      </c>
      <c r="C37" s="198">
        <v>31</v>
      </c>
      <c r="D37" s="458" t="s">
        <v>411</v>
      </c>
      <c r="E37" s="534" t="s">
        <v>889</v>
      </c>
      <c r="F37" s="534" t="s">
        <v>875</v>
      </c>
      <c r="G37" s="459" t="s">
        <v>1028</v>
      </c>
      <c r="H37" s="460">
        <v>12</v>
      </c>
      <c r="I37" s="460">
        <v>1</v>
      </c>
      <c r="J37" s="461">
        <v>28</v>
      </c>
      <c r="K37" s="462"/>
      <c r="L37" s="462"/>
      <c r="M37" s="462">
        <v>809</v>
      </c>
      <c r="N37" s="462"/>
      <c r="O37" s="199">
        <v>1</v>
      </c>
      <c r="P37" s="199"/>
      <c r="Q37" s="199"/>
      <c r="R37" s="199">
        <v>2</v>
      </c>
      <c r="S37" s="199"/>
      <c r="T37" s="199"/>
      <c r="U37" s="199"/>
      <c r="V37" s="199">
        <v>2</v>
      </c>
      <c r="W37" s="199"/>
      <c r="X37" s="199">
        <v>1</v>
      </c>
      <c r="Y37" s="199">
        <v>1</v>
      </c>
      <c r="Z37" s="199"/>
      <c r="AA37" s="199"/>
      <c r="AB37" s="534" t="s">
        <v>1324</v>
      </c>
      <c r="AC37" s="462">
        <v>1339</v>
      </c>
      <c r="AD37" s="462">
        <v>122854</v>
      </c>
      <c r="AE37" s="462">
        <v>84656</v>
      </c>
      <c r="AF37" s="462">
        <v>523</v>
      </c>
      <c r="AG37" s="197">
        <f t="shared" si="0"/>
        <v>646.4771322620519</v>
      </c>
    </row>
    <row r="38" spans="1:33" s="237" customFormat="1" ht="18.600000000000001" customHeight="1">
      <c r="A38" s="197" t="s">
        <v>481</v>
      </c>
      <c r="B38" s="198" t="s">
        <v>482</v>
      </c>
      <c r="C38" s="198">
        <v>32</v>
      </c>
      <c r="D38" s="458" t="s">
        <v>414</v>
      </c>
      <c r="E38" s="534" t="s">
        <v>927</v>
      </c>
      <c r="F38" s="534" t="s">
        <v>917</v>
      </c>
      <c r="G38" s="459" t="s">
        <v>1028</v>
      </c>
      <c r="H38" s="460">
        <v>12</v>
      </c>
      <c r="I38" s="460">
        <v>1</v>
      </c>
      <c r="J38" s="461">
        <v>28</v>
      </c>
      <c r="K38" s="462"/>
      <c r="L38" s="462"/>
      <c r="M38" s="462">
        <v>838</v>
      </c>
      <c r="N38" s="462"/>
      <c r="O38" s="199"/>
      <c r="P38" s="199"/>
      <c r="Q38" s="199"/>
      <c r="R38" s="199"/>
      <c r="S38" s="199">
        <v>2</v>
      </c>
      <c r="T38" s="199"/>
      <c r="U38" s="199"/>
      <c r="V38" s="199">
        <v>1</v>
      </c>
      <c r="W38" s="199"/>
      <c r="X38" s="199"/>
      <c r="Y38" s="199"/>
      <c r="Z38" s="199"/>
      <c r="AA38" s="199"/>
      <c r="AB38" s="534" t="s">
        <v>1324</v>
      </c>
      <c r="AC38" s="462">
        <v>1328</v>
      </c>
      <c r="AD38" s="462">
        <v>123292</v>
      </c>
      <c r="AE38" s="462">
        <v>123292</v>
      </c>
      <c r="AF38" s="462">
        <v>976</v>
      </c>
      <c r="AG38" s="197">
        <f t="shared" si="0"/>
        <v>1164.6778042959427</v>
      </c>
    </row>
    <row r="39" spans="1:33" s="237" customFormat="1" ht="18.600000000000001" customHeight="1">
      <c r="A39" s="197" t="s">
        <v>481</v>
      </c>
      <c r="B39" s="198" t="s">
        <v>482</v>
      </c>
      <c r="C39" s="198">
        <v>33</v>
      </c>
      <c r="D39" s="458" t="s">
        <v>414</v>
      </c>
      <c r="E39" s="534" t="s">
        <v>928</v>
      </c>
      <c r="F39" s="534" t="s">
        <v>917</v>
      </c>
      <c r="G39" s="459" t="s">
        <v>1026</v>
      </c>
      <c r="H39" s="460">
        <v>55</v>
      </c>
      <c r="I39" s="460">
        <v>7</v>
      </c>
      <c r="J39" s="461">
        <v>3</v>
      </c>
      <c r="K39" s="462"/>
      <c r="L39" s="462"/>
      <c r="M39" s="462">
        <v>615</v>
      </c>
      <c r="N39" s="462"/>
      <c r="O39" s="199"/>
      <c r="P39" s="199"/>
      <c r="Q39" s="199">
        <v>1</v>
      </c>
      <c r="R39" s="199"/>
      <c r="S39" s="199"/>
      <c r="T39" s="199"/>
      <c r="U39" s="199"/>
      <c r="V39" s="199">
        <v>1</v>
      </c>
      <c r="W39" s="199"/>
      <c r="X39" s="199"/>
      <c r="Y39" s="199"/>
      <c r="Z39" s="199"/>
      <c r="AA39" s="199"/>
      <c r="AB39" s="534" t="s">
        <v>1324</v>
      </c>
      <c r="AC39" s="462">
        <v>1328</v>
      </c>
      <c r="AD39" s="462">
        <v>76662</v>
      </c>
      <c r="AE39" s="462">
        <v>76662</v>
      </c>
      <c r="AF39" s="462">
        <v>392</v>
      </c>
      <c r="AG39" s="197">
        <f t="shared" si="0"/>
        <v>637.39837398373982</v>
      </c>
    </row>
    <row r="40" spans="1:33" s="237" customFormat="1" ht="18.600000000000001" customHeight="1">
      <c r="A40" s="197" t="s">
        <v>481</v>
      </c>
      <c r="B40" s="198" t="s">
        <v>482</v>
      </c>
      <c r="C40" s="198">
        <v>34</v>
      </c>
      <c r="D40" s="458" t="s">
        <v>414</v>
      </c>
      <c r="E40" s="534" t="s">
        <v>929</v>
      </c>
      <c r="F40" s="534" t="s">
        <v>917</v>
      </c>
      <c r="G40" s="459" t="s">
        <v>1028</v>
      </c>
      <c r="H40" s="460">
        <v>21</v>
      </c>
      <c r="I40" s="460">
        <v>3</v>
      </c>
      <c r="J40" s="461">
        <v>31</v>
      </c>
      <c r="K40" s="462"/>
      <c r="L40" s="462"/>
      <c r="M40" s="462">
        <v>626</v>
      </c>
      <c r="N40" s="462"/>
      <c r="O40" s="199"/>
      <c r="P40" s="199">
        <v>1</v>
      </c>
      <c r="Q40" s="199"/>
      <c r="R40" s="199"/>
      <c r="S40" s="199"/>
      <c r="T40" s="199"/>
      <c r="U40" s="199"/>
      <c r="V40" s="199">
        <v>1</v>
      </c>
      <c r="W40" s="199"/>
      <c r="X40" s="199"/>
      <c r="Y40" s="199"/>
      <c r="Z40" s="199"/>
      <c r="AA40" s="199"/>
      <c r="AB40" s="534" t="s">
        <v>1324</v>
      </c>
      <c r="AC40" s="462">
        <v>1328</v>
      </c>
      <c r="AD40" s="462">
        <v>71056</v>
      </c>
      <c r="AE40" s="462">
        <v>71056</v>
      </c>
      <c r="AF40" s="462">
        <v>389</v>
      </c>
      <c r="AG40" s="197">
        <f t="shared" si="0"/>
        <v>621.40575079872201</v>
      </c>
    </row>
    <row r="41" spans="1:33" s="237" customFormat="1" ht="18.600000000000001" customHeight="1">
      <c r="A41" s="197" t="s">
        <v>481</v>
      </c>
      <c r="B41" s="198" t="s">
        <v>482</v>
      </c>
      <c r="C41" s="198">
        <v>35</v>
      </c>
      <c r="D41" s="458" t="s">
        <v>414</v>
      </c>
      <c r="E41" s="534" t="s">
        <v>930</v>
      </c>
      <c r="F41" s="534" t="s">
        <v>917</v>
      </c>
      <c r="G41" s="459" t="s">
        <v>1026</v>
      </c>
      <c r="H41" s="460">
        <v>53</v>
      </c>
      <c r="I41" s="460">
        <v>11</v>
      </c>
      <c r="J41" s="461">
        <v>18</v>
      </c>
      <c r="K41" s="462"/>
      <c r="L41" s="462"/>
      <c r="M41" s="462">
        <v>57</v>
      </c>
      <c r="N41" s="462"/>
      <c r="O41" s="199"/>
      <c r="P41" s="199">
        <v>1</v>
      </c>
      <c r="Q41" s="199"/>
      <c r="R41" s="199"/>
      <c r="S41" s="199"/>
      <c r="T41" s="199"/>
      <c r="U41" s="199"/>
      <c r="V41" s="199">
        <v>1</v>
      </c>
      <c r="W41" s="199"/>
      <c r="X41" s="199"/>
      <c r="Y41" s="199"/>
      <c r="Z41" s="199"/>
      <c r="AA41" s="199"/>
      <c r="AB41" s="534" t="s">
        <v>1324</v>
      </c>
      <c r="AC41" s="462">
        <v>1328</v>
      </c>
      <c r="AD41" s="462">
        <v>5151</v>
      </c>
      <c r="AE41" s="462">
        <v>5151</v>
      </c>
      <c r="AF41" s="462">
        <v>50</v>
      </c>
      <c r="AG41" s="197">
        <f t="shared" si="0"/>
        <v>877.19298245614038</v>
      </c>
    </row>
    <row r="42" spans="1:33" s="237" customFormat="1" ht="18.600000000000001" customHeight="1">
      <c r="A42" s="197" t="s">
        <v>481</v>
      </c>
      <c r="B42" s="198" t="s">
        <v>482</v>
      </c>
      <c r="C42" s="198">
        <v>36</v>
      </c>
      <c r="D42" s="458" t="s">
        <v>414</v>
      </c>
      <c r="E42" s="534" t="s">
        <v>931</v>
      </c>
      <c r="F42" s="534" t="s">
        <v>917</v>
      </c>
      <c r="G42" s="459" t="s">
        <v>1026</v>
      </c>
      <c r="H42" s="460">
        <v>49</v>
      </c>
      <c r="I42" s="460">
        <v>6</v>
      </c>
      <c r="J42" s="461">
        <v>24</v>
      </c>
      <c r="K42" s="462"/>
      <c r="L42" s="462"/>
      <c r="M42" s="462">
        <v>338</v>
      </c>
      <c r="N42" s="462"/>
      <c r="O42" s="199"/>
      <c r="P42" s="199"/>
      <c r="Q42" s="199"/>
      <c r="R42" s="199">
        <v>1</v>
      </c>
      <c r="S42" s="199"/>
      <c r="T42" s="199"/>
      <c r="U42" s="199"/>
      <c r="V42" s="199">
        <v>1</v>
      </c>
      <c r="W42" s="199"/>
      <c r="X42" s="199"/>
      <c r="Y42" s="199"/>
      <c r="Z42" s="199"/>
      <c r="AA42" s="199"/>
      <c r="AB42" s="534" t="s">
        <v>1324</v>
      </c>
      <c r="AC42" s="462">
        <v>1328</v>
      </c>
      <c r="AD42" s="462">
        <v>64827</v>
      </c>
      <c r="AE42" s="462">
        <v>64827</v>
      </c>
      <c r="AF42" s="462">
        <v>402</v>
      </c>
      <c r="AG42" s="197">
        <f t="shared" si="0"/>
        <v>1189.3491124260354</v>
      </c>
    </row>
    <row r="43" spans="1:33" s="237" customFormat="1" ht="18.600000000000001" customHeight="1">
      <c r="A43" s="197" t="s">
        <v>481</v>
      </c>
      <c r="B43" s="198" t="s">
        <v>482</v>
      </c>
      <c r="C43" s="198">
        <v>37</v>
      </c>
      <c r="D43" s="458" t="s">
        <v>414</v>
      </c>
      <c r="E43" s="534" t="s">
        <v>932</v>
      </c>
      <c r="F43" s="534" t="s">
        <v>917</v>
      </c>
      <c r="G43" s="459" t="s">
        <v>1028</v>
      </c>
      <c r="H43" s="460">
        <v>22</v>
      </c>
      <c r="I43" s="460">
        <v>2</v>
      </c>
      <c r="J43" s="461">
        <v>9</v>
      </c>
      <c r="K43" s="462"/>
      <c r="L43" s="462"/>
      <c r="M43" s="462">
        <v>102</v>
      </c>
      <c r="N43" s="462"/>
      <c r="O43" s="199"/>
      <c r="P43" s="199"/>
      <c r="Q43" s="199"/>
      <c r="R43" s="199">
        <v>1</v>
      </c>
      <c r="S43" s="199"/>
      <c r="T43" s="199"/>
      <c r="U43" s="199"/>
      <c r="V43" s="199"/>
      <c r="W43" s="199"/>
      <c r="X43" s="199">
        <v>1</v>
      </c>
      <c r="Y43" s="199"/>
      <c r="Z43" s="199"/>
      <c r="AA43" s="199"/>
      <c r="AB43" s="534" t="s">
        <v>1324</v>
      </c>
      <c r="AC43" s="462">
        <v>1328</v>
      </c>
      <c r="AD43" s="462">
        <v>8480</v>
      </c>
      <c r="AE43" s="462">
        <v>8480</v>
      </c>
      <c r="AF43" s="462">
        <v>46</v>
      </c>
      <c r="AG43" s="197">
        <f t="shared" si="0"/>
        <v>450.98039215686276</v>
      </c>
    </row>
    <row r="44" spans="1:33" s="237" customFormat="1" ht="18.600000000000001" customHeight="1">
      <c r="A44" s="197" t="s">
        <v>481</v>
      </c>
      <c r="B44" s="198" t="s">
        <v>482</v>
      </c>
      <c r="C44" s="198">
        <v>38</v>
      </c>
      <c r="D44" s="458" t="s">
        <v>414</v>
      </c>
      <c r="E44" s="534" t="s">
        <v>933</v>
      </c>
      <c r="F44" s="534" t="s">
        <v>917</v>
      </c>
      <c r="G44" s="459" t="s">
        <v>1026</v>
      </c>
      <c r="H44" s="460">
        <v>51</v>
      </c>
      <c r="I44" s="460">
        <v>12</v>
      </c>
      <c r="J44" s="461">
        <v>3</v>
      </c>
      <c r="K44" s="462"/>
      <c r="L44" s="462"/>
      <c r="M44" s="462">
        <v>131</v>
      </c>
      <c r="N44" s="462"/>
      <c r="O44" s="199"/>
      <c r="P44" s="199"/>
      <c r="Q44" s="199"/>
      <c r="R44" s="199">
        <v>1</v>
      </c>
      <c r="S44" s="199"/>
      <c r="T44" s="199"/>
      <c r="U44" s="199"/>
      <c r="V44" s="199">
        <v>1</v>
      </c>
      <c r="W44" s="199"/>
      <c r="X44" s="199"/>
      <c r="Y44" s="199"/>
      <c r="Z44" s="199"/>
      <c r="AA44" s="199"/>
      <c r="AB44" s="534" t="s">
        <v>1324</v>
      </c>
      <c r="AC44" s="462">
        <v>1328</v>
      </c>
      <c r="AD44" s="462">
        <v>13941</v>
      </c>
      <c r="AE44" s="462">
        <v>13941</v>
      </c>
      <c r="AF44" s="462">
        <v>99</v>
      </c>
      <c r="AG44" s="197">
        <f t="shared" si="0"/>
        <v>755.72519083969462</v>
      </c>
    </row>
    <row r="45" spans="1:33" s="237" customFormat="1" ht="18.600000000000001" customHeight="1">
      <c r="A45" s="197" t="s">
        <v>481</v>
      </c>
      <c r="B45" s="198" t="s">
        <v>482</v>
      </c>
      <c r="C45" s="198">
        <v>39</v>
      </c>
      <c r="D45" s="458" t="s">
        <v>414</v>
      </c>
      <c r="E45" s="534" t="s">
        <v>934</v>
      </c>
      <c r="F45" s="534" t="s">
        <v>917</v>
      </c>
      <c r="G45" s="459" t="s">
        <v>1028</v>
      </c>
      <c r="H45" s="460">
        <v>22</v>
      </c>
      <c r="I45" s="460">
        <v>2</v>
      </c>
      <c r="J45" s="461">
        <v>9</v>
      </c>
      <c r="K45" s="462"/>
      <c r="L45" s="462"/>
      <c r="M45" s="462">
        <v>90</v>
      </c>
      <c r="N45" s="462"/>
      <c r="O45" s="199"/>
      <c r="P45" s="199"/>
      <c r="Q45" s="199"/>
      <c r="R45" s="199">
        <v>1</v>
      </c>
      <c r="S45" s="199"/>
      <c r="T45" s="199"/>
      <c r="U45" s="199"/>
      <c r="V45" s="199"/>
      <c r="W45" s="199"/>
      <c r="X45" s="199">
        <v>1</v>
      </c>
      <c r="Y45" s="199"/>
      <c r="Z45" s="199"/>
      <c r="AA45" s="199"/>
      <c r="AB45" s="534" t="s">
        <v>1324</v>
      </c>
      <c r="AC45" s="462">
        <v>1328</v>
      </c>
      <c r="AD45" s="462">
        <v>10996</v>
      </c>
      <c r="AE45" s="462">
        <v>10996</v>
      </c>
      <c r="AF45" s="462">
        <v>56</v>
      </c>
      <c r="AG45" s="197">
        <f t="shared" si="0"/>
        <v>622.22222222222217</v>
      </c>
    </row>
    <row r="46" spans="1:33" s="237" customFormat="1" ht="18.600000000000001" customHeight="1">
      <c r="A46" s="197" t="s">
        <v>481</v>
      </c>
      <c r="B46" s="198" t="s">
        <v>482</v>
      </c>
      <c r="C46" s="198">
        <v>40</v>
      </c>
      <c r="D46" s="458" t="s">
        <v>414</v>
      </c>
      <c r="E46" s="534" t="s">
        <v>935</v>
      </c>
      <c r="F46" s="534" t="s">
        <v>917</v>
      </c>
      <c r="G46" s="459" t="s">
        <v>1026</v>
      </c>
      <c r="H46" s="460">
        <v>53</v>
      </c>
      <c r="I46" s="460">
        <v>6</v>
      </c>
      <c r="J46" s="461">
        <v>6</v>
      </c>
      <c r="K46" s="462"/>
      <c r="L46" s="462"/>
      <c r="M46" s="462">
        <v>146</v>
      </c>
      <c r="N46" s="462"/>
      <c r="O46" s="199"/>
      <c r="P46" s="199">
        <v>1</v>
      </c>
      <c r="Q46" s="199"/>
      <c r="R46" s="199"/>
      <c r="S46" s="199"/>
      <c r="T46" s="199"/>
      <c r="U46" s="199"/>
      <c r="V46" s="199">
        <v>1</v>
      </c>
      <c r="W46" s="199"/>
      <c r="X46" s="199"/>
      <c r="Y46" s="199"/>
      <c r="Z46" s="199"/>
      <c r="AA46" s="199"/>
      <c r="AB46" s="534" t="s">
        <v>1324</v>
      </c>
      <c r="AC46" s="462">
        <v>1328</v>
      </c>
      <c r="AD46" s="462">
        <v>13710</v>
      </c>
      <c r="AE46" s="462">
        <v>13710</v>
      </c>
      <c r="AF46" s="462">
        <v>136</v>
      </c>
      <c r="AG46" s="197">
        <f t="shared" si="0"/>
        <v>931.50684931506851</v>
      </c>
    </row>
    <row r="47" spans="1:33" s="237" customFormat="1" ht="18.600000000000001" customHeight="1">
      <c r="A47" s="197" t="s">
        <v>481</v>
      </c>
      <c r="B47" s="198" t="s">
        <v>482</v>
      </c>
      <c r="C47" s="198">
        <v>41</v>
      </c>
      <c r="D47" s="458" t="s">
        <v>414</v>
      </c>
      <c r="E47" s="534" t="s">
        <v>936</v>
      </c>
      <c r="F47" s="534" t="s">
        <v>917</v>
      </c>
      <c r="G47" s="459" t="s">
        <v>1026</v>
      </c>
      <c r="H47" s="460">
        <v>54</v>
      </c>
      <c r="I47" s="460">
        <v>11</v>
      </c>
      <c r="J47" s="461">
        <v>26</v>
      </c>
      <c r="K47" s="462"/>
      <c r="L47" s="462"/>
      <c r="M47" s="462">
        <v>38</v>
      </c>
      <c r="N47" s="462"/>
      <c r="O47" s="199">
        <v>1</v>
      </c>
      <c r="P47" s="199"/>
      <c r="Q47" s="199"/>
      <c r="R47" s="199"/>
      <c r="S47" s="199"/>
      <c r="T47" s="199"/>
      <c r="U47" s="199"/>
      <c r="V47" s="199"/>
      <c r="W47" s="199">
        <v>1</v>
      </c>
      <c r="X47" s="199"/>
      <c r="Y47" s="199"/>
      <c r="Z47" s="199"/>
      <c r="AA47" s="199"/>
      <c r="AB47" s="534" t="s">
        <v>1324</v>
      </c>
      <c r="AC47" s="462">
        <v>1328</v>
      </c>
      <c r="AD47" s="462">
        <v>3214</v>
      </c>
      <c r="AE47" s="462">
        <v>3214</v>
      </c>
      <c r="AF47" s="462">
        <v>23</v>
      </c>
      <c r="AG47" s="197">
        <f t="shared" si="0"/>
        <v>605.26315789473688</v>
      </c>
    </row>
    <row r="48" spans="1:33" s="237" customFormat="1" ht="18.600000000000001" customHeight="1">
      <c r="A48" s="197" t="s">
        <v>481</v>
      </c>
      <c r="B48" s="198" t="s">
        <v>482</v>
      </c>
      <c r="C48" s="198">
        <v>42</v>
      </c>
      <c r="D48" s="458" t="s">
        <v>414</v>
      </c>
      <c r="E48" s="534" t="s">
        <v>937</v>
      </c>
      <c r="F48" s="534" t="s">
        <v>917</v>
      </c>
      <c r="G48" s="459" t="s">
        <v>1026</v>
      </c>
      <c r="H48" s="460">
        <v>55</v>
      </c>
      <c r="I48" s="460">
        <v>12</v>
      </c>
      <c r="J48" s="461">
        <v>19</v>
      </c>
      <c r="K48" s="462"/>
      <c r="L48" s="462"/>
      <c r="M48" s="462">
        <v>100</v>
      </c>
      <c r="N48" s="462"/>
      <c r="O48" s="199">
        <v>1</v>
      </c>
      <c r="P48" s="199"/>
      <c r="Q48" s="199"/>
      <c r="R48" s="199"/>
      <c r="S48" s="199"/>
      <c r="T48" s="199"/>
      <c r="U48" s="199"/>
      <c r="V48" s="199"/>
      <c r="W48" s="199">
        <v>1</v>
      </c>
      <c r="X48" s="199"/>
      <c r="Y48" s="199"/>
      <c r="Z48" s="199"/>
      <c r="AA48" s="199"/>
      <c r="AB48" s="534" t="s">
        <v>1324</v>
      </c>
      <c r="AC48" s="462">
        <v>1328</v>
      </c>
      <c r="AD48" s="462">
        <v>7868</v>
      </c>
      <c r="AE48" s="462">
        <v>7868</v>
      </c>
      <c r="AF48" s="462">
        <v>32</v>
      </c>
      <c r="AG48" s="197">
        <f t="shared" si="0"/>
        <v>320</v>
      </c>
    </row>
    <row r="49" spans="1:33" s="237" customFormat="1" ht="18.600000000000001" customHeight="1">
      <c r="A49" s="197" t="s">
        <v>481</v>
      </c>
      <c r="B49" s="198" t="s">
        <v>482</v>
      </c>
      <c r="C49" s="198">
        <v>43</v>
      </c>
      <c r="D49" s="458" t="s">
        <v>414</v>
      </c>
      <c r="E49" s="458" t="s">
        <v>1022</v>
      </c>
      <c r="F49" s="534" t="s">
        <v>917</v>
      </c>
      <c r="G49" s="459" t="s">
        <v>1028</v>
      </c>
      <c r="H49" s="460">
        <v>6</v>
      </c>
      <c r="I49" s="460">
        <v>3</v>
      </c>
      <c r="J49" s="461">
        <v>31</v>
      </c>
      <c r="K49" s="462"/>
      <c r="L49" s="462"/>
      <c r="M49" s="462">
        <v>2152</v>
      </c>
      <c r="N49" s="462"/>
      <c r="O49" s="199">
        <v>1</v>
      </c>
      <c r="P49" s="199">
        <v>1</v>
      </c>
      <c r="Q49" s="199"/>
      <c r="R49" s="199"/>
      <c r="S49" s="199"/>
      <c r="T49" s="199"/>
      <c r="U49" s="199"/>
      <c r="V49" s="199"/>
      <c r="W49" s="199"/>
      <c r="X49" s="199">
        <v>2</v>
      </c>
      <c r="Y49" s="199"/>
      <c r="Z49" s="199"/>
      <c r="AA49" s="199"/>
      <c r="AB49" s="534" t="s">
        <v>1324</v>
      </c>
      <c r="AC49" s="462">
        <v>1328</v>
      </c>
      <c r="AD49" s="462">
        <v>225647</v>
      </c>
      <c r="AE49" s="462">
        <v>225647</v>
      </c>
      <c r="AF49" s="462">
        <v>1185</v>
      </c>
      <c r="AG49" s="197">
        <f t="shared" si="0"/>
        <v>550.65055762081784</v>
      </c>
    </row>
    <row r="50" spans="1:33" s="237" customFormat="1" ht="18.600000000000001" customHeight="1">
      <c r="A50" s="197" t="s">
        <v>481</v>
      </c>
      <c r="B50" s="198" t="s">
        <v>482</v>
      </c>
      <c r="C50" s="198">
        <v>44</v>
      </c>
      <c r="D50" s="458" t="s">
        <v>414</v>
      </c>
      <c r="E50" s="458" t="s">
        <v>1023</v>
      </c>
      <c r="F50" s="534" t="s">
        <v>917</v>
      </c>
      <c r="G50" s="459" t="s">
        <v>1028</v>
      </c>
      <c r="H50" s="460">
        <v>16</v>
      </c>
      <c r="I50" s="460">
        <v>3</v>
      </c>
      <c r="J50" s="461">
        <v>31</v>
      </c>
      <c r="K50" s="462"/>
      <c r="L50" s="462"/>
      <c r="M50" s="462">
        <v>1099</v>
      </c>
      <c r="N50" s="462"/>
      <c r="O50" s="199"/>
      <c r="P50" s="199">
        <v>2</v>
      </c>
      <c r="Q50" s="199"/>
      <c r="R50" s="199"/>
      <c r="S50" s="199"/>
      <c r="T50" s="199"/>
      <c r="U50" s="199"/>
      <c r="V50" s="199"/>
      <c r="W50" s="199"/>
      <c r="X50" s="199">
        <v>1</v>
      </c>
      <c r="Y50" s="199"/>
      <c r="Z50" s="199"/>
      <c r="AA50" s="199"/>
      <c r="AB50" s="534" t="s">
        <v>1324</v>
      </c>
      <c r="AC50" s="462">
        <v>1328</v>
      </c>
      <c r="AD50" s="462">
        <v>122973</v>
      </c>
      <c r="AE50" s="462">
        <v>122973</v>
      </c>
      <c r="AF50" s="462">
        <v>780</v>
      </c>
      <c r="AG50" s="197">
        <f t="shared" si="0"/>
        <v>709.73612374886261</v>
      </c>
    </row>
    <row r="51" spans="1:33" s="237" customFormat="1" ht="18.600000000000001" customHeight="1">
      <c r="A51" s="197" t="s">
        <v>481</v>
      </c>
      <c r="B51" s="198" t="s">
        <v>482</v>
      </c>
      <c r="C51" s="198">
        <v>45</v>
      </c>
      <c r="D51" s="458" t="s">
        <v>414</v>
      </c>
      <c r="E51" s="534" t="s">
        <v>938</v>
      </c>
      <c r="F51" s="534" t="s">
        <v>917</v>
      </c>
      <c r="G51" s="459" t="s">
        <v>1028</v>
      </c>
      <c r="H51" s="460">
        <v>23</v>
      </c>
      <c r="I51" s="460">
        <v>3</v>
      </c>
      <c r="J51" s="461">
        <v>31</v>
      </c>
      <c r="K51" s="462"/>
      <c r="L51" s="462"/>
      <c r="M51" s="462">
        <v>708</v>
      </c>
      <c r="N51" s="462"/>
      <c r="O51" s="199">
        <v>2</v>
      </c>
      <c r="P51" s="199"/>
      <c r="Q51" s="199"/>
      <c r="R51" s="199"/>
      <c r="S51" s="199"/>
      <c r="T51" s="199"/>
      <c r="U51" s="199"/>
      <c r="V51" s="199"/>
      <c r="W51" s="199"/>
      <c r="X51" s="199">
        <v>2</v>
      </c>
      <c r="Y51" s="199"/>
      <c r="Z51" s="199"/>
      <c r="AA51" s="199"/>
      <c r="AB51" s="534" t="s">
        <v>1324</v>
      </c>
      <c r="AC51" s="462">
        <v>1328</v>
      </c>
      <c r="AD51" s="462">
        <v>74562</v>
      </c>
      <c r="AE51" s="462">
        <v>74562</v>
      </c>
      <c r="AF51" s="462">
        <v>427</v>
      </c>
      <c r="AG51" s="197">
        <f t="shared" si="0"/>
        <v>603.10734463276833</v>
      </c>
    </row>
    <row r="52" spans="1:33" s="237" customFormat="1" ht="18.600000000000001" customHeight="1">
      <c r="A52" s="197" t="s">
        <v>481</v>
      </c>
      <c r="B52" s="198" t="s">
        <v>482</v>
      </c>
      <c r="C52" s="198">
        <v>46</v>
      </c>
      <c r="D52" s="458" t="s">
        <v>414</v>
      </c>
      <c r="E52" s="458" t="s">
        <v>1024</v>
      </c>
      <c r="F52" s="534" t="s">
        <v>917</v>
      </c>
      <c r="G52" s="459" t="s">
        <v>1026</v>
      </c>
      <c r="H52" s="460">
        <v>59</v>
      </c>
      <c r="I52" s="460">
        <v>2</v>
      </c>
      <c r="J52" s="461">
        <v>14</v>
      </c>
      <c r="K52" s="462"/>
      <c r="L52" s="462"/>
      <c r="M52" s="462">
        <v>340</v>
      </c>
      <c r="N52" s="462"/>
      <c r="O52" s="199"/>
      <c r="P52" s="199"/>
      <c r="Q52" s="199"/>
      <c r="R52" s="199">
        <v>1</v>
      </c>
      <c r="S52" s="199"/>
      <c r="T52" s="199"/>
      <c r="U52" s="199"/>
      <c r="V52" s="199"/>
      <c r="W52" s="199"/>
      <c r="X52" s="199">
        <v>1</v>
      </c>
      <c r="Y52" s="199"/>
      <c r="Z52" s="199"/>
      <c r="AA52" s="199"/>
      <c r="AB52" s="534" t="s">
        <v>1324</v>
      </c>
      <c r="AC52" s="462">
        <v>1328</v>
      </c>
      <c r="AD52" s="462">
        <v>30466</v>
      </c>
      <c r="AE52" s="462">
        <v>30466</v>
      </c>
      <c r="AF52" s="462">
        <v>103</v>
      </c>
      <c r="AG52" s="197">
        <f t="shared" ref="AG52:AG97" si="1">AF52*1000/M52</f>
        <v>302.94117647058823</v>
      </c>
    </row>
    <row r="53" spans="1:33" s="237" customFormat="1" ht="18.600000000000001" customHeight="1">
      <c r="A53" s="197" t="s">
        <v>481</v>
      </c>
      <c r="B53" s="198" t="s">
        <v>482</v>
      </c>
      <c r="C53" s="198">
        <v>47</v>
      </c>
      <c r="D53" s="458" t="s">
        <v>414</v>
      </c>
      <c r="E53" s="534" t="s">
        <v>939</v>
      </c>
      <c r="F53" s="534" t="s">
        <v>917</v>
      </c>
      <c r="G53" s="459" t="s">
        <v>1026</v>
      </c>
      <c r="H53" s="460">
        <v>62</v>
      </c>
      <c r="I53" s="460">
        <v>3</v>
      </c>
      <c r="J53" s="461">
        <v>23</v>
      </c>
      <c r="K53" s="462"/>
      <c r="L53" s="462"/>
      <c r="M53" s="462">
        <v>1902</v>
      </c>
      <c r="N53" s="462"/>
      <c r="O53" s="199">
        <v>1</v>
      </c>
      <c r="P53" s="199"/>
      <c r="Q53" s="199"/>
      <c r="R53" s="199"/>
      <c r="S53" s="199"/>
      <c r="T53" s="199"/>
      <c r="U53" s="199"/>
      <c r="V53" s="199"/>
      <c r="W53" s="199"/>
      <c r="X53" s="199">
        <v>1</v>
      </c>
      <c r="Y53" s="199"/>
      <c r="Z53" s="199"/>
      <c r="AA53" s="199"/>
      <c r="AB53" s="534" t="s">
        <v>1324</v>
      </c>
      <c r="AC53" s="462">
        <v>1328</v>
      </c>
      <c r="AD53" s="462">
        <v>182382</v>
      </c>
      <c r="AE53" s="462">
        <v>182382</v>
      </c>
      <c r="AF53" s="462">
        <v>1067</v>
      </c>
      <c r="AG53" s="197">
        <f t="shared" si="1"/>
        <v>560.98843322818084</v>
      </c>
    </row>
    <row r="54" spans="1:33" s="237" customFormat="1" ht="18.600000000000001" customHeight="1">
      <c r="A54" s="197" t="s">
        <v>481</v>
      </c>
      <c r="B54" s="198" t="s">
        <v>482</v>
      </c>
      <c r="C54" s="198">
        <v>48</v>
      </c>
      <c r="D54" s="458" t="s">
        <v>415</v>
      </c>
      <c r="E54" s="534" t="s">
        <v>940</v>
      </c>
      <c r="F54" s="534" t="s">
        <v>917</v>
      </c>
      <c r="G54" s="459" t="s">
        <v>1028</v>
      </c>
      <c r="H54" s="460">
        <v>21</v>
      </c>
      <c r="I54" s="460">
        <v>3</v>
      </c>
      <c r="J54" s="461">
        <v>31</v>
      </c>
      <c r="K54" s="462"/>
      <c r="L54" s="462"/>
      <c r="M54" s="462">
        <v>143</v>
      </c>
      <c r="N54" s="462"/>
      <c r="O54" s="199">
        <v>1</v>
      </c>
      <c r="P54" s="199"/>
      <c r="Q54" s="199"/>
      <c r="R54" s="199"/>
      <c r="S54" s="199"/>
      <c r="T54" s="199"/>
      <c r="U54" s="199"/>
      <c r="V54" s="199"/>
      <c r="W54" s="199"/>
      <c r="X54" s="199"/>
      <c r="Y54" s="199">
        <v>1</v>
      </c>
      <c r="Z54" s="199"/>
      <c r="AA54" s="199"/>
      <c r="AB54" s="534" t="s">
        <v>1324</v>
      </c>
      <c r="AC54" s="462">
        <v>1720</v>
      </c>
      <c r="AD54" s="462">
        <v>11941</v>
      </c>
      <c r="AE54" s="462">
        <v>9194</v>
      </c>
      <c r="AF54" s="462">
        <v>56</v>
      </c>
      <c r="AG54" s="197">
        <f t="shared" si="1"/>
        <v>391.60839160839163</v>
      </c>
    </row>
    <row r="55" spans="1:33" s="237" customFormat="1" ht="18.600000000000001" customHeight="1">
      <c r="A55" s="197" t="s">
        <v>481</v>
      </c>
      <c r="B55" s="198" t="s">
        <v>482</v>
      </c>
      <c r="C55" s="198">
        <v>49</v>
      </c>
      <c r="D55" s="458" t="s">
        <v>415</v>
      </c>
      <c r="E55" s="534" t="s">
        <v>941</v>
      </c>
      <c r="F55" s="534" t="s">
        <v>917</v>
      </c>
      <c r="G55" s="459" t="s">
        <v>1026</v>
      </c>
      <c r="H55" s="460">
        <v>57</v>
      </c>
      <c r="I55" s="460">
        <v>6</v>
      </c>
      <c r="J55" s="461">
        <v>15</v>
      </c>
      <c r="K55" s="462"/>
      <c r="L55" s="462"/>
      <c r="M55" s="462">
        <v>521</v>
      </c>
      <c r="N55" s="462"/>
      <c r="O55" s="199"/>
      <c r="P55" s="199"/>
      <c r="Q55" s="199"/>
      <c r="R55" s="199">
        <v>1</v>
      </c>
      <c r="S55" s="199"/>
      <c r="T55" s="199"/>
      <c r="U55" s="199"/>
      <c r="V55" s="199">
        <v>1</v>
      </c>
      <c r="W55" s="199"/>
      <c r="X55" s="199"/>
      <c r="Y55" s="199"/>
      <c r="Z55" s="199"/>
      <c r="AA55" s="199"/>
      <c r="AB55" s="534" t="s">
        <v>1324</v>
      </c>
      <c r="AC55" s="462">
        <v>1720</v>
      </c>
      <c r="AD55" s="462">
        <v>62508</v>
      </c>
      <c r="AE55" s="462">
        <v>48131</v>
      </c>
      <c r="AF55" s="462">
        <v>304</v>
      </c>
      <c r="AG55" s="197">
        <f t="shared" si="1"/>
        <v>583.49328214971206</v>
      </c>
    </row>
    <row r="56" spans="1:33" s="237" customFormat="1" ht="18.600000000000001" customHeight="1">
      <c r="A56" s="197" t="s">
        <v>481</v>
      </c>
      <c r="B56" s="198" t="s">
        <v>482</v>
      </c>
      <c r="C56" s="198">
        <v>50</v>
      </c>
      <c r="D56" s="458" t="s">
        <v>415</v>
      </c>
      <c r="E56" s="534" t="s">
        <v>942</v>
      </c>
      <c r="F56" s="534" t="s">
        <v>917</v>
      </c>
      <c r="G56" s="459" t="s">
        <v>1026</v>
      </c>
      <c r="H56" s="460">
        <v>48</v>
      </c>
      <c r="I56" s="460">
        <v>6</v>
      </c>
      <c r="J56" s="461">
        <v>12</v>
      </c>
      <c r="K56" s="462"/>
      <c r="L56" s="462"/>
      <c r="M56" s="462">
        <v>1115</v>
      </c>
      <c r="N56" s="462"/>
      <c r="O56" s="199"/>
      <c r="P56" s="199"/>
      <c r="Q56" s="199"/>
      <c r="R56" s="199">
        <v>1</v>
      </c>
      <c r="S56" s="199"/>
      <c r="T56" s="199"/>
      <c r="U56" s="199"/>
      <c r="V56" s="199">
        <v>1</v>
      </c>
      <c r="W56" s="199"/>
      <c r="X56" s="199"/>
      <c r="Y56" s="199"/>
      <c r="Z56" s="199"/>
      <c r="AA56" s="199"/>
      <c r="AB56" s="534" t="s">
        <v>1324</v>
      </c>
      <c r="AC56" s="462">
        <v>1720</v>
      </c>
      <c r="AD56" s="462">
        <v>123009</v>
      </c>
      <c r="AE56" s="462">
        <v>94716</v>
      </c>
      <c r="AF56" s="462">
        <v>400</v>
      </c>
      <c r="AG56" s="197">
        <f t="shared" si="1"/>
        <v>358.74439461883406</v>
      </c>
    </row>
    <row r="57" spans="1:33" s="237" customFormat="1" ht="18.600000000000001" customHeight="1">
      <c r="A57" s="197" t="s">
        <v>481</v>
      </c>
      <c r="B57" s="198" t="s">
        <v>482</v>
      </c>
      <c r="C57" s="198">
        <v>51</v>
      </c>
      <c r="D57" s="458" t="s">
        <v>415</v>
      </c>
      <c r="E57" s="534" t="s">
        <v>943</v>
      </c>
      <c r="F57" s="534" t="s">
        <v>917</v>
      </c>
      <c r="G57" s="459" t="s">
        <v>1028</v>
      </c>
      <c r="H57" s="460">
        <v>12</v>
      </c>
      <c r="I57" s="460">
        <v>8</v>
      </c>
      <c r="J57" s="461">
        <v>18</v>
      </c>
      <c r="K57" s="462"/>
      <c r="L57" s="462"/>
      <c r="M57" s="462">
        <v>93</v>
      </c>
      <c r="N57" s="462"/>
      <c r="O57" s="199">
        <v>1</v>
      </c>
      <c r="P57" s="199"/>
      <c r="Q57" s="199"/>
      <c r="R57" s="199"/>
      <c r="S57" s="199"/>
      <c r="T57" s="199"/>
      <c r="U57" s="199"/>
      <c r="V57" s="199"/>
      <c r="W57" s="199"/>
      <c r="X57" s="199">
        <v>1</v>
      </c>
      <c r="Y57" s="199"/>
      <c r="Z57" s="199"/>
      <c r="AA57" s="199"/>
      <c r="AB57" s="534" t="s">
        <v>1324</v>
      </c>
      <c r="AC57" s="462">
        <v>1720</v>
      </c>
      <c r="AD57" s="462">
        <v>7332</v>
      </c>
      <c r="AE57" s="462">
        <v>5645</v>
      </c>
      <c r="AF57" s="462">
        <v>34</v>
      </c>
      <c r="AG57" s="197">
        <f t="shared" si="1"/>
        <v>365.59139784946234</v>
      </c>
    </row>
    <row r="58" spans="1:33" s="237" customFormat="1" ht="18.600000000000001" customHeight="1">
      <c r="A58" s="197" t="s">
        <v>481</v>
      </c>
      <c r="B58" s="198" t="s">
        <v>482</v>
      </c>
      <c r="C58" s="198">
        <v>52</v>
      </c>
      <c r="D58" s="458" t="s">
        <v>415</v>
      </c>
      <c r="E58" s="534" t="s">
        <v>887</v>
      </c>
      <c r="F58" s="534" t="s">
        <v>917</v>
      </c>
      <c r="G58" s="459" t="s">
        <v>1028</v>
      </c>
      <c r="H58" s="460">
        <v>14</v>
      </c>
      <c r="I58" s="460">
        <v>3</v>
      </c>
      <c r="J58" s="461">
        <v>29</v>
      </c>
      <c r="K58" s="462"/>
      <c r="L58" s="462"/>
      <c r="M58" s="462">
        <v>3252</v>
      </c>
      <c r="N58" s="462"/>
      <c r="O58" s="199"/>
      <c r="P58" s="199">
        <v>1</v>
      </c>
      <c r="Q58" s="199"/>
      <c r="R58" s="199">
        <v>2</v>
      </c>
      <c r="S58" s="199"/>
      <c r="T58" s="199"/>
      <c r="U58" s="199"/>
      <c r="V58" s="199"/>
      <c r="W58" s="199"/>
      <c r="X58" s="199">
        <v>1</v>
      </c>
      <c r="Y58" s="199">
        <v>1</v>
      </c>
      <c r="Z58" s="199"/>
      <c r="AA58" s="199"/>
      <c r="AB58" s="534" t="s">
        <v>1324</v>
      </c>
      <c r="AC58" s="462">
        <v>1720</v>
      </c>
      <c r="AD58" s="462">
        <v>747070</v>
      </c>
      <c r="AE58" s="462">
        <v>569864</v>
      </c>
      <c r="AF58" s="462">
        <v>2805</v>
      </c>
      <c r="AG58" s="197">
        <f t="shared" si="1"/>
        <v>862.54612546125463</v>
      </c>
    </row>
    <row r="59" spans="1:33" s="237" customFormat="1" ht="18.600000000000001" customHeight="1">
      <c r="A59" s="197" t="s">
        <v>481</v>
      </c>
      <c r="B59" s="198" t="s">
        <v>482</v>
      </c>
      <c r="C59" s="198">
        <v>53</v>
      </c>
      <c r="D59" s="458" t="s">
        <v>415</v>
      </c>
      <c r="E59" s="534" t="s">
        <v>944</v>
      </c>
      <c r="F59" s="534" t="s">
        <v>917</v>
      </c>
      <c r="G59" s="459" t="s">
        <v>1028</v>
      </c>
      <c r="H59" s="460">
        <v>5</v>
      </c>
      <c r="I59" s="460">
        <v>3</v>
      </c>
      <c r="J59" s="461">
        <v>31</v>
      </c>
      <c r="K59" s="462"/>
      <c r="L59" s="462"/>
      <c r="M59" s="462">
        <v>1539</v>
      </c>
      <c r="N59" s="462"/>
      <c r="O59" s="199">
        <v>1</v>
      </c>
      <c r="P59" s="199"/>
      <c r="Q59" s="199">
        <v>4</v>
      </c>
      <c r="R59" s="199"/>
      <c r="S59" s="199"/>
      <c r="T59" s="199"/>
      <c r="U59" s="199"/>
      <c r="V59" s="199">
        <v>4</v>
      </c>
      <c r="W59" s="199"/>
      <c r="X59" s="199">
        <v>1</v>
      </c>
      <c r="Y59" s="199"/>
      <c r="Z59" s="199"/>
      <c r="AA59" s="199"/>
      <c r="AB59" s="534" t="s">
        <v>1324</v>
      </c>
      <c r="AC59" s="462">
        <v>1720</v>
      </c>
      <c r="AD59" s="462">
        <v>158492</v>
      </c>
      <c r="AE59" s="462">
        <v>139923</v>
      </c>
      <c r="AF59" s="462">
        <v>674</v>
      </c>
      <c r="AG59" s="197">
        <f t="shared" si="1"/>
        <v>437.94671864847305</v>
      </c>
    </row>
    <row r="60" spans="1:33" s="237" customFormat="1" ht="18.600000000000001" customHeight="1">
      <c r="A60" s="197" t="s">
        <v>481</v>
      </c>
      <c r="B60" s="198" t="s">
        <v>482</v>
      </c>
      <c r="C60" s="198">
        <v>54</v>
      </c>
      <c r="D60" s="458" t="s">
        <v>415</v>
      </c>
      <c r="E60" s="534" t="s">
        <v>945</v>
      </c>
      <c r="F60" s="534" t="s">
        <v>917</v>
      </c>
      <c r="G60" s="459" t="s">
        <v>1026</v>
      </c>
      <c r="H60" s="460">
        <v>50</v>
      </c>
      <c r="I60" s="460">
        <v>8</v>
      </c>
      <c r="J60" s="461">
        <v>19</v>
      </c>
      <c r="K60" s="462"/>
      <c r="L60" s="462"/>
      <c r="M60" s="462">
        <v>130</v>
      </c>
      <c r="N60" s="462"/>
      <c r="O60" s="199"/>
      <c r="P60" s="199"/>
      <c r="Q60" s="199">
        <v>1</v>
      </c>
      <c r="R60" s="199"/>
      <c r="S60" s="199"/>
      <c r="T60" s="199"/>
      <c r="U60" s="199"/>
      <c r="V60" s="199"/>
      <c r="W60" s="199"/>
      <c r="X60" s="199"/>
      <c r="Y60" s="199">
        <v>1</v>
      </c>
      <c r="Z60" s="199"/>
      <c r="AA60" s="199"/>
      <c r="AB60" s="534" t="s">
        <v>1324</v>
      </c>
      <c r="AC60" s="462">
        <v>1720</v>
      </c>
      <c r="AD60" s="462">
        <v>13769</v>
      </c>
      <c r="AE60" s="462">
        <v>11936</v>
      </c>
      <c r="AF60" s="462">
        <v>49</v>
      </c>
      <c r="AG60" s="197">
        <f t="shared" si="1"/>
        <v>376.92307692307691</v>
      </c>
    </row>
    <row r="61" spans="1:33" s="237" customFormat="1" ht="18.600000000000001" customHeight="1">
      <c r="A61" s="197" t="s">
        <v>481</v>
      </c>
      <c r="B61" s="198" t="s">
        <v>482</v>
      </c>
      <c r="C61" s="198">
        <v>55</v>
      </c>
      <c r="D61" s="458" t="s">
        <v>415</v>
      </c>
      <c r="E61" s="534" t="s">
        <v>946</v>
      </c>
      <c r="F61" s="534" t="s">
        <v>917</v>
      </c>
      <c r="G61" s="459" t="s">
        <v>1026</v>
      </c>
      <c r="H61" s="460">
        <v>45</v>
      </c>
      <c r="I61" s="460">
        <v>5</v>
      </c>
      <c r="J61" s="461">
        <v>16</v>
      </c>
      <c r="K61" s="462"/>
      <c r="L61" s="462"/>
      <c r="M61" s="462">
        <v>13</v>
      </c>
      <c r="N61" s="462"/>
      <c r="O61" s="199"/>
      <c r="P61" s="199"/>
      <c r="Q61" s="199">
        <v>1</v>
      </c>
      <c r="R61" s="199"/>
      <c r="S61" s="199"/>
      <c r="T61" s="199"/>
      <c r="U61" s="199"/>
      <c r="V61" s="199">
        <v>1</v>
      </c>
      <c r="W61" s="199"/>
      <c r="X61" s="199"/>
      <c r="Y61" s="199"/>
      <c r="Z61" s="199"/>
      <c r="AA61" s="199"/>
      <c r="AB61" s="534" t="s">
        <v>1324</v>
      </c>
      <c r="AC61" s="462">
        <v>1720</v>
      </c>
      <c r="AD61" s="462">
        <v>5374</v>
      </c>
      <c r="AE61" s="462">
        <v>968</v>
      </c>
      <c r="AF61" s="462">
        <v>26</v>
      </c>
      <c r="AG61" s="197">
        <f t="shared" si="1"/>
        <v>2000</v>
      </c>
    </row>
    <row r="62" spans="1:33" s="237" customFormat="1" ht="18.600000000000001" customHeight="1">
      <c r="A62" s="197" t="s">
        <v>481</v>
      </c>
      <c r="B62" s="198" t="s">
        <v>482</v>
      </c>
      <c r="C62" s="198">
        <v>56</v>
      </c>
      <c r="D62" s="458" t="s">
        <v>415</v>
      </c>
      <c r="E62" s="534" t="s">
        <v>947</v>
      </c>
      <c r="F62" s="534" t="s">
        <v>917</v>
      </c>
      <c r="G62" s="459" t="s">
        <v>1026</v>
      </c>
      <c r="H62" s="460">
        <v>53</v>
      </c>
      <c r="I62" s="460">
        <v>6</v>
      </c>
      <c r="J62" s="461">
        <v>6</v>
      </c>
      <c r="K62" s="462"/>
      <c r="L62" s="462"/>
      <c r="M62" s="462">
        <v>165</v>
      </c>
      <c r="N62" s="462"/>
      <c r="O62" s="199"/>
      <c r="P62" s="199"/>
      <c r="Q62" s="199"/>
      <c r="R62" s="199">
        <v>1</v>
      </c>
      <c r="S62" s="199"/>
      <c r="T62" s="199"/>
      <c r="U62" s="199"/>
      <c r="V62" s="199">
        <v>1</v>
      </c>
      <c r="W62" s="199"/>
      <c r="X62" s="199"/>
      <c r="Y62" s="199"/>
      <c r="Z62" s="199"/>
      <c r="AA62" s="199"/>
      <c r="AB62" s="534" t="s">
        <v>1324</v>
      </c>
      <c r="AC62" s="462">
        <v>1720</v>
      </c>
      <c r="AD62" s="462">
        <v>31926</v>
      </c>
      <c r="AE62" s="462">
        <v>10758</v>
      </c>
      <c r="AF62" s="462">
        <v>162</v>
      </c>
      <c r="AG62" s="197">
        <f t="shared" si="1"/>
        <v>981.81818181818187</v>
      </c>
    </row>
    <row r="63" spans="1:33" s="237" customFormat="1" ht="18.600000000000001" customHeight="1">
      <c r="A63" s="197" t="s">
        <v>481</v>
      </c>
      <c r="B63" s="198" t="s">
        <v>482</v>
      </c>
      <c r="C63" s="198">
        <v>57</v>
      </c>
      <c r="D63" s="458" t="s">
        <v>415</v>
      </c>
      <c r="E63" s="534" t="s">
        <v>948</v>
      </c>
      <c r="F63" s="534" t="s">
        <v>917</v>
      </c>
      <c r="G63" s="459" t="s">
        <v>1026</v>
      </c>
      <c r="H63" s="460">
        <v>63</v>
      </c>
      <c r="I63" s="460">
        <v>5</v>
      </c>
      <c r="J63" s="461">
        <v>23</v>
      </c>
      <c r="K63" s="462"/>
      <c r="L63" s="462"/>
      <c r="M63" s="462">
        <v>66</v>
      </c>
      <c r="N63" s="462"/>
      <c r="O63" s="199"/>
      <c r="P63" s="199"/>
      <c r="Q63" s="199">
        <v>1</v>
      </c>
      <c r="R63" s="199"/>
      <c r="S63" s="199"/>
      <c r="T63" s="199"/>
      <c r="U63" s="199"/>
      <c r="V63" s="199">
        <v>1</v>
      </c>
      <c r="W63" s="199"/>
      <c r="X63" s="199"/>
      <c r="Y63" s="199"/>
      <c r="Z63" s="199"/>
      <c r="AA63" s="199"/>
      <c r="AB63" s="534" t="s">
        <v>1324</v>
      </c>
      <c r="AC63" s="462">
        <v>1720</v>
      </c>
      <c r="AD63" s="462">
        <v>4654</v>
      </c>
      <c r="AE63" s="462">
        <v>4440</v>
      </c>
      <c r="AF63" s="462">
        <v>15</v>
      </c>
      <c r="AG63" s="197">
        <f t="shared" si="1"/>
        <v>227.27272727272728</v>
      </c>
    </row>
    <row r="64" spans="1:33" s="237" customFormat="1" ht="18.600000000000001" customHeight="1">
      <c r="A64" s="197" t="s">
        <v>481</v>
      </c>
      <c r="B64" s="198" t="s">
        <v>482</v>
      </c>
      <c r="C64" s="198">
        <v>58</v>
      </c>
      <c r="D64" s="458" t="s">
        <v>415</v>
      </c>
      <c r="E64" s="534" t="s">
        <v>949</v>
      </c>
      <c r="F64" s="534" t="s">
        <v>917</v>
      </c>
      <c r="G64" s="459" t="s">
        <v>1026</v>
      </c>
      <c r="H64" s="460">
        <v>49</v>
      </c>
      <c r="I64" s="460">
        <v>9</v>
      </c>
      <c r="J64" s="461">
        <v>10</v>
      </c>
      <c r="K64" s="462"/>
      <c r="L64" s="462"/>
      <c r="M64" s="462">
        <v>102</v>
      </c>
      <c r="N64" s="462"/>
      <c r="O64" s="199"/>
      <c r="P64" s="199"/>
      <c r="Q64" s="199">
        <v>1</v>
      </c>
      <c r="R64" s="199"/>
      <c r="S64" s="199"/>
      <c r="T64" s="199"/>
      <c r="U64" s="199"/>
      <c r="V64" s="199">
        <v>1</v>
      </c>
      <c r="W64" s="199"/>
      <c r="X64" s="199"/>
      <c r="Y64" s="199"/>
      <c r="Z64" s="199"/>
      <c r="AA64" s="199"/>
      <c r="AB64" s="534" t="s">
        <v>1324</v>
      </c>
      <c r="AC64" s="462">
        <v>1720</v>
      </c>
      <c r="AD64" s="462">
        <v>16432</v>
      </c>
      <c r="AE64" s="462">
        <v>10289</v>
      </c>
      <c r="AF64" s="462">
        <v>49</v>
      </c>
      <c r="AG64" s="197">
        <f t="shared" si="1"/>
        <v>480.39215686274508</v>
      </c>
    </row>
    <row r="65" spans="1:33" s="237" customFormat="1" ht="18.600000000000001" customHeight="1">
      <c r="A65" s="197" t="s">
        <v>481</v>
      </c>
      <c r="B65" s="198" t="s">
        <v>482</v>
      </c>
      <c r="C65" s="198">
        <v>59</v>
      </c>
      <c r="D65" s="458" t="s">
        <v>415</v>
      </c>
      <c r="E65" s="534" t="s">
        <v>950</v>
      </c>
      <c r="F65" s="534" t="s">
        <v>917</v>
      </c>
      <c r="G65" s="459" t="s">
        <v>1026</v>
      </c>
      <c r="H65" s="460">
        <v>49</v>
      </c>
      <c r="I65" s="460">
        <v>9</v>
      </c>
      <c r="J65" s="461">
        <v>10</v>
      </c>
      <c r="K65" s="462"/>
      <c r="L65" s="462"/>
      <c r="M65" s="462">
        <v>66</v>
      </c>
      <c r="N65" s="462"/>
      <c r="O65" s="199"/>
      <c r="P65" s="199"/>
      <c r="Q65" s="199">
        <v>1</v>
      </c>
      <c r="R65" s="199"/>
      <c r="S65" s="199"/>
      <c r="T65" s="199"/>
      <c r="U65" s="199"/>
      <c r="V65" s="199">
        <v>1</v>
      </c>
      <c r="W65" s="199"/>
      <c r="X65" s="199"/>
      <c r="Y65" s="199"/>
      <c r="Z65" s="199"/>
      <c r="AA65" s="199"/>
      <c r="AB65" s="534" t="s">
        <v>1324</v>
      </c>
      <c r="AC65" s="462">
        <v>1720</v>
      </c>
      <c r="AD65" s="462">
        <v>11290</v>
      </c>
      <c r="AE65" s="462">
        <v>5425</v>
      </c>
      <c r="AF65" s="462">
        <v>36</v>
      </c>
      <c r="AG65" s="197">
        <f t="shared" si="1"/>
        <v>545.4545454545455</v>
      </c>
    </row>
    <row r="66" spans="1:33" s="237" customFormat="1" ht="18.600000000000001" customHeight="1">
      <c r="A66" s="197" t="s">
        <v>481</v>
      </c>
      <c r="B66" s="198" t="s">
        <v>290</v>
      </c>
      <c r="C66" s="198">
        <v>60</v>
      </c>
      <c r="D66" s="458" t="s">
        <v>412</v>
      </c>
      <c r="E66" s="534" t="s">
        <v>1162</v>
      </c>
      <c r="F66" s="534" t="s">
        <v>875</v>
      </c>
      <c r="G66" s="459" t="s">
        <v>1163</v>
      </c>
      <c r="H66" s="460">
        <v>24</v>
      </c>
      <c r="I66" s="460">
        <v>3</v>
      </c>
      <c r="J66" s="461">
        <v>30</v>
      </c>
      <c r="K66" s="462">
        <v>1900</v>
      </c>
      <c r="L66" s="462">
        <v>1365</v>
      </c>
      <c r="M66" s="462">
        <v>1365</v>
      </c>
      <c r="N66" s="462">
        <v>1065</v>
      </c>
      <c r="O66" s="199"/>
      <c r="P66" s="199"/>
      <c r="Q66" s="199"/>
      <c r="R66" s="199">
        <v>2</v>
      </c>
      <c r="S66" s="199"/>
      <c r="T66" s="199"/>
      <c r="U66" s="199"/>
      <c r="V66" s="199">
        <v>1</v>
      </c>
      <c r="W66" s="199"/>
      <c r="X66" s="199"/>
      <c r="Y66" s="199"/>
      <c r="Z66" s="199">
        <v>1</v>
      </c>
      <c r="AA66" s="199"/>
      <c r="AB66" s="534" t="s">
        <v>1324</v>
      </c>
      <c r="AC66" s="462">
        <v>1690</v>
      </c>
      <c r="AD66" s="462">
        <v>171944</v>
      </c>
      <c r="AE66" s="462">
        <v>135393</v>
      </c>
      <c r="AF66" s="462">
        <v>723</v>
      </c>
      <c r="AG66" s="197">
        <f t="shared" si="1"/>
        <v>529.67032967032969</v>
      </c>
    </row>
    <row r="67" spans="1:33" s="237" customFormat="1" ht="18.600000000000001" customHeight="1">
      <c r="A67" s="197" t="s">
        <v>481</v>
      </c>
      <c r="B67" s="198" t="s">
        <v>290</v>
      </c>
      <c r="C67" s="198">
        <v>61</v>
      </c>
      <c r="D67" s="458" t="s">
        <v>412</v>
      </c>
      <c r="E67" s="534" t="s">
        <v>893</v>
      </c>
      <c r="F67" s="534" t="s">
        <v>875</v>
      </c>
      <c r="G67" s="459" t="s">
        <v>1028</v>
      </c>
      <c r="H67" s="460">
        <v>8</v>
      </c>
      <c r="I67" s="460">
        <v>3</v>
      </c>
      <c r="J67" s="461">
        <v>29</v>
      </c>
      <c r="K67" s="462">
        <v>970</v>
      </c>
      <c r="L67" s="462">
        <v>731</v>
      </c>
      <c r="M67" s="462">
        <v>731</v>
      </c>
      <c r="N67" s="462">
        <v>410</v>
      </c>
      <c r="O67" s="199"/>
      <c r="P67" s="199"/>
      <c r="Q67" s="199"/>
      <c r="R67" s="199">
        <v>1</v>
      </c>
      <c r="S67" s="199"/>
      <c r="T67" s="199"/>
      <c r="U67" s="199"/>
      <c r="V67" s="199">
        <v>1</v>
      </c>
      <c r="W67" s="199"/>
      <c r="X67" s="199"/>
      <c r="Y67" s="199"/>
      <c r="Z67" s="199"/>
      <c r="AA67" s="199"/>
      <c r="AB67" s="534" t="s">
        <v>1324</v>
      </c>
      <c r="AC67" s="462">
        <v>1690</v>
      </c>
      <c r="AD67" s="462">
        <v>80253</v>
      </c>
      <c r="AE67" s="462">
        <v>74953</v>
      </c>
      <c r="AF67" s="462">
        <v>358</v>
      </c>
      <c r="AG67" s="197">
        <f t="shared" si="1"/>
        <v>489.74008207934338</v>
      </c>
    </row>
    <row r="68" spans="1:33" s="237" customFormat="1" ht="18.600000000000001" customHeight="1">
      <c r="A68" s="197" t="s">
        <v>481</v>
      </c>
      <c r="B68" s="198" t="s">
        <v>290</v>
      </c>
      <c r="C68" s="198">
        <v>62</v>
      </c>
      <c r="D68" s="458" t="s">
        <v>412</v>
      </c>
      <c r="E68" s="534" t="s">
        <v>894</v>
      </c>
      <c r="F68" s="534" t="s">
        <v>875</v>
      </c>
      <c r="G68" s="459" t="s">
        <v>1028</v>
      </c>
      <c r="H68" s="460">
        <v>7</v>
      </c>
      <c r="I68" s="460">
        <v>9</v>
      </c>
      <c r="J68" s="461">
        <v>28</v>
      </c>
      <c r="K68" s="462"/>
      <c r="L68" s="462"/>
      <c r="M68" s="462">
        <v>467</v>
      </c>
      <c r="N68" s="462">
        <v>250</v>
      </c>
      <c r="O68" s="199">
        <v>1</v>
      </c>
      <c r="P68" s="199"/>
      <c r="Q68" s="199"/>
      <c r="R68" s="199"/>
      <c r="S68" s="199"/>
      <c r="T68" s="199"/>
      <c r="U68" s="199"/>
      <c r="V68" s="199"/>
      <c r="W68" s="199"/>
      <c r="X68" s="199"/>
      <c r="Y68" s="199">
        <v>1</v>
      </c>
      <c r="Z68" s="199"/>
      <c r="AA68" s="199"/>
      <c r="AB68" s="534" t="s">
        <v>1324</v>
      </c>
      <c r="AC68" s="462">
        <v>1690</v>
      </c>
      <c r="AD68" s="462">
        <v>52161</v>
      </c>
      <c r="AE68" s="462">
        <v>40573</v>
      </c>
      <c r="AF68" s="462">
        <v>205</v>
      </c>
      <c r="AG68" s="197">
        <f t="shared" si="1"/>
        <v>438.97216274089936</v>
      </c>
    </row>
    <row r="69" spans="1:33" s="237" customFormat="1" ht="18.600000000000001" customHeight="1">
      <c r="A69" s="197" t="s">
        <v>481</v>
      </c>
      <c r="B69" s="198" t="s">
        <v>290</v>
      </c>
      <c r="C69" s="198">
        <v>63</v>
      </c>
      <c r="D69" s="458" t="s">
        <v>412</v>
      </c>
      <c r="E69" s="534" t="s">
        <v>895</v>
      </c>
      <c r="F69" s="534" t="s">
        <v>875</v>
      </c>
      <c r="G69" s="459" t="s">
        <v>1028</v>
      </c>
      <c r="H69" s="460">
        <v>11</v>
      </c>
      <c r="I69" s="460">
        <v>1</v>
      </c>
      <c r="J69" s="461">
        <v>28</v>
      </c>
      <c r="K69" s="462">
        <v>3470</v>
      </c>
      <c r="L69" s="462">
        <v>2872</v>
      </c>
      <c r="M69" s="462">
        <v>2872</v>
      </c>
      <c r="N69" s="462">
        <v>1632</v>
      </c>
      <c r="O69" s="199"/>
      <c r="P69" s="199"/>
      <c r="Q69" s="199"/>
      <c r="R69" s="199">
        <v>2</v>
      </c>
      <c r="S69" s="199"/>
      <c r="T69" s="199"/>
      <c r="U69" s="199"/>
      <c r="V69" s="199"/>
      <c r="W69" s="199"/>
      <c r="X69" s="199">
        <v>2</v>
      </c>
      <c r="Y69" s="199"/>
      <c r="Z69" s="199"/>
      <c r="AA69" s="199"/>
      <c r="AB69" s="534" t="s">
        <v>1324</v>
      </c>
      <c r="AC69" s="462">
        <v>1690</v>
      </c>
      <c r="AD69" s="462">
        <v>357159</v>
      </c>
      <c r="AE69" s="462">
        <v>300371</v>
      </c>
      <c r="AF69" s="462">
        <v>1519</v>
      </c>
      <c r="AG69" s="197">
        <f t="shared" si="1"/>
        <v>528.89972144846797</v>
      </c>
    </row>
    <row r="70" spans="1:33" s="237" customFormat="1" ht="18.600000000000001" customHeight="1">
      <c r="A70" s="197" t="s">
        <v>481</v>
      </c>
      <c r="B70" s="198" t="s">
        <v>290</v>
      </c>
      <c r="C70" s="198">
        <v>64</v>
      </c>
      <c r="D70" s="458" t="s">
        <v>412</v>
      </c>
      <c r="E70" s="534" t="s">
        <v>896</v>
      </c>
      <c r="F70" s="534" t="s">
        <v>875</v>
      </c>
      <c r="G70" s="459" t="s">
        <v>1028</v>
      </c>
      <c r="H70" s="460">
        <v>14</v>
      </c>
      <c r="I70" s="460">
        <v>3</v>
      </c>
      <c r="J70" s="461">
        <v>29</v>
      </c>
      <c r="K70" s="462">
        <v>2800</v>
      </c>
      <c r="L70" s="462">
        <v>2038</v>
      </c>
      <c r="M70" s="462">
        <v>2038</v>
      </c>
      <c r="N70" s="462">
        <v>1223</v>
      </c>
      <c r="O70" s="199"/>
      <c r="P70" s="199"/>
      <c r="Q70" s="199"/>
      <c r="R70" s="199">
        <v>2</v>
      </c>
      <c r="S70" s="199"/>
      <c r="T70" s="199"/>
      <c r="U70" s="199"/>
      <c r="V70" s="199"/>
      <c r="W70" s="199"/>
      <c r="X70" s="199">
        <v>1</v>
      </c>
      <c r="Y70" s="199">
        <v>1</v>
      </c>
      <c r="Z70" s="199"/>
      <c r="AA70" s="199"/>
      <c r="AB70" s="534" t="s">
        <v>1324</v>
      </c>
      <c r="AC70" s="462">
        <v>1690</v>
      </c>
      <c r="AD70" s="462">
        <v>267839</v>
      </c>
      <c r="AE70" s="462">
        <v>230878</v>
      </c>
      <c r="AF70" s="462">
        <v>1362</v>
      </c>
      <c r="AG70" s="197">
        <f t="shared" si="1"/>
        <v>668.30225711481842</v>
      </c>
    </row>
    <row r="71" spans="1:33" s="237" customFormat="1" ht="18.600000000000001" customHeight="1">
      <c r="A71" s="197" t="s">
        <v>481</v>
      </c>
      <c r="B71" s="198" t="s">
        <v>290</v>
      </c>
      <c r="C71" s="198">
        <v>65</v>
      </c>
      <c r="D71" s="458" t="s">
        <v>412</v>
      </c>
      <c r="E71" s="534" t="s">
        <v>897</v>
      </c>
      <c r="F71" s="534" t="s">
        <v>875</v>
      </c>
      <c r="G71" s="459" t="s">
        <v>1028</v>
      </c>
      <c r="H71" s="460">
        <v>16</v>
      </c>
      <c r="I71" s="460">
        <v>3</v>
      </c>
      <c r="J71" s="461">
        <v>31</v>
      </c>
      <c r="K71" s="462">
        <v>1170</v>
      </c>
      <c r="L71" s="462">
        <v>1016</v>
      </c>
      <c r="M71" s="462">
        <v>1016</v>
      </c>
      <c r="N71" s="462">
        <v>514</v>
      </c>
      <c r="O71" s="199"/>
      <c r="P71" s="199"/>
      <c r="Q71" s="199"/>
      <c r="R71" s="199">
        <v>1</v>
      </c>
      <c r="S71" s="199"/>
      <c r="T71" s="199"/>
      <c r="U71" s="199"/>
      <c r="V71" s="199"/>
      <c r="W71" s="199"/>
      <c r="X71" s="199"/>
      <c r="Y71" s="199">
        <v>1</v>
      </c>
      <c r="Z71" s="199"/>
      <c r="AA71" s="199"/>
      <c r="AB71" s="534" t="s">
        <v>1324</v>
      </c>
      <c r="AC71" s="462">
        <v>1690</v>
      </c>
      <c r="AD71" s="462">
        <v>118907</v>
      </c>
      <c r="AE71" s="462">
        <v>105471</v>
      </c>
      <c r="AF71" s="462">
        <v>591</v>
      </c>
      <c r="AG71" s="197">
        <f t="shared" si="1"/>
        <v>581.69291338582673</v>
      </c>
    </row>
    <row r="72" spans="1:33" s="237" customFormat="1" ht="18.600000000000001" customHeight="1">
      <c r="A72" s="197" t="s">
        <v>481</v>
      </c>
      <c r="B72" s="198" t="s">
        <v>290</v>
      </c>
      <c r="C72" s="198">
        <v>66</v>
      </c>
      <c r="D72" s="458" t="s">
        <v>412</v>
      </c>
      <c r="E72" s="534" t="s">
        <v>898</v>
      </c>
      <c r="F72" s="534" t="s">
        <v>875</v>
      </c>
      <c r="G72" s="459" t="s">
        <v>1028</v>
      </c>
      <c r="H72" s="460">
        <v>1</v>
      </c>
      <c r="I72" s="460">
        <v>6</v>
      </c>
      <c r="J72" s="461">
        <v>1</v>
      </c>
      <c r="K72" s="462">
        <v>724</v>
      </c>
      <c r="L72" s="462">
        <v>449</v>
      </c>
      <c r="M72" s="462">
        <v>449</v>
      </c>
      <c r="N72" s="462">
        <v>190</v>
      </c>
      <c r="O72" s="199"/>
      <c r="P72" s="199"/>
      <c r="Q72" s="199"/>
      <c r="R72" s="199">
        <v>1</v>
      </c>
      <c r="S72" s="199"/>
      <c r="T72" s="199"/>
      <c r="U72" s="199"/>
      <c r="V72" s="199"/>
      <c r="W72" s="199"/>
      <c r="X72" s="199">
        <v>1</v>
      </c>
      <c r="Y72" s="199"/>
      <c r="Z72" s="199"/>
      <c r="AA72" s="199"/>
      <c r="AB72" s="534" t="s">
        <v>1324</v>
      </c>
      <c r="AC72" s="462">
        <v>1690</v>
      </c>
      <c r="AD72" s="462">
        <v>42134</v>
      </c>
      <c r="AE72" s="462">
        <v>33623</v>
      </c>
      <c r="AF72" s="462">
        <v>270</v>
      </c>
      <c r="AG72" s="197">
        <f t="shared" si="1"/>
        <v>601.33630289532289</v>
      </c>
    </row>
    <row r="73" spans="1:33" s="237" customFormat="1" ht="18.600000000000001" customHeight="1">
      <c r="A73" s="197" t="s">
        <v>481</v>
      </c>
      <c r="B73" s="198" t="s">
        <v>290</v>
      </c>
      <c r="C73" s="198">
        <v>67</v>
      </c>
      <c r="D73" s="458" t="s">
        <v>412</v>
      </c>
      <c r="E73" s="534" t="s">
        <v>899</v>
      </c>
      <c r="F73" s="534" t="s">
        <v>875</v>
      </c>
      <c r="G73" s="459" t="s">
        <v>1028</v>
      </c>
      <c r="H73" s="460">
        <v>8</v>
      </c>
      <c r="I73" s="460">
        <v>3</v>
      </c>
      <c r="J73" s="461">
        <v>29</v>
      </c>
      <c r="K73" s="462">
        <v>1200</v>
      </c>
      <c r="L73" s="462">
        <v>722</v>
      </c>
      <c r="M73" s="462">
        <v>722</v>
      </c>
      <c r="N73" s="462">
        <v>480</v>
      </c>
      <c r="O73" s="199"/>
      <c r="P73" s="199"/>
      <c r="Q73" s="199"/>
      <c r="R73" s="199">
        <v>1</v>
      </c>
      <c r="S73" s="199"/>
      <c r="T73" s="199"/>
      <c r="U73" s="199"/>
      <c r="V73" s="199"/>
      <c r="W73" s="199"/>
      <c r="X73" s="199">
        <v>1</v>
      </c>
      <c r="Y73" s="199"/>
      <c r="Z73" s="199"/>
      <c r="AA73" s="199"/>
      <c r="AB73" s="534" t="s">
        <v>1324</v>
      </c>
      <c r="AC73" s="462">
        <v>1690</v>
      </c>
      <c r="AD73" s="462">
        <v>50470</v>
      </c>
      <c r="AE73" s="462">
        <v>49764</v>
      </c>
      <c r="AF73" s="462">
        <v>358</v>
      </c>
      <c r="AG73" s="197">
        <f t="shared" si="1"/>
        <v>495.84487534626038</v>
      </c>
    </row>
    <row r="74" spans="1:33" s="237" customFormat="1" ht="18.600000000000001" customHeight="1">
      <c r="A74" s="197" t="s">
        <v>481</v>
      </c>
      <c r="B74" s="198" t="s">
        <v>290</v>
      </c>
      <c r="C74" s="198">
        <v>68</v>
      </c>
      <c r="D74" s="458" t="s">
        <v>412</v>
      </c>
      <c r="E74" s="534" t="s">
        <v>900</v>
      </c>
      <c r="F74" s="534" t="s">
        <v>875</v>
      </c>
      <c r="G74" s="459" t="s">
        <v>1028</v>
      </c>
      <c r="H74" s="460">
        <v>15</v>
      </c>
      <c r="I74" s="460">
        <v>3</v>
      </c>
      <c r="J74" s="461">
        <v>31</v>
      </c>
      <c r="K74" s="462">
        <v>2310</v>
      </c>
      <c r="L74" s="462">
        <v>1684</v>
      </c>
      <c r="M74" s="462">
        <v>1684</v>
      </c>
      <c r="N74" s="462">
        <v>783</v>
      </c>
      <c r="O74" s="199">
        <v>1</v>
      </c>
      <c r="P74" s="199"/>
      <c r="Q74" s="199"/>
      <c r="R74" s="199">
        <v>1</v>
      </c>
      <c r="S74" s="199"/>
      <c r="T74" s="199"/>
      <c r="U74" s="199"/>
      <c r="V74" s="199"/>
      <c r="W74" s="199">
        <v>1</v>
      </c>
      <c r="X74" s="199"/>
      <c r="Y74" s="199">
        <v>1</v>
      </c>
      <c r="Z74" s="199"/>
      <c r="AA74" s="199"/>
      <c r="AB74" s="534" t="s">
        <v>1324</v>
      </c>
      <c r="AC74" s="462">
        <v>1690</v>
      </c>
      <c r="AD74" s="462">
        <v>234743</v>
      </c>
      <c r="AE74" s="462">
        <v>189491</v>
      </c>
      <c r="AF74" s="462">
        <v>933</v>
      </c>
      <c r="AG74" s="197">
        <f t="shared" si="1"/>
        <v>554.03800475059381</v>
      </c>
    </row>
    <row r="75" spans="1:33" s="237" customFormat="1" ht="18.600000000000001" customHeight="1">
      <c r="A75" s="197" t="s">
        <v>481</v>
      </c>
      <c r="B75" s="198" t="s">
        <v>290</v>
      </c>
      <c r="C75" s="198">
        <v>69</v>
      </c>
      <c r="D75" s="458" t="s">
        <v>412</v>
      </c>
      <c r="E75" s="534" t="s">
        <v>901</v>
      </c>
      <c r="F75" s="534" t="s">
        <v>875</v>
      </c>
      <c r="G75" s="459" t="s">
        <v>1028</v>
      </c>
      <c r="H75" s="460">
        <v>11</v>
      </c>
      <c r="I75" s="460">
        <v>1</v>
      </c>
      <c r="J75" s="461">
        <v>28</v>
      </c>
      <c r="K75" s="462">
        <v>1450</v>
      </c>
      <c r="L75" s="462">
        <v>1085</v>
      </c>
      <c r="M75" s="462">
        <v>1085</v>
      </c>
      <c r="N75" s="462">
        <v>564</v>
      </c>
      <c r="O75" s="199"/>
      <c r="P75" s="199"/>
      <c r="Q75" s="199"/>
      <c r="R75" s="199">
        <v>1</v>
      </c>
      <c r="S75" s="199"/>
      <c r="T75" s="199"/>
      <c r="U75" s="199"/>
      <c r="V75" s="199"/>
      <c r="W75" s="199"/>
      <c r="X75" s="199"/>
      <c r="Y75" s="199">
        <v>1</v>
      </c>
      <c r="Z75" s="199"/>
      <c r="AA75" s="199"/>
      <c r="AB75" s="534" t="s">
        <v>1324</v>
      </c>
      <c r="AC75" s="462">
        <v>1690</v>
      </c>
      <c r="AD75" s="462">
        <v>139642</v>
      </c>
      <c r="AE75" s="462">
        <v>119771</v>
      </c>
      <c r="AF75" s="462">
        <v>725</v>
      </c>
      <c r="AG75" s="197">
        <f t="shared" si="1"/>
        <v>668.20276497695852</v>
      </c>
    </row>
    <row r="76" spans="1:33" s="237" customFormat="1" ht="18.600000000000001" customHeight="1">
      <c r="A76" s="197" t="s">
        <v>481</v>
      </c>
      <c r="B76" s="198" t="s">
        <v>290</v>
      </c>
      <c r="C76" s="198">
        <v>70</v>
      </c>
      <c r="D76" s="458" t="s">
        <v>412</v>
      </c>
      <c r="E76" s="534" t="s">
        <v>902</v>
      </c>
      <c r="F76" s="534" t="s">
        <v>875</v>
      </c>
      <c r="G76" s="459" t="s">
        <v>1028</v>
      </c>
      <c r="H76" s="460">
        <v>8</v>
      </c>
      <c r="I76" s="460">
        <v>11</v>
      </c>
      <c r="J76" s="461">
        <v>29</v>
      </c>
      <c r="K76" s="462">
        <v>1000</v>
      </c>
      <c r="L76" s="462">
        <v>577</v>
      </c>
      <c r="M76" s="462">
        <v>577</v>
      </c>
      <c r="N76" s="462">
        <v>260</v>
      </c>
      <c r="O76" s="199">
        <v>1</v>
      </c>
      <c r="P76" s="199"/>
      <c r="Q76" s="199"/>
      <c r="R76" s="199"/>
      <c r="S76" s="199"/>
      <c r="T76" s="199"/>
      <c r="U76" s="199"/>
      <c r="V76" s="199"/>
      <c r="W76" s="199">
        <v>1</v>
      </c>
      <c r="X76" s="199"/>
      <c r="Y76" s="199"/>
      <c r="Z76" s="199"/>
      <c r="AA76" s="199"/>
      <c r="AB76" s="534" t="s">
        <v>1324</v>
      </c>
      <c r="AC76" s="462">
        <v>1690</v>
      </c>
      <c r="AD76" s="462">
        <v>82639</v>
      </c>
      <c r="AE76" s="462">
        <v>65751</v>
      </c>
      <c r="AF76" s="462">
        <v>340</v>
      </c>
      <c r="AG76" s="197">
        <f t="shared" si="1"/>
        <v>589.2547660311958</v>
      </c>
    </row>
    <row r="77" spans="1:33" s="237" customFormat="1" ht="18.600000000000001" customHeight="1">
      <c r="A77" s="197" t="s">
        <v>481</v>
      </c>
      <c r="B77" s="198" t="s">
        <v>290</v>
      </c>
      <c r="C77" s="198">
        <v>71</v>
      </c>
      <c r="D77" s="458" t="s">
        <v>412</v>
      </c>
      <c r="E77" s="534" t="s">
        <v>903</v>
      </c>
      <c r="F77" s="534" t="s">
        <v>875</v>
      </c>
      <c r="G77" s="459" t="s">
        <v>1026</v>
      </c>
      <c r="H77" s="460">
        <v>62</v>
      </c>
      <c r="I77" s="460">
        <v>6</v>
      </c>
      <c r="J77" s="461">
        <v>23</v>
      </c>
      <c r="K77" s="462">
        <v>450</v>
      </c>
      <c r="L77" s="462">
        <v>83</v>
      </c>
      <c r="M77" s="462">
        <v>83</v>
      </c>
      <c r="N77" s="462">
        <v>100</v>
      </c>
      <c r="O77" s="199">
        <v>1</v>
      </c>
      <c r="P77" s="199"/>
      <c r="Q77" s="199"/>
      <c r="R77" s="199"/>
      <c r="S77" s="199"/>
      <c r="T77" s="199"/>
      <c r="U77" s="199"/>
      <c r="V77" s="199"/>
      <c r="W77" s="199">
        <v>1</v>
      </c>
      <c r="X77" s="199"/>
      <c r="Y77" s="199"/>
      <c r="Z77" s="199"/>
      <c r="AA77" s="199"/>
      <c r="AB77" s="534" t="s">
        <v>1324</v>
      </c>
      <c r="AC77" s="462">
        <v>1690</v>
      </c>
      <c r="AD77" s="462">
        <v>13174</v>
      </c>
      <c r="AE77" s="462">
        <v>9420</v>
      </c>
      <c r="AF77" s="462">
        <v>100</v>
      </c>
      <c r="AG77" s="197">
        <f t="shared" si="1"/>
        <v>1204.8192771084337</v>
      </c>
    </row>
    <row r="78" spans="1:33" s="237" customFormat="1" ht="18.600000000000001" customHeight="1">
      <c r="A78" s="197" t="s">
        <v>481</v>
      </c>
      <c r="B78" s="198" t="s">
        <v>290</v>
      </c>
      <c r="C78" s="198">
        <v>72</v>
      </c>
      <c r="D78" s="458" t="s">
        <v>412</v>
      </c>
      <c r="E78" s="534" t="s">
        <v>904</v>
      </c>
      <c r="F78" s="534" t="s">
        <v>875</v>
      </c>
      <c r="G78" s="459" t="s">
        <v>1026</v>
      </c>
      <c r="H78" s="460">
        <v>61</v>
      </c>
      <c r="I78" s="460">
        <v>6</v>
      </c>
      <c r="J78" s="461">
        <v>10</v>
      </c>
      <c r="K78" s="462">
        <v>115</v>
      </c>
      <c r="L78" s="462">
        <v>44</v>
      </c>
      <c r="M78" s="462">
        <v>44</v>
      </c>
      <c r="N78" s="462">
        <v>23</v>
      </c>
      <c r="O78" s="199">
        <v>1</v>
      </c>
      <c r="P78" s="199"/>
      <c r="Q78" s="199"/>
      <c r="R78" s="199"/>
      <c r="S78" s="199"/>
      <c r="T78" s="199"/>
      <c r="U78" s="199"/>
      <c r="V78" s="199"/>
      <c r="W78" s="199">
        <v>1</v>
      </c>
      <c r="X78" s="199"/>
      <c r="Y78" s="199"/>
      <c r="Z78" s="199"/>
      <c r="AA78" s="199"/>
      <c r="AB78" s="534" t="s">
        <v>1324</v>
      </c>
      <c r="AC78" s="462">
        <v>1690</v>
      </c>
      <c r="AD78" s="462">
        <v>3438</v>
      </c>
      <c r="AE78" s="462">
        <v>3363</v>
      </c>
      <c r="AF78" s="462">
        <v>32</v>
      </c>
      <c r="AG78" s="197">
        <f t="shared" si="1"/>
        <v>727.27272727272725</v>
      </c>
    </row>
    <row r="79" spans="1:33" s="237" customFormat="1" ht="18.600000000000001" customHeight="1">
      <c r="A79" s="197" t="s">
        <v>481</v>
      </c>
      <c r="B79" s="198" t="s">
        <v>290</v>
      </c>
      <c r="C79" s="198">
        <v>73</v>
      </c>
      <c r="D79" s="458" t="s">
        <v>412</v>
      </c>
      <c r="E79" s="534" t="s">
        <v>905</v>
      </c>
      <c r="F79" s="534" t="s">
        <v>875</v>
      </c>
      <c r="G79" s="459" t="s">
        <v>1028</v>
      </c>
      <c r="H79" s="460">
        <v>1</v>
      </c>
      <c r="I79" s="460">
        <v>6</v>
      </c>
      <c r="J79" s="461">
        <v>21</v>
      </c>
      <c r="K79" s="462">
        <v>1460</v>
      </c>
      <c r="L79" s="462">
        <v>990</v>
      </c>
      <c r="M79" s="462">
        <v>990</v>
      </c>
      <c r="N79" s="462">
        <v>429</v>
      </c>
      <c r="O79" s="199">
        <v>1</v>
      </c>
      <c r="P79" s="199"/>
      <c r="Q79" s="199"/>
      <c r="R79" s="199"/>
      <c r="S79" s="199"/>
      <c r="T79" s="199"/>
      <c r="U79" s="199"/>
      <c r="V79" s="199"/>
      <c r="W79" s="199">
        <v>1</v>
      </c>
      <c r="X79" s="199"/>
      <c r="Y79" s="199"/>
      <c r="Z79" s="199"/>
      <c r="AA79" s="199"/>
      <c r="AB79" s="534" t="s">
        <v>1324</v>
      </c>
      <c r="AC79" s="462">
        <v>1690</v>
      </c>
      <c r="AD79" s="462">
        <v>134704</v>
      </c>
      <c r="AE79" s="462">
        <v>100607</v>
      </c>
      <c r="AF79" s="462">
        <v>613</v>
      </c>
      <c r="AG79" s="197">
        <f t="shared" si="1"/>
        <v>619.19191919191917</v>
      </c>
    </row>
    <row r="80" spans="1:33" s="237" customFormat="1" ht="18.600000000000001" customHeight="1">
      <c r="A80" s="197" t="s">
        <v>481</v>
      </c>
      <c r="B80" s="198" t="s">
        <v>290</v>
      </c>
      <c r="C80" s="198">
        <v>74</v>
      </c>
      <c r="D80" s="458" t="s">
        <v>412</v>
      </c>
      <c r="E80" s="534" t="s">
        <v>906</v>
      </c>
      <c r="F80" s="534" t="s">
        <v>875</v>
      </c>
      <c r="G80" s="459" t="s">
        <v>1028</v>
      </c>
      <c r="H80" s="460">
        <v>15</v>
      </c>
      <c r="I80" s="460">
        <v>3</v>
      </c>
      <c r="J80" s="461">
        <v>31</v>
      </c>
      <c r="K80" s="462">
        <v>1656</v>
      </c>
      <c r="L80" s="462">
        <v>1336</v>
      </c>
      <c r="M80" s="462">
        <v>1336</v>
      </c>
      <c r="N80" s="462">
        <v>750</v>
      </c>
      <c r="O80" s="199">
        <v>1</v>
      </c>
      <c r="P80" s="199"/>
      <c r="Q80" s="199"/>
      <c r="R80" s="199"/>
      <c r="S80" s="199"/>
      <c r="T80" s="199"/>
      <c r="U80" s="199"/>
      <c r="V80" s="199"/>
      <c r="W80" s="199"/>
      <c r="X80" s="199"/>
      <c r="Y80" s="199">
        <v>1</v>
      </c>
      <c r="Z80" s="199"/>
      <c r="AA80" s="199"/>
      <c r="AB80" s="534" t="s">
        <v>1324</v>
      </c>
      <c r="AC80" s="462">
        <v>1690</v>
      </c>
      <c r="AD80" s="462">
        <v>156616</v>
      </c>
      <c r="AE80" s="462">
        <v>137133</v>
      </c>
      <c r="AF80" s="462">
        <v>477</v>
      </c>
      <c r="AG80" s="197">
        <f t="shared" si="1"/>
        <v>357.03592814371257</v>
      </c>
    </row>
    <row r="81" spans="1:33" s="237" customFormat="1" ht="18.600000000000001" customHeight="1">
      <c r="A81" s="197" t="s">
        <v>481</v>
      </c>
      <c r="B81" s="198" t="s">
        <v>290</v>
      </c>
      <c r="C81" s="198">
        <v>75</v>
      </c>
      <c r="D81" s="458" t="s">
        <v>412</v>
      </c>
      <c r="E81" s="534" t="s">
        <v>907</v>
      </c>
      <c r="F81" s="534" t="s">
        <v>875</v>
      </c>
      <c r="G81" s="459" t="s">
        <v>1028</v>
      </c>
      <c r="H81" s="460">
        <v>7</v>
      </c>
      <c r="I81" s="460">
        <v>3</v>
      </c>
      <c r="J81" s="461">
        <v>31</v>
      </c>
      <c r="K81" s="462">
        <v>930</v>
      </c>
      <c r="L81" s="462">
        <v>574</v>
      </c>
      <c r="M81" s="462">
        <v>574</v>
      </c>
      <c r="N81" s="462">
        <v>420</v>
      </c>
      <c r="O81" s="199">
        <v>1</v>
      </c>
      <c r="P81" s="199"/>
      <c r="Q81" s="199"/>
      <c r="R81" s="199"/>
      <c r="S81" s="199"/>
      <c r="T81" s="199"/>
      <c r="U81" s="199"/>
      <c r="V81" s="199"/>
      <c r="W81" s="199">
        <v>1</v>
      </c>
      <c r="X81" s="199"/>
      <c r="Y81" s="199"/>
      <c r="Z81" s="199"/>
      <c r="AA81" s="199"/>
      <c r="AB81" s="534" t="s">
        <v>1324</v>
      </c>
      <c r="AC81" s="462">
        <v>1690</v>
      </c>
      <c r="AD81" s="462">
        <v>55062</v>
      </c>
      <c r="AE81" s="462">
        <v>50382</v>
      </c>
      <c r="AF81" s="462">
        <v>282</v>
      </c>
      <c r="AG81" s="197">
        <f t="shared" si="1"/>
        <v>491.28919860627178</v>
      </c>
    </row>
    <row r="82" spans="1:33" s="237" customFormat="1" ht="18.600000000000001" customHeight="1">
      <c r="A82" s="197" t="s">
        <v>481</v>
      </c>
      <c r="B82" s="198" t="s">
        <v>290</v>
      </c>
      <c r="C82" s="198">
        <v>76</v>
      </c>
      <c r="D82" s="458" t="s">
        <v>412</v>
      </c>
      <c r="E82" s="534" t="s">
        <v>908</v>
      </c>
      <c r="F82" s="534" t="s">
        <v>875</v>
      </c>
      <c r="G82" s="459" t="s">
        <v>1028</v>
      </c>
      <c r="H82" s="460">
        <v>10</v>
      </c>
      <c r="I82" s="460">
        <v>3</v>
      </c>
      <c r="J82" s="461">
        <v>23</v>
      </c>
      <c r="K82" s="462">
        <v>190</v>
      </c>
      <c r="L82" s="462">
        <v>102</v>
      </c>
      <c r="M82" s="462">
        <v>102</v>
      </c>
      <c r="N82" s="462">
        <v>369</v>
      </c>
      <c r="O82" s="199"/>
      <c r="P82" s="199"/>
      <c r="Q82" s="199"/>
      <c r="R82" s="199"/>
      <c r="S82" s="199">
        <v>1</v>
      </c>
      <c r="T82" s="199"/>
      <c r="U82" s="199"/>
      <c r="V82" s="199">
        <v>1</v>
      </c>
      <c r="W82" s="199"/>
      <c r="X82" s="199"/>
      <c r="Y82" s="199"/>
      <c r="Z82" s="199"/>
      <c r="AA82" s="199"/>
      <c r="AB82" s="534" t="s">
        <v>1324</v>
      </c>
      <c r="AC82" s="462">
        <v>1690</v>
      </c>
      <c r="AD82" s="462">
        <v>18156</v>
      </c>
      <c r="AE82" s="462">
        <v>17318</v>
      </c>
      <c r="AF82" s="462">
        <v>119</v>
      </c>
      <c r="AG82" s="197">
        <f t="shared" si="1"/>
        <v>1166.6666666666667</v>
      </c>
    </row>
    <row r="83" spans="1:33" s="237" customFormat="1" ht="18.600000000000001" customHeight="1">
      <c r="A83" s="197" t="s">
        <v>481</v>
      </c>
      <c r="B83" s="198" t="s">
        <v>290</v>
      </c>
      <c r="C83" s="198">
        <v>77</v>
      </c>
      <c r="D83" s="458" t="s">
        <v>412</v>
      </c>
      <c r="E83" s="534" t="s">
        <v>909</v>
      </c>
      <c r="F83" s="534" t="s">
        <v>875</v>
      </c>
      <c r="G83" s="459" t="s">
        <v>1028</v>
      </c>
      <c r="H83" s="460">
        <v>11</v>
      </c>
      <c r="I83" s="460">
        <v>1</v>
      </c>
      <c r="J83" s="461">
        <v>28</v>
      </c>
      <c r="K83" s="462">
        <v>110</v>
      </c>
      <c r="L83" s="462">
        <v>52</v>
      </c>
      <c r="M83" s="462">
        <v>52</v>
      </c>
      <c r="N83" s="462">
        <v>33</v>
      </c>
      <c r="O83" s="199"/>
      <c r="P83" s="199">
        <v>1</v>
      </c>
      <c r="Q83" s="199"/>
      <c r="R83" s="199"/>
      <c r="S83" s="199"/>
      <c r="T83" s="199"/>
      <c r="U83" s="199"/>
      <c r="V83" s="199"/>
      <c r="W83" s="199">
        <v>1</v>
      </c>
      <c r="X83" s="199"/>
      <c r="Y83" s="199"/>
      <c r="Z83" s="199"/>
      <c r="AA83" s="199"/>
      <c r="AB83" s="534" t="s">
        <v>1324</v>
      </c>
      <c r="AC83" s="462">
        <v>1690</v>
      </c>
      <c r="AD83" s="462">
        <v>5289</v>
      </c>
      <c r="AE83" s="462">
        <v>4315</v>
      </c>
      <c r="AF83" s="462">
        <v>25</v>
      </c>
      <c r="AG83" s="197">
        <f t="shared" si="1"/>
        <v>480.76923076923077</v>
      </c>
    </row>
    <row r="84" spans="1:33" s="237" customFormat="1" ht="18.600000000000001" customHeight="1">
      <c r="A84" s="197" t="s">
        <v>481</v>
      </c>
      <c r="B84" s="198" t="s">
        <v>290</v>
      </c>
      <c r="C84" s="198">
        <v>78</v>
      </c>
      <c r="D84" s="458" t="s">
        <v>412</v>
      </c>
      <c r="E84" s="534" t="s">
        <v>910</v>
      </c>
      <c r="F84" s="534" t="s">
        <v>875</v>
      </c>
      <c r="G84" s="459" t="s">
        <v>1028</v>
      </c>
      <c r="H84" s="460">
        <v>15</v>
      </c>
      <c r="I84" s="460">
        <v>3</v>
      </c>
      <c r="J84" s="461">
        <v>31</v>
      </c>
      <c r="K84" s="462">
        <v>544</v>
      </c>
      <c r="L84" s="462">
        <v>294</v>
      </c>
      <c r="M84" s="462">
        <v>294</v>
      </c>
      <c r="N84" s="462">
        <v>708</v>
      </c>
      <c r="O84" s="199"/>
      <c r="P84" s="199">
        <v>1</v>
      </c>
      <c r="Q84" s="199"/>
      <c r="R84" s="199"/>
      <c r="S84" s="199"/>
      <c r="T84" s="199"/>
      <c r="U84" s="199"/>
      <c r="V84" s="199"/>
      <c r="W84" s="199"/>
      <c r="X84" s="199"/>
      <c r="Y84" s="199">
        <v>1</v>
      </c>
      <c r="Z84" s="199"/>
      <c r="AA84" s="199"/>
      <c r="AB84" s="534" t="s">
        <v>1324</v>
      </c>
      <c r="AC84" s="462">
        <v>1690</v>
      </c>
      <c r="AD84" s="462">
        <v>42861</v>
      </c>
      <c r="AE84" s="462">
        <v>41419</v>
      </c>
      <c r="AF84" s="462">
        <v>357</v>
      </c>
      <c r="AG84" s="197">
        <f t="shared" si="1"/>
        <v>1214.2857142857142</v>
      </c>
    </row>
    <row r="85" spans="1:33" s="237" customFormat="1" ht="18.600000000000001" customHeight="1">
      <c r="A85" s="197" t="s">
        <v>481</v>
      </c>
      <c r="B85" s="198" t="s">
        <v>290</v>
      </c>
      <c r="C85" s="198">
        <v>79</v>
      </c>
      <c r="D85" s="458" t="s">
        <v>412</v>
      </c>
      <c r="E85" s="534" t="s">
        <v>911</v>
      </c>
      <c r="F85" s="534" t="s">
        <v>875</v>
      </c>
      <c r="G85" s="459" t="s">
        <v>1028</v>
      </c>
      <c r="H85" s="460">
        <v>17</v>
      </c>
      <c r="I85" s="460">
        <v>3</v>
      </c>
      <c r="J85" s="461">
        <v>31</v>
      </c>
      <c r="K85" s="462">
        <v>176</v>
      </c>
      <c r="L85" s="462">
        <v>72</v>
      </c>
      <c r="M85" s="462">
        <v>72</v>
      </c>
      <c r="N85" s="462">
        <v>500</v>
      </c>
      <c r="O85" s="199"/>
      <c r="P85" s="199"/>
      <c r="Q85" s="199"/>
      <c r="R85" s="199">
        <v>2</v>
      </c>
      <c r="S85" s="199"/>
      <c r="T85" s="199"/>
      <c r="U85" s="199"/>
      <c r="V85" s="199"/>
      <c r="W85" s="199"/>
      <c r="X85" s="199"/>
      <c r="Y85" s="199">
        <v>1</v>
      </c>
      <c r="Z85" s="199"/>
      <c r="AA85" s="199"/>
      <c r="AB85" s="534" t="s">
        <v>1324</v>
      </c>
      <c r="AC85" s="462">
        <v>1690</v>
      </c>
      <c r="AD85" s="462">
        <v>93445</v>
      </c>
      <c r="AE85" s="462">
        <v>92231</v>
      </c>
      <c r="AF85" s="462">
        <v>505</v>
      </c>
      <c r="AG85" s="197">
        <f t="shared" si="1"/>
        <v>7013.8888888888887</v>
      </c>
    </row>
    <row r="86" spans="1:33" s="237" customFormat="1" ht="18.600000000000001" customHeight="1">
      <c r="A86" s="197" t="s">
        <v>481</v>
      </c>
      <c r="B86" s="198" t="s">
        <v>290</v>
      </c>
      <c r="C86" s="198">
        <v>80</v>
      </c>
      <c r="D86" s="458" t="s">
        <v>413</v>
      </c>
      <c r="E86" s="534" t="s">
        <v>912</v>
      </c>
      <c r="F86" s="534" t="s">
        <v>875</v>
      </c>
      <c r="G86" s="459" t="s">
        <v>1028</v>
      </c>
      <c r="H86" s="460">
        <v>7</v>
      </c>
      <c r="I86" s="460">
        <v>3</v>
      </c>
      <c r="J86" s="461">
        <v>31</v>
      </c>
      <c r="K86" s="462">
        <v>860</v>
      </c>
      <c r="L86" s="462">
        <v>424</v>
      </c>
      <c r="M86" s="462">
        <v>424</v>
      </c>
      <c r="N86" s="462">
        <v>294</v>
      </c>
      <c r="O86" s="199">
        <v>1</v>
      </c>
      <c r="P86" s="199"/>
      <c r="Q86" s="199"/>
      <c r="R86" s="199"/>
      <c r="S86" s="199"/>
      <c r="T86" s="199"/>
      <c r="U86" s="199"/>
      <c r="V86" s="199"/>
      <c r="W86" s="199">
        <v>1</v>
      </c>
      <c r="X86" s="199"/>
      <c r="Y86" s="199"/>
      <c r="Z86" s="199"/>
      <c r="AA86" s="199"/>
      <c r="AB86" s="534" t="s">
        <v>1324</v>
      </c>
      <c r="AC86" s="462">
        <v>1560</v>
      </c>
      <c r="AD86" s="462">
        <v>52450</v>
      </c>
      <c r="AE86" s="462">
        <v>43929</v>
      </c>
      <c r="AF86" s="462">
        <v>218</v>
      </c>
      <c r="AG86" s="197">
        <f t="shared" si="1"/>
        <v>514.15094339622647</v>
      </c>
    </row>
    <row r="87" spans="1:33" s="237" customFormat="1" ht="18.600000000000001" customHeight="1">
      <c r="A87" s="197" t="s">
        <v>481</v>
      </c>
      <c r="B87" s="198" t="s">
        <v>290</v>
      </c>
      <c r="C87" s="198">
        <v>81</v>
      </c>
      <c r="D87" s="458" t="s">
        <v>413</v>
      </c>
      <c r="E87" s="534" t="s">
        <v>913</v>
      </c>
      <c r="F87" s="534" t="s">
        <v>875</v>
      </c>
      <c r="G87" s="459" t="s">
        <v>1028</v>
      </c>
      <c r="H87" s="460">
        <v>8</v>
      </c>
      <c r="I87" s="460">
        <v>3</v>
      </c>
      <c r="J87" s="461">
        <v>29</v>
      </c>
      <c r="K87" s="462">
        <v>101</v>
      </c>
      <c r="L87" s="462">
        <v>15</v>
      </c>
      <c r="M87" s="462">
        <v>15</v>
      </c>
      <c r="N87" s="462">
        <v>40</v>
      </c>
      <c r="O87" s="199">
        <v>1</v>
      </c>
      <c r="P87" s="199"/>
      <c r="Q87" s="199"/>
      <c r="R87" s="199"/>
      <c r="S87" s="199"/>
      <c r="T87" s="199"/>
      <c r="U87" s="199"/>
      <c r="V87" s="199"/>
      <c r="W87" s="199"/>
      <c r="X87" s="199">
        <v>1</v>
      </c>
      <c r="Y87" s="199"/>
      <c r="Z87" s="199"/>
      <c r="AA87" s="199"/>
      <c r="AB87" s="534" t="s">
        <v>1324</v>
      </c>
      <c r="AC87" s="462">
        <v>1560</v>
      </c>
      <c r="AD87" s="462">
        <v>1710</v>
      </c>
      <c r="AE87" s="462">
        <v>1710</v>
      </c>
      <c r="AF87" s="462">
        <v>8</v>
      </c>
      <c r="AG87" s="197">
        <f t="shared" si="1"/>
        <v>533.33333333333337</v>
      </c>
    </row>
    <row r="88" spans="1:33" s="237" customFormat="1" ht="18.600000000000001" customHeight="1">
      <c r="A88" s="197" t="s">
        <v>481</v>
      </c>
      <c r="B88" s="198" t="s">
        <v>290</v>
      </c>
      <c r="C88" s="198">
        <v>82</v>
      </c>
      <c r="D88" s="458" t="s">
        <v>413</v>
      </c>
      <c r="E88" s="534" t="s">
        <v>914</v>
      </c>
      <c r="F88" s="534" t="s">
        <v>875</v>
      </c>
      <c r="G88" s="459" t="s">
        <v>1028</v>
      </c>
      <c r="H88" s="460">
        <v>1</v>
      </c>
      <c r="I88" s="460">
        <v>6</v>
      </c>
      <c r="J88" s="461">
        <v>1</v>
      </c>
      <c r="K88" s="462">
        <v>110</v>
      </c>
      <c r="L88" s="462">
        <v>42</v>
      </c>
      <c r="M88" s="462">
        <v>42</v>
      </c>
      <c r="N88" s="462">
        <v>28</v>
      </c>
      <c r="O88" s="199"/>
      <c r="P88" s="199"/>
      <c r="Q88" s="199"/>
      <c r="R88" s="199">
        <v>1</v>
      </c>
      <c r="S88" s="199"/>
      <c r="T88" s="199"/>
      <c r="U88" s="199"/>
      <c r="V88" s="199">
        <v>1</v>
      </c>
      <c r="W88" s="199"/>
      <c r="X88" s="199"/>
      <c r="Y88" s="199"/>
      <c r="Z88" s="199"/>
      <c r="AA88" s="199"/>
      <c r="AB88" s="534" t="s">
        <v>1324</v>
      </c>
      <c r="AC88" s="462">
        <v>1560</v>
      </c>
      <c r="AD88" s="462">
        <v>4606</v>
      </c>
      <c r="AE88" s="462">
        <v>4606</v>
      </c>
      <c r="AF88" s="462">
        <v>16</v>
      </c>
      <c r="AG88" s="197">
        <f t="shared" si="1"/>
        <v>380.95238095238096</v>
      </c>
    </row>
    <row r="89" spans="1:33" s="237" customFormat="1" ht="18.600000000000001" customHeight="1">
      <c r="A89" s="200"/>
      <c r="B89" s="200" t="s">
        <v>513</v>
      </c>
      <c r="C89" s="198">
        <v>83</v>
      </c>
      <c r="D89" s="458" t="s">
        <v>417</v>
      </c>
      <c r="E89" s="534" t="s">
        <v>865</v>
      </c>
      <c r="F89" s="534" t="s">
        <v>866</v>
      </c>
      <c r="G89" s="459" t="s">
        <v>1026</v>
      </c>
      <c r="H89" s="460">
        <v>50</v>
      </c>
      <c r="I89" s="460">
        <v>8</v>
      </c>
      <c r="J89" s="461">
        <v>9</v>
      </c>
      <c r="K89" s="462"/>
      <c r="L89" s="462"/>
      <c r="M89" s="462">
        <v>123</v>
      </c>
      <c r="N89" s="462"/>
      <c r="O89" s="199"/>
      <c r="P89" s="199"/>
      <c r="Q89" s="199"/>
      <c r="R89" s="199"/>
      <c r="S89" s="199">
        <v>1</v>
      </c>
      <c r="T89" s="199"/>
      <c r="U89" s="199"/>
      <c r="V89" s="199">
        <v>1</v>
      </c>
      <c r="W89" s="199"/>
      <c r="X89" s="199"/>
      <c r="Y89" s="199"/>
      <c r="Z89" s="199"/>
      <c r="AA89" s="199"/>
      <c r="AB89" s="534" t="s">
        <v>1322</v>
      </c>
      <c r="AC89" s="462">
        <v>600</v>
      </c>
      <c r="AD89" s="462">
        <v>29974</v>
      </c>
      <c r="AE89" s="462">
        <v>27576</v>
      </c>
      <c r="AF89" s="462">
        <v>90</v>
      </c>
      <c r="AG89" s="197">
        <f t="shared" si="1"/>
        <v>731.70731707317077</v>
      </c>
    </row>
    <row r="90" spans="1:33" s="237" customFormat="1" ht="18.600000000000001" customHeight="1">
      <c r="A90" s="200"/>
      <c r="B90" s="200" t="s">
        <v>513</v>
      </c>
      <c r="C90" s="198">
        <v>84</v>
      </c>
      <c r="D90" s="458" t="s">
        <v>417</v>
      </c>
      <c r="E90" s="534" t="s">
        <v>867</v>
      </c>
      <c r="F90" s="534" t="s">
        <v>866</v>
      </c>
      <c r="G90" s="459" t="s">
        <v>1026</v>
      </c>
      <c r="H90" s="460">
        <v>50</v>
      </c>
      <c r="I90" s="460">
        <v>8</v>
      </c>
      <c r="J90" s="461">
        <v>9</v>
      </c>
      <c r="K90" s="462"/>
      <c r="L90" s="462"/>
      <c r="M90" s="462">
        <v>94</v>
      </c>
      <c r="N90" s="462"/>
      <c r="O90" s="199"/>
      <c r="P90" s="199"/>
      <c r="Q90" s="199"/>
      <c r="R90" s="199"/>
      <c r="S90" s="199">
        <v>1</v>
      </c>
      <c r="T90" s="199"/>
      <c r="U90" s="199"/>
      <c r="V90" s="199">
        <v>1</v>
      </c>
      <c r="W90" s="199"/>
      <c r="X90" s="199"/>
      <c r="Y90" s="199"/>
      <c r="Z90" s="199"/>
      <c r="AA90" s="199"/>
      <c r="AB90" s="534" t="s">
        <v>1322</v>
      </c>
      <c r="AC90" s="462">
        <v>2000</v>
      </c>
      <c r="AD90" s="462">
        <v>23360</v>
      </c>
      <c r="AE90" s="462">
        <v>23360</v>
      </c>
      <c r="AF90" s="462">
        <v>150</v>
      </c>
      <c r="AG90" s="197">
        <f t="shared" si="1"/>
        <v>1595.7446808510638</v>
      </c>
    </row>
    <row r="91" spans="1:33" s="237" customFormat="1" ht="18.600000000000001" customHeight="1">
      <c r="A91" s="200"/>
      <c r="B91" s="200" t="s">
        <v>513</v>
      </c>
      <c r="C91" s="198">
        <v>85</v>
      </c>
      <c r="D91" s="458" t="s">
        <v>417</v>
      </c>
      <c r="E91" s="534" t="s">
        <v>868</v>
      </c>
      <c r="F91" s="534" t="s">
        <v>866</v>
      </c>
      <c r="G91" s="459" t="s">
        <v>1026</v>
      </c>
      <c r="H91" s="460">
        <v>50</v>
      </c>
      <c r="I91" s="460">
        <v>8</v>
      </c>
      <c r="J91" s="461">
        <v>9</v>
      </c>
      <c r="K91" s="462"/>
      <c r="L91" s="462"/>
      <c r="M91" s="462">
        <v>514</v>
      </c>
      <c r="N91" s="462"/>
      <c r="O91" s="199"/>
      <c r="P91" s="199"/>
      <c r="Q91" s="199"/>
      <c r="R91" s="199"/>
      <c r="S91" s="199">
        <v>3</v>
      </c>
      <c r="T91" s="199"/>
      <c r="U91" s="199"/>
      <c r="V91" s="199">
        <v>3</v>
      </c>
      <c r="W91" s="199"/>
      <c r="X91" s="199"/>
      <c r="Y91" s="199"/>
      <c r="Z91" s="199"/>
      <c r="AA91" s="199"/>
      <c r="AB91" s="534" t="s">
        <v>1322</v>
      </c>
      <c r="AC91" s="462">
        <v>1150</v>
      </c>
      <c r="AD91" s="462">
        <v>94390</v>
      </c>
      <c r="AE91" s="462">
        <v>94390</v>
      </c>
      <c r="AF91" s="462">
        <v>350</v>
      </c>
      <c r="AG91" s="197">
        <f t="shared" si="1"/>
        <v>680.93385214007787</v>
      </c>
    </row>
    <row r="92" spans="1:33" s="237" customFormat="1" ht="18.600000000000001" customHeight="1">
      <c r="A92" s="200"/>
      <c r="B92" s="200" t="s">
        <v>513</v>
      </c>
      <c r="C92" s="198">
        <v>86</v>
      </c>
      <c r="D92" s="458" t="s">
        <v>417</v>
      </c>
      <c r="E92" s="534" t="s">
        <v>869</v>
      </c>
      <c r="F92" s="534" t="s">
        <v>866</v>
      </c>
      <c r="G92" s="459" t="s">
        <v>1026</v>
      </c>
      <c r="H92" s="460">
        <v>50</v>
      </c>
      <c r="I92" s="460">
        <v>8</v>
      </c>
      <c r="J92" s="461">
        <v>9</v>
      </c>
      <c r="K92" s="462"/>
      <c r="L92" s="462"/>
      <c r="M92" s="462">
        <v>210</v>
      </c>
      <c r="N92" s="462"/>
      <c r="O92" s="199"/>
      <c r="P92" s="199"/>
      <c r="Q92" s="199"/>
      <c r="R92" s="199"/>
      <c r="S92" s="199">
        <v>1</v>
      </c>
      <c r="T92" s="199"/>
      <c r="U92" s="199"/>
      <c r="V92" s="199">
        <v>1</v>
      </c>
      <c r="W92" s="199"/>
      <c r="X92" s="199"/>
      <c r="Y92" s="199"/>
      <c r="Z92" s="199"/>
      <c r="AA92" s="199"/>
      <c r="AB92" s="534" t="s">
        <v>1322</v>
      </c>
      <c r="AC92" s="462">
        <v>700</v>
      </c>
      <c r="AD92" s="462">
        <v>36833</v>
      </c>
      <c r="AE92" s="462">
        <v>36538</v>
      </c>
      <c r="AF92" s="462">
        <v>181</v>
      </c>
      <c r="AG92" s="197">
        <f t="shared" si="1"/>
        <v>861.90476190476193</v>
      </c>
    </row>
    <row r="93" spans="1:33" s="237" customFormat="1" ht="18.600000000000001" customHeight="1">
      <c r="A93" s="200"/>
      <c r="B93" s="200" t="s">
        <v>513</v>
      </c>
      <c r="C93" s="198">
        <v>87</v>
      </c>
      <c r="D93" s="458" t="s">
        <v>417</v>
      </c>
      <c r="E93" s="534" t="s">
        <v>870</v>
      </c>
      <c r="F93" s="534" t="s">
        <v>866</v>
      </c>
      <c r="G93" s="459" t="s">
        <v>1026</v>
      </c>
      <c r="H93" s="460">
        <v>50</v>
      </c>
      <c r="I93" s="460">
        <v>8</v>
      </c>
      <c r="J93" s="461">
        <v>9</v>
      </c>
      <c r="K93" s="462"/>
      <c r="L93" s="462"/>
      <c r="M93" s="462">
        <v>240</v>
      </c>
      <c r="N93" s="462"/>
      <c r="O93" s="199"/>
      <c r="P93" s="199"/>
      <c r="Q93" s="199"/>
      <c r="R93" s="199"/>
      <c r="S93" s="199">
        <v>1</v>
      </c>
      <c r="T93" s="199"/>
      <c r="U93" s="199"/>
      <c r="V93" s="199">
        <v>1</v>
      </c>
      <c r="W93" s="199"/>
      <c r="X93" s="199"/>
      <c r="Y93" s="199"/>
      <c r="Z93" s="199"/>
      <c r="AA93" s="199"/>
      <c r="AB93" s="534" t="s">
        <v>1322</v>
      </c>
      <c r="AC93" s="462">
        <v>1250</v>
      </c>
      <c r="AD93" s="462">
        <v>35304</v>
      </c>
      <c r="AE93" s="462">
        <v>35304</v>
      </c>
      <c r="AF93" s="462">
        <v>147</v>
      </c>
      <c r="AG93" s="197">
        <f t="shared" si="1"/>
        <v>612.5</v>
      </c>
    </row>
    <row r="94" spans="1:33" s="237" customFormat="1" ht="18.600000000000001" customHeight="1">
      <c r="A94" s="200"/>
      <c r="B94" s="200" t="s">
        <v>513</v>
      </c>
      <c r="C94" s="198">
        <v>88</v>
      </c>
      <c r="D94" s="458" t="s">
        <v>417</v>
      </c>
      <c r="E94" s="534" t="s">
        <v>871</v>
      </c>
      <c r="F94" s="534" t="s">
        <v>866</v>
      </c>
      <c r="G94" s="459" t="s">
        <v>1026</v>
      </c>
      <c r="H94" s="460">
        <v>50</v>
      </c>
      <c r="I94" s="460">
        <v>8</v>
      </c>
      <c r="J94" s="461">
        <v>9</v>
      </c>
      <c r="K94" s="462"/>
      <c r="L94" s="462"/>
      <c r="M94" s="462">
        <v>147</v>
      </c>
      <c r="N94" s="462"/>
      <c r="O94" s="199"/>
      <c r="P94" s="199"/>
      <c r="Q94" s="199"/>
      <c r="R94" s="199"/>
      <c r="S94" s="199">
        <v>2</v>
      </c>
      <c r="T94" s="199"/>
      <c r="U94" s="199"/>
      <c r="V94" s="199">
        <v>1</v>
      </c>
      <c r="W94" s="199"/>
      <c r="X94" s="199"/>
      <c r="Y94" s="199"/>
      <c r="Z94" s="199"/>
      <c r="AA94" s="199"/>
      <c r="AB94" s="534" t="s">
        <v>1322</v>
      </c>
      <c r="AC94" s="462">
        <v>2000</v>
      </c>
      <c r="AD94" s="462">
        <v>62706</v>
      </c>
      <c r="AE94" s="462">
        <v>62706</v>
      </c>
      <c r="AF94" s="462">
        <v>1086</v>
      </c>
      <c r="AG94" s="197">
        <f>AF94*1000/M94</f>
        <v>7387.7551020408164</v>
      </c>
    </row>
    <row r="95" spans="1:33" s="237" customFormat="1" ht="18.600000000000001" customHeight="1">
      <c r="A95" s="200"/>
      <c r="B95" s="200" t="s">
        <v>513</v>
      </c>
      <c r="C95" s="198">
        <v>89</v>
      </c>
      <c r="D95" s="458" t="s">
        <v>417</v>
      </c>
      <c r="E95" s="534" t="s">
        <v>872</v>
      </c>
      <c r="F95" s="534" t="s">
        <v>866</v>
      </c>
      <c r="G95" s="459" t="s">
        <v>1026</v>
      </c>
      <c r="H95" s="460">
        <v>50</v>
      </c>
      <c r="I95" s="460">
        <v>8</v>
      </c>
      <c r="J95" s="461">
        <v>9</v>
      </c>
      <c r="K95" s="462"/>
      <c r="L95" s="462"/>
      <c r="M95" s="462">
        <v>78</v>
      </c>
      <c r="N95" s="462"/>
      <c r="O95" s="199"/>
      <c r="P95" s="199"/>
      <c r="Q95" s="199"/>
      <c r="R95" s="199"/>
      <c r="S95" s="199">
        <v>1</v>
      </c>
      <c r="T95" s="199"/>
      <c r="U95" s="199"/>
      <c r="V95" s="199">
        <v>1</v>
      </c>
      <c r="W95" s="199"/>
      <c r="X95" s="199"/>
      <c r="Y95" s="199"/>
      <c r="Z95" s="199"/>
      <c r="AA95" s="199"/>
      <c r="AB95" s="534" t="s">
        <v>1322</v>
      </c>
      <c r="AC95" s="462">
        <v>1500</v>
      </c>
      <c r="AD95" s="462">
        <v>16242</v>
      </c>
      <c r="AE95" s="462">
        <v>16242</v>
      </c>
      <c r="AF95" s="462">
        <v>71</v>
      </c>
      <c r="AG95" s="197">
        <f t="shared" si="1"/>
        <v>910.25641025641028</v>
      </c>
    </row>
    <row r="96" spans="1:33" s="237" customFormat="1" ht="18.600000000000001" customHeight="1" thickBot="1">
      <c r="A96" s="200"/>
      <c r="B96" s="200" t="s">
        <v>513</v>
      </c>
      <c r="C96" s="198">
        <v>90</v>
      </c>
      <c r="D96" s="458" t="s">
        <v>417</v>
      </c>
      <c r="E96" s="534" t="s">
        <v>873</v>
      </c>
      <c r="F96" s="534" t="s">
        <v>866</v>
      </c>
      <c r="G96" s="463" t="s">
        <v>1026</v>
      </c>
      <c r="H96" s="464">
        <v>43</v>
      </c>
      <c r="I96" s="464">
        <v>4</v>
      </c>
      <c r="J96" s="465">
        <v>13</v>
      </c>
      <c r="K96" s="462"/>
      <c r="L96" s="462"/>
      <c r="M96" s="462">
        <v>137</v>
      </c>
      <c r="N96" s="462"/>
      <c r="O96" s="199"/>
      <c r="P96" s="199"/>
      <c r="Q96" s="199"/>
      <c r="R96" s="199"/>
      <c r="S96" s="199">
        <v>1</v>
      </c>
      <c r="T96" s="199"/>
      <c r="U96" s="199"/>
      <c r="V96" s="199">
        <v>1</v>
      </c>
      <c r="W96" s="199"/>
      <c r="X96" s="199"/>
      <c r="Y96" s="199"/>
      <c r="Z96" s="199"/>
      <c r="AA96" s="199"/>
      <c r="AB96" s="534" t="s">
        <v>1322</v>
      </c>
      <c r="AC96" s="462">
        <v>840</v>
      </c>
      <c r="AD96" s="462">
        <v>36665</v>
      </c>
      <c r="AE96" s="462">
        <v>36665</v>
      </c>
      <c r="AF96" s="462">
        <v>150</v>
      </c>
      <c r="AG96" s="201">
        <f t="shared" si="1"/>
        <v>1094.8905109489051</v>
      </c>
    </row>
    <row r="97" spans="1:36" s="237" customFormat="1" ht="18.600000000000001" customHeight="1" thickTop="1">
      <c r="A97" s="433"/>
      <c r="B97" s="433"/>
      <c r="C97" s="249"/>
      <c r="D97" s="250"/>
      <c r="E97" s="250"/>
      <c r="F97" s="250"/>
      <c r="G97" s="722"/>
      <c r="H97" s="723"/>
      <c r="I97" s="723"/>
      <c r="J97" s="724"/>
      <c r="K97" s="203">
        <f>SUM(K7:K96)</f>
        <v>40507</v>
      </c>
      <c r="L97" s="203">
        <f t="shared" ref="L97:AA97" si="2">SUM(L7:L96)</f>
        <v>29287</v>
      </c>
      <c r="M97" s="203">
        <f t="shared" si="2"/>
        <v>72362</v>
      </c>
      <c r="N97" s="203">
        <f>SUM(N7:N96)</f>
        <v>18952</v>
      </c>
      <c r="O97" s="204">
        <f t="shared" si="2"/>
        <v>32</v>
      </c>
      <c r="P97" s="204">
        <f t="shared" si="2"/>
        <v>11</v>
      </c>
      <c r="Q97" s="204">
        <f t="shared" si="2"/>
        <v>20</v>
      </c>
      <c r="R97" s="204">
        <f t="shared" si="2"/>
        <v>44</v>
      </c>
      <c r="S97" s="204">
        <f t="shared" si="2"/>
        <v>23</v>
      </c>
      <c r="T97" s="204">
        <f t="shared" si="2"/>
        <v>1</v>
      </c>
      <c r="U97" s="204">
        <f t="shared" si="2"/>
        <v>0</v>
      </c>
      <c r="V97" s="204">
        <f t="shared" si="2"/>
        <v>47</v>
      </c>
      <c r="W97" s="204">
        <f t="shared" si="2"/>
        <v>17</v>
      </c>
      <c r="X97" s="204">
        <f t="shared" si="2"/>
        <v>32</v>
      </c>
      <c r="Y97" s="204">
        <f t="shared" si="2"/>
        <v>20</v>
      </c>
      <c r="Z97" s="204">
        <f t="shared" si="2"/>
        <v>1</v>
      </c>
      <c r="AA97" s="204">
        <f t="shared" si="2"/>
        <v>0</v>
      </c>
      <c r="AB97" s="251"/>
      <c r="AC97" s="251"/>
      <c r="AD97" s="203">
        <f>SUM(AD7:AD96)</f>
        <v>10552866</v>
      </c>
      <c r="AE97" s="203">
        <f>SUM(AE7:AE96)</f>
        <v>8666531</v>
      </c>
      <c r="AF97" s="203">
        <f>SUM(AF7:AF96)</f>
        <v>45278</v>
      </c>
      <c r="AG97" s="203">
        <f t="shared" si="1"/>
        <v>625.71515436278708</v>
      </c>
      <c r="AH97" s="242"/>
      <c r="AI97" s="242"/>
      <c r="AJ97" s="242"/>
    </row>
    <row r="98" spans="1:36" s="237" customFormat="1">
      <c r="A98" s="433"/>
      <c r="B98" s="433"/>
      <c r="C98" s="252"/>
      <c r="D98" s="238"/>
      <c r="E98" s="238"/>
      <c r="F98" s="238"/>
      <c r="G98" s="253"/>
      <c r="H98" s="253"/>
      <c r="I98" s="253"/>
      <c r="J98" s="253"/>
    </row>
  </sheetData>
  <mergeCells count="6">
    <mergeCell ref="G97:J97"/>
    <mergeCell ref="AB2:AC2"/>
    <mergeCell ref="O2:U2"/>
    <mergeCell ref="V2:AA2"/>
    <mergeCell ref="D3:E3"/>
    <mergeCell ref="G3:J3"/>
  </mergeCells>
  <phoneticPr fontId="2"/>
  <printOptions horizontalCentered="1"/>
  <pageMargins left="0.54" right="0.38" top="0.59055118110236227" bottom="0.59055118110236227" header="0.51181102362204722" footer="0.39370078740157483"/>
  <pageSetup paperSize="9" scale="72" fitToHeight="4" orientation="landscape" r:id="rId1"/>
  <headerFooter alignWithMargins="0">
    <oddFooter>&amp;C- &amp;P+17 -</oddFooter>
  </headerFooter>
  <rowBreaks count="2" manualBreakCount="2">
    <brk id="37" min="2" max="32" man="1"/>
    <brk id="72" min="2" max="3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I28"/>
  <sheetViews>
    <sheetView showZeros="0" zoomScale="75" zoomScaleNormal="75" zoomScaleSheetLayoutView="75" workbookViewId="0"/>
  </sheetViews>
  <sheetFormatPr defaultColWidth="9" defaultRowHeight="13.5"/>
  <cols>
    <col min="1" max="1" width="8.125" style="20" customWidth="1"/>
    <col min="2" max="2" width="7.875" style="20" customWidth="1"/>
    <col min="3" max="4" width="4.625" style="20" customWidth="1"/>
    <col min="5" max="5" width="4.875" style="20" customWidth="1"/>
    <col min="6" max="11" width="8.625" style="20" customWidth="1"/>
    <col min="12" max="14" width="4.625" style="20" customWidth="1"/>
    <col min="15" max="21" width="4.125" style="20" customWidth="1"/>
    <col min="22" max="23" width="8.625" style="20" customWidth="1"/>
    <col min="24" max="32" width="4.625" style="20" customWidth="1"/>
    <col min="33" max="34" width="5.25" style="20" customWidth="1"/>
    <col min="35" max="35" width="6" style="20" customWidth="1"/>
    <col min="36" max="16384" width="9" style="20"/>
  </cols>
  <sheetData>
    <row r="1" spans="1:35" ht="15.95" customHeight="1">
      <c r="A1" s="20" t="s">
        <v>68</v>
      </c>
    </row>
    <row r="2" spans="1:35" ht="21" customHeight="1">
      <c r="A2" s="752" t="s">
        <v>444</v>
      </c>
      <c r="B2" s="734" t="s">
        <v>69</v>
      </c>
      <c r="C2" s="649" t="s">
        <v>70</v>
      </c>
      <c r="D2" s="749"/>
      <c r="E2" s="750"/>
      <c r="F2" s="649" t="s">
        <v>71</v>
      </c>
      <c r="G2" s="749"/>
      <c r="H2" s="750"/>
      <c r="I2" s="649" t="s">
        <v>72</v>
      </c>
      <c r="J2" s="749"/>
      <c r="K2" s="750"/>
      <c r="L2" s="649" t="s">
        <v>73</v>
      </c>
      <c r="M2" s="749"/>
      <c r="N2" s="750"/>
      <c r="O2" s="649" t="s">
        <v>74</v>
      </c>
      <c r="P2" s="749"/>
      <c r="Q2" s="749"/>
      <c r="R2" s="749"/>
      <c r="S2" s="749"/>
      <c r="T2" s="749"/>
      <c r="U2" s="750"/>
      <c r="V2" s="649" t="s">
        <v>75</v>
      </c>
      <c r="W2" s="650"/>
      <c r="X2" s="649" t="s">
        <v>76</v>
      </c>
      <c r="Y2" s="749"/>
      <c r="Z2" s="750"/>
      <c r="AA2" s="649" t="s">
        <v>77</v>
      </c>
      <c r="AB2" s="749"/>
      <c r="AC2" s="750"/>
      <c r="AD2" s="649" t="s">
        <v>78</v>
      </c>
      <c r="AE2" s="749"/>
      <c r="AF2" s="750"/>
      <c r="AG2" s="649" t="s">
        <v>80</v>
      </c>
      <c r="AH2" s="749"/>
      <c r="AI2" s="734" t="s">
        <v>79</v>
      </c>
    </row>
    <row r="3" spans="1:35" ht="21" customHeight="1">
      <c r="A3" s="735"/>
      <c r="B3" s="735" t="s">
        <v>542</v>
      </c>
      <c r="C3" s="740" t="s">
        <v>990</v>
      </c>
      <c r="D3" s="737" t="s">
        <v>81</v>
      </c>
      <c r="E3" s="737" t="s">
        <v>346</v>
      </c>
      <c r="F3" s="746" t="s">
        <v>990</v>
      </c>
      <c r="G3" s="746" t="s">
        <v>987</v>
      </c>
      <c r="H3" s="737" t="s">
        <v>346</v>
      </c>
      <c r="I3" s="746" t="s">
        <v>990</v>
      </c>
      <c r="J3" s="746" t="s">
        <v>991</v>
      </c>
      <c r="K3" s="737" t="s">
        <v>346</v>
      </c>
      <c r="L3" s="740" t="s">
        <v>990</v>
      </c>
      <c r="M3" s="737" t="s">
        <v>83</v>
      </c>
      <c r="N3" s="737" t="s">
        <v>84</v>
      </c>
      <c r="O3" s="737" t="s">
        <v>85</v>
      </c>
      <c r="P3" s="737" t="s">
        <v>86</v>
      </c>
      <c r="Q3" s="737" t="s">
        <v>87</v>
      </c>
      <c r="R3" s="737" t="s">
        <v>241</v>
      </c>
      <c r="S3" s="751" t="s">
        <v>957</v>
      </c>
      <c r="T3" s="751" t="s">
        <v>1035</v>
      </c>
      <c r="U3" s="737" t="s">
        <v>182</v>
      </c>
      <c r="V3" s="746" t="s">
        <v>990</v>
      </c>
      <c r="W3" s="746" t="s">
        <v>991</v>
      </c>
      <c r="X3" s="737" t="s">
        <v>88</v>
      </c>
      <c r="Y3" s="737" t="s">
        <v>988</v>
      </c>
      <c r="Z3" s="737" t="s">
        <v>989</v>
      </c>
      <c r="AA3" s="737" t="s">
        <v>89</v>
      </c>
      <c r="AB3" s="743" t="s">
        <v>90</v>
      </c>
      <c r="AC3" s="743" t="s">
        <v>91</v>
      </c>
      <c r="AD3" s="740" t="s">
        <v>959</v>
      </c>
      <c r="AE3" s="737" t="s">
        <v>958</v>
      </c>
      <c r="AF3" s="740" t="s">
        <v>849</v>
      </c>
      <c r="AG3" s="737" t="s">
        <v>92</v>
      </c>
      <c r="AH3" s="737" t="s">
        <v>93</v>
      </c>
      <c r="AI3" s="735" t="s">
        <v>542</v>
      </c>
    </row>
    <row r="4" spans="1:35" ht="21" customHeight="1">
      <c r="A4" s="735"/>
      <c r="B4" s="735" t="s">
        <v>544</v>
      </c>
      <c r="C4" s="741" t="s">
        <v>94</v>
      </c>
      <c r="D4" s="738" t="s">
        <v>95</v>
      </c>
      <c r="E4" s="738" t="s">
        <v>346</v>
      </c>
      <c r="F4" s="747" t="s">
        <v>94</v>
      </c>
      <c r="G4" s="747" t="s">
        <v>82</v>
      </c>
      <c r="H4" s="738" t="s">
        <v>346</v>
      </c>
      <c r="I4" s="747" t="s">
        <v>94</v>
      </c>
      <c r="J4" s="747"/>
      <c r="K4" s="738" t="s">
        <v>346</v>
      </c>
      <c r="L4" s="741" t="s">
        <v>94</v>
      </c>
      <c r="M4" s="738" t="s">
        <v>96</v>
      </c>
      <c r="N4" s="738"/>
      <c r="O4" s="738"/>
      <c r="P4" s="738"/>
      <c r="Q4" s="738" t="s">
        <v>438</v>
      </c>
      <c r="R4" s="738" t="s">
        <v>183</v>
      </c>
      <c r="S4" s="738" t="s">
        <v>183</v>
      </c>
      <c r="T4" s="738" t="s">
        <v>183</v>
      </c>
      <c r="U4" s="738"/>
      <c r="V4" s="747" t="s">
        <v>94</v>
      </c>
      <c r="W4" s="747" t="s">
        <v>82</v>
      </c>
      <c r="X4" s="738"/>
      <c r="Y4" s="738" t="s">
        <v>438</v>
      </c>
      <c r="Z4" s="738" t="s">
        <v>183</v>
      </c>
      <c r="AA4" s="738"/>
      <c r="AB4" s="754"/>
      <c r="AC4" s="744" t="s">
        <v>97</v>
      </c>
      <c r="AD4" s="741"/>
      <c r="AE4" s="738" t="s">
        <v>438</v>
      </c>
      <c r="AF4" s="741" t="s">
        <v>183</v>
      </c>
      <c r="AG4" s="738"/>
      <c r="AH4" s="738" t="s">
        <v>438</v>
      </c>
      <c r="AI4" s="735" t="s">
        <v>544</v>
      </c>
    </row>
    <row r="5" spans="1:35" ht="21" customHeight="1">
      <c r="A5" s="735"/>
      <c r="B5" s="735"/>
      <c r="C5" s="741" t="s">
        <v>184</v>
      </c>
      <c r="D5" s="738" t="s">
        <v>98</v>
      </c>
      <c r="E5" s="738"/>
      <c r="F5" s="747" t="s">
        <v>185</v>
      </c>
      <c r="G5" s="747"/>
      <c r="H5" s="738"/>
      <c r="I5" s="747" t="s">
        <v>185</v>
      </c>
      <c r="J5" s="747"/>
      <c r="K5" s="738"/>
      <c r="L5" s="741" t="s">
        <v>103</v>
      </c>
      <c r="M5" s="738" t="s">
        <v>186</v>
      </c>
      <c r="N5" s="738" t="s">
        <v>99</v>
      </c>
      <c r="O5" s="738" t="s">
        <v>100</v>
      </c>
      <c r="P5" s="738" t="s">
        <v>101</v>
      </c>
      <c r="Q5" s="738" t="s">
        <v>187</v>
      </c>
      <c r="R5" s="738" t="s">
        <v>441</v>
      </c>
      <c r="S5" s="738" t="s">
        <v>441</v>
      </c>
      <c r="T5" s="738" t="s">
        <v>441</v>
      </c>
      <c r="U5" s="738" t="s">
        <v>102</v>
      </c>
      <c r="V5" s="747" t="s">
        <v>103</v>
      </c>
      <c r="W5" s="747"/>
      <c r="X5" s="738" t="s">
        <v>101</v>
      </c>
      <c r="Y5" s="738" t="s">
        <v>187</v>
      </c>
      <c r="Z5" s="738" t="s">
        <v>441</v>
      </c>
      <c r="AA5" s="738" t="s">
        <v>102</v>
      </c>
      <c r="AB5" s="754"/>
      <c r="AC5" s="744" t="s">
        <v>89</v>
      </c>
      <c r="AD5" s="741" t="s">
        <v>101</v>
      </c>
      <c r="AE5" s="738" t="s">
        <v>187</v>
      </c>
      <c r="AF5" s="741" t="s">
        <v>441</v>
      </c>
      <c r="AG5" s="738" t="s">
        <v>101</v>
      </c>
      <c r="AH5" s="738" t="s">
        <v>187</v>
      </c>
      <c r="AI5" s="735"/>
    </row>
    <row r="6" spans="1:35" ht="21" customHeight="1">
      <c r="A6" s="736"/>
      <c r="B6" s="736"/>
      <c r="C6" s="742"/>
      <c r="D6" s="739" t="s">
        <v>104</v>
      </c>
      <c r="E6" s="739"/>
      <c r="F6" s="748"/>
      <c r="G6" s="748"/>
      <c r="H6" s="739"/>
      <c r="I6" s="748"/>
      <c r="J6" s="748"/>
      <c r="K6" s="739"/>
      <c r="L6" s="742"/>
      <c r="M6" s="739" t="s">
        <v>188</v>
      </c>
      <c r="N6" s="739" t="s">
        <v>189</v>
      </c>
      <c r="O6" s="739" t="s">
        <v>189</v>
      </c>
      <c r="P6" s="739" t="s">
        <v>189</v>
      </c>
      <c r="Q6" s="739" t="s">
        <v>188</v>
      </c>
      <c r="R6" s="739"/>
      <c r="S6" s="739"/>
      <c r="T6" s="739"/>
      <c r="U6" s="739"/>
      <c r="V6" s="748"/>
      <c r="W6" s="748"/>
      <c r="X6" s="739" t="s">
        <v>189</v>
      </c>
      <c r="Y6" s="739" t="s">
        <v>188</v>
      </c>
      <c r="Z6" s="739"/>
      <c r="AA6" s="739"/>
      <c r="AB6" s="755"/>
      <c r="AC6" s="745"/>
      <c r="AD6" s="742" t="s">
        <v>189</v>
      </c>
      <c r="AE6" s="739" t="s">
        <v>188</v>
      </c>
      <c r="AF6" s="742"/>
      <c r="AG6" s="739" t="s">
        <v>189</v>
      </c>
      <c r="AH6" s="739" t="s">
        <v>188</v>
      </c>
      <c r="AI6" s="736"/>
    </row>
    <row r="7" spans="1:35" ht="25.5" customHeight="1">
      <c r="A7" s="299" t="s">
        <v>546</v>
      </c>
      <c r="B7" s="299" t="s">
        <v>752</v>
      </c>
      <c r="C7" s="293">
        <v>0</v>
      </c>
      <c r="D7" s="293">
        <v>1</v>
      </c>
      <c r="E7" s="293">
        <f>C7+D7</f>
        <v>1</v>
      </c>
      <c r="F7" s="170">
        <v>0</v>
      </c>
      <c r="G7" s="170">
        <v>12000</v>
      </c>
      <c r="H7" s="170">
        <f>F7+G7</f>
        <v>12000</v>
      </c>
      <c r="I7" s="170">
        <v>0</v>
      </c>
      <c r="J7" s="170">
        <v>11000</v>
      </c>
      <c r="K7" s="170">
        <f>I7+J7</f>
        <v>11000</v>
      </c>
      <c r="L7" s="293"/>
      <c r="M7" s="293">
        <v>1</v>
      </c>
      <c r="N7" s="293"/>
      <c r="O7" s="293"/>
      <c r="P7" s="293"/>
      <c r="Q7" s="293">
        <v>1</v>
      </c>
      <c r="R7" s="293"/>
      <c r="S7" s="293"/>
      <c r="T7" s="293"/>
      <c r="U7" s="293"/>
      <c r="V7" s="170"/>
      <c r="W7" s="170">
        <v>3900</v>
      </c>
      <c r="X7" s="293">
        <v>1</v>
      </c>
      <c r="Y7" s="293"/>
      <c r="Z7" s="293"/>
      <c r="AA7" s="293">
        <v>1</v>
      </c>
      <c r="AB7" s="293"/>
      <c r="AC7" s="293"/>
      <c r="AD7" s="293">
        <v>1</v>
      </c>
      <c r="AE7" s="293"/>
      <c r="AF7" s="293"/>
      <c r="AG7" s="293">
        <v>1</v>
      </c>
      <c r="AH7" s="293"/>
      <c r="AI7" s="293">
        <v>1</v>
      </c>
    </row>
    <row r="8" spans="1:35" ht="25.5" customHeight="1">
      <c r="A8" s="752" t="s">
        <v>470</v>
      </c>
      <c r="B8" s="299" t="s">
        <v>472</v>
      </c>
      <c r="C8" s="293">
        <v>9</v>
      </c>
      <c r="D8" s="293">
        <v>1</v>
      </c>
      <c r="E8" s="293">
        <f t="shared" ref="E8:E23" si="0">C8+D8</f>
        <v>10</v>
      </c>
      <c r="F8" s="170">
        <v>1196</v>
      </c>
      <c r="G8" s="170">
        <v>447</v>
      </c>
      <c r="H8" s="170">
        <f t="shared" ref="H8:H23" si="1">F8+G8</f>
        <v>1643</v>
      </c>
      <c r="I8" s="170">
        <v>257</v>
      </c>
      <c r="J8" s="170">
        <v>447</v>
      </c>
      <c r="K8" s="170">
        <f t="shared" ref="K8:K23" si="2">I8+J8</f>
        <v>704</v>
      </c>
      <c r="L8" s="293">
        <v>9</v>
      </c>
      <c r="M8" s="293"/>
      <c r="N8" s="293">
        <v>1</v>
      </c>
      <c r="O8" s="293"/>
      <c r="P8" s="293">
        <v>10</v>
      </c>
      <c r="Q8" s="293"/>
      <c r="R8" s="293">
        <v>1</v>
      </c>
      <c r="S8" s="293"/>
      <c r="T8" s="293"/>
      <c r="U8" s="293"/>
      <c r="V8" s="170">
        <v>1145</v>
      </c>
      <c r="W8" s="170">
        <v>120</v>
      </c>
      <c r="X8" s="293">
        <v>10</v>
      </c>
      <c r="Y8" s="293"/>
      <c r="Z8" s="293"/>
      <c r="AA8" s="293">
        <v>7</v>
      </c>
      <c r="AB8" s="293"/>
      <c r="AC8" s="293"/>
      <c r="AD8" s="293">
        <v>1</v>
      </c>
      <c r="AE8" s="293"/>
      <c r="AF8" s="293">
        <v>6</v>
      </c>
      <c r="AG8" s="293">
        <v>7</v>
      </c>
      <c r="AH8" s="293">
        <v>3</v>
      </c>
      <c r="AI8" s="293">
        <v>18</v>
      </c>
    </row>
    <row r="9" spans="1:35" ht="25.5" customHeight="1">
      <c r="A9" s="753"/>
      <c r="B9" s="299" t="s">
        <v>471</v>
      </c>
      <c r="C9" s="293">
        <v>0</v>
      </c>
      <c r="D9" s="293">
        <v>1</v>
      </c>
      <c r="E9" s="293">
        <f t="shared" si="0"/>
        <v>1</v>
      </c>
      <c r="F9" s="170">
        <v>0</v>
      </c>
      <c r="G9" s="170">
        <v>0</v>
      </c>
      <c r="H9" s="170">
        <f t="shared" si="1"/>
        <v>0</v>
      </c>
      <c r="I9" s="170">
        <v>0</v>
      </c>
      <c r="J9" s="170">
        <v>0</v>
      </c>
      <c r="K9" s="170">
        <f t="shared" si="2"/>
        <v>0</v>
      </c>
      <c r="L9" s="293"/>
      <c r="M9" s="293"/>
      <c r="N9" s="293">
        <v>1</v>
      </c>
      <c r="O9" s="293"/>
      <c r="P9" s="293">
        <v>1</v>
      </c>
      <c r="Q9" s="293"/>
      <c r="R9" s="293"/>
      <c r="S9" s="293"/>
      <c r="T9" s="293"/>
      <c r="U9" s="293"/>
      <c r="V9" s="170"/>
      <c r="W9" s="170">
        <v>0</v>
      </c>
      <c r="X9" s="293">
        <v>0</v>
      </c>
      <c r="Y9" s="293"/>
      <c r="Z9" s="293">
        <v>1</v>
      </c>
      <c r="AA9" s="293">
        <v>1</v>
      </c>
      <c r="AB9" s="293"/>
      <c r="AC9" s="293"/>
      <c r="AD9" s="293"/>
      <c r="AE9" s="293"/>
      <c r="AF9" s="293">
        <v>1</v>
      </c>
      <c r="AG9" s="293">
        <v>1</v>
      </c>
      <c r="AH9" s="293"/>
      <c r="AI9" s="293">
        <v>4</v>
      </c>
    </row>
    <row r="10" spans="1:35" ht="25.5" customHeight="1">
      <c r="A10" s="752" t="s">
        <v>473</v>
      </c>
      <c r="B10" s="299" t="s">
        <v>475</v>
      </c>
      <c r="C10" s="293">
        <v>6</v>
      </c>
      <c r="D10" s="293">
        <v>6</v>
      </c>
      <c r="E10" s="293">
        <f t="shared" si="0"/>
        <v>12</v>
      </c>
      <c r="F10" s="170">
        <v>4036</v>
      </c>
      <c r="G10" s="170">
        <v>19700</v>
      </c>
      <c r="H10" s="170">
        <f t="shared" si="1"/>
        <v>23736</v>
      </c>
      <c r="I10" s="170">
        <v>53</v>
      </c>
      <c r="J10" s="170">
        <v>1088</v>
      </c>
      <c r="K10" s="170">
        <f t="shared" si="2"/>
        <v>1141</v>
      </c>
      <c r="L10" s="293">
        <v>6</v>
      </c>
      <c r="M10" s="293">
        <v>1</v>
      </c>
      <c r="N10" s="293">
        <v>5</v>
      </c>
      <c r="O10" s="293"/>
      <c r="P10" s="293">
        <v>2</v>
      </c>
      <c r="Q10" s="293">
        <v>4</v>
      </c>
      <c r="R10" s="293">
        <v>4</v>
      </c>
      <c r="S10" s="293"/>
      <c r="T10" s="293"/>
      <c r="U10" s="293"/>
      <c r="V10" s="170">
        <v>85227</v>
      </c>
      <c r="W10" s="170">
        <v>5684</v>
      </c>
      <c r="X10" s="293">
        <v>6</v>
      </c>
      <c r="Y10" s="293"/>
      <c r="Z10" s="293">
        <v>6</v>
      </c>
      <c r="AA10" s="293">
        <v>12</v>
      </c>
      <c r="AB10" s="293"/>
      <c r="AC10" s="293"/>
      <c r="AD10" s="293">
        <v>3</v>
      </c>
      <c r="AE10" s="293"/>
      <c r="AF10" s="293">
        <v>12</v>
      </c>
      <c r="AG10" s="293">
        <v>12</v>
      </c>
      <c r="AH10" s="293"/>
      <c r="AI10" s="293">
        <v>59</v>
      </c>
    </row>
    <row r="11" spans="1:35" ht="25.5" customHeight="1">
      <c r="A11" s="753"/>
      <c r="B11" s="299" t="s">
        <v>474</v>
      </c>
      <c r="C11" s="293"/>
      <c r="D11" s="293">
        <v>9</v>
      </c>
      <c r="E11" s="293">
        <f t="shared" si="0"/>
        <v>9</v>
      </c>
      <c r="F11" s="170"/>
      <c r="G11" s="170">
        <v>12704</v>
      </c>
      <c r="H11" s="170">
        <f t="shared" si="1"/>
        <v>12704</v>
      </c>
      <c r="I11" s="170"/>
      <c r="J11" s="170">
        <v>5444</v>
      </c>
      <c r="K11" s="170">
        <f t="shared" si="2"/>
        <v>5444</v>
      </c>
      <c r="L11" s="293"/>
      <c r="M11" s="293">
        <v>6</v>
      </c>
      <c r="N11" s="293">
        <v>3</v>
      </c>
      <c r="O11" s="293"/>
      <c r="P11" s="293">
        <v>1</v>
      </c>
      <c r="Q11" s="293">
        <v>6</v>
      </c>
      <c r="R11" s="293">
        <v>1</v>
      </c>
      <c r="S11" s="293"/>
      <c r="T11" s="293"/>
      <c r="U11" s="293">
        <v>1</v>
      </c>
      <c r="V11" s="170"/>
      <c r="W11" s="170">
        <v>3956</v>
      </c>
      <c r="X11" s="293">
        <v>8</v>
      </c>
      <c r="Y11" s="293"/>
      <c r="Z11" s="293">
        <v>1</v>
      </c>
      <c r="AA11" s="293">
        <v>9</v>
      </c>
      <c r="AB11" s="293"/>
      <c r="AC11" s="293"/>
      <c r="AD11" s="293">
        <v>2</v>
      </c>
      <c r="AE11" s="293"/>
      <c r="AF11" s="293">
        <v>7</v>
      </c>
      <c r="AG11" s="293">
        <v>9</v>
      </c>
      <c r="AH11" s="293"/>
      <c r="AI11" s="293">
        <v>38</v>
      </c>
    </row>
    <row r="12" spans="1:35" ht="25.5" customHeight="1">
      <c r="A12" s="299" t="s">
        <v>476</v>
      </c>
      <c r="B12" s="299" t="s">
        <v>291</v>
      </c>
      <c r="C12" s="293">
        <v>2</v>
      </c>
      <c r="D12" s="293">
        <v>9</v>
      </c>
      <c r="E12" s="293">
        <f t="shared" si="0"/>
        <v>11</v>
      </c>
      <c r="F12" s="170">
        <v>23231</v>
      </c>
      <c r="G12" s="170">
        <v>2830</v>
      </c>
      <c r="H12" s="170">
        <f t="shared" si="1"/>
        <v>26061</v>
      </c>
      <c r="I12" s="170">
        <v>60</v>
      </c>
      <c r="J12" s="170">
        <v>1109</v>
      </c>
      <c r="K12" s="170">
        <f t="shared" si="2"/>
        <v>1169</v>
      </c>
      <c r="L12" s="293">
        <v>2</v>
      </c>
      <c r="M12" s="293">
        <v>4</v>
      </c>
      <c r="N12" s="293">
        <v>5</v>
      </c>
      <c r="O12" s="293"/>
      <c r="P12" s="293">
        <v>4</v>
      </c>
      <c r="Q12" s="293">
        <v>4</v>
      </c>
      <c r="R12" s="293">
        <v>2</v>
      </c>
      <c r="S12" s="293"/>
      <c r="T12" s="293"/>
      <c r="U12" s="293">
        <v>1</v>
      </c>
      <c r="V12" s="170">
        <v>2872</v>
      </c>
      <c r="W12" s="170">
        <v>3303</v>
      </c>
      <c r="X12" s="293">
        <v>9</v>
      </c>
      <c r="Y12" s="293"/>
      <c r="Z12" s="293">
        <v>2</v>
      </c>
      <c r="AA12" s="293">
        <v>11</v>
      </c>
      <c r="AB12" s="293"/>
      <c r="AC12" s="293"/>
      <c r="AD12" s="293">
        <v>4</v>
      </c>
      <c r="AE12" s="293"/>
      <c r="AF12" s="293">
        <v>7</v>
      </c>
      <c r="AG12" s="293">
        <v>11</v>
      </c>
      <c r="AH12" s="293"/>
      <c r="AI12" s="293">
        <v>16</v>
      </c>
    </row>
    <row r="13" spans="1:35" ht="25.5" customHeight="1">
      <c r="A13" s="299" t="s">
        <v>477</v>
      </c>
      <c r="B13" s="299" t="s">
        <v>477</v>
      </c>
      <c r="C13" s="293">
        <v>0</v>
      </c>
      <c r="D13" s="293">
        <v>1</v>
      </c>
      <c r="E13" s="293">
        <f t="shared" si="0"/>
        <v>1</v>
      </c>
      <c r="F13" s="170">
        <v>0</v>
      </c>
      <c r="G13" s="170">
        <v>1465</v>
      </c>
      <c r="H13" s="170">
        <f t="shared" si="1"/>
        <v>1465</v>
      </c>
      <c r="I13" s="170"/>
      <c r="J13" s="170">
        <v>500</v>
      </c>
      <c r="K13" s="170">
        <f t="shared" si="2"/>
        <v>500</v>
      </c>
      <c r="L13" s="293"/>
      <c r="M13" s="293">
        <v>1</v>
      </c>
      <c r="N13" s="293"/>
      <c r="O13" s="293"/>
      <c r="P13" s="293"/>
      <c r="Q13" s="293"/>
      <c r="R13" s="293"/>
      <c r="S13" s="293"/>
      <c r="T13" s="293"/>
      <c r="U13" s="293">
        <v>1</v>
      </c>
      <c r="V13" s="170"/>
      <c r="W13" s="170">
        <v>593</v>
      </c>
      <c r="X13" s="293">
        <v>1</v>
      </c>
      <c r="Y13" s="293"/>
      <c r="Z13" s="293"/>
      <c r="AA13" s="293">
        <v>1</v>
      </c>
      <c r="AB13" s="293"/>
      <c r="AC13" s="293"/>
      <c r="AD13" s="293">
        <v>1</v>
      </c>
      <c r="AE13" s="293"/>
      <c r="AF13" s="293"/>
      <c r="AG13" s="293">
        <v>1</v>
      </c>
      <c r="AH13" s="293"/>
      <c r="AI13" s="293">
        <v>1</v>
      </c>
    </row>
    <row r="14" spans="1:35" ht="25.5" customHeight="1">
      <c r="A14" s="752" t="s">
        <v>478</v>
      </c>
      <c r="B14" s="299" t="s">
        <v>480</v>
      </c>
      <c r="C14" s="293">
        <v>5</v>
      </c>
      <c r="D14" s="293">
        <v>2</v>
      </c>
      <c r="E14" s="293">
        <f t="shared" si="0"/>
        <v>7</v>
      </c>
      <c r="F14" s="170">
        <v>610</v>
      </c>
      <c r="G14" s="170">
        <v>2780</v>
      </c>
      <c r="H14" s="170">
        <f t="shared" si="1"/>
        <v>3390</v>
      </c>
      <c r="I14" s="170">
        <v>206</v>
      </c>
      <c r="J14" s="170">
        <v>6</v>
      </c>
      <c r="K14" s="170">
        <f t="shared" si="2"/>
        <v>212</v>
      </c>
      <c r="L14" s="293">
        <v>5</v>
      </c>
      <c r="M14" s="293">
        <v>1</v>
      </c>
      <c r="N14" s="293">
        <v>1</v>
      </c>
      <c r="O14" s="293">
        <v>2</v>
      </c>
      <c r="P14" s="293">
        <v>2</v>
      </c>
      <c r="Q14" s="293">
        <v>1</v>
      </c>
      <c r="R14" s="293">
        <v>2</v>
      </c>
      <c r="S14" s="293"/>
      <c r="T14" s="293"/>
      <c r="U14" s="293"/>
      <c r="V14" s="170">
        <v>440</v>
      </c>
      <c r="W14" s="170">
        <v>375</v>
      </c>
      <c r="X14" s="293">
        <v>6</v>
      </c>
      <c r="Y14" s="293"/>
      <c r="Z14" s="293">
        <v>1</v>
      </c>
      <c r="AA14" s="293">
        <v>7</v>
      </c>
      <c r="AB14" s="293"/>
      <c r="AC14" s="293"/>
      <c r="AD14" s="293"/>
      <c r="AE14" s="293"/>
      <c r="AF14" s="293">
        <v>7</v>
      </c>
      <c r="AG14" s="293">
        <v>7</v>
      </c>
      <c r="AH14" s="293"/>
      <c r="AI14" s="293">
        <v>8</v>
      </c>
    </row>
    <row r="15" spans="1:35" ht="25.5" customHeight="1">
      <c r="A15" s="753"/>
      <c r="B15" s="299" t="s">
        <v>479</v>
      </c>
      <c r="C15" s="293">
        <v>0</v>
      </c>
      <c r="D15" s="293">
        <v>2</v>
      </c>
      <c r="E15" s="293">
        <f t="shared" si="0"/>
        <v>2</v>
      </c>
      <c r="F15" s="170">
        <v>0</v>
      </c>
      <c r="G15" s="170">
        <v>8340</v>
      </c>
      <c r="H15" s="170">
        <f t="shared" si="1"/>
        <v>8340</v>
      </c>
      <c r="I15" s="170">
        <v>0</v>
      </c>
      <c r="J15" s="170">
        <v>300</v>
      </c>
      <c r="K15" s="170">
        <f t="shared" si="2"/>
        <v>300</v>
      </c>
      <c r="L15" s="293"/>
      <c r="M15" s="293">
        <v>2</v>
      </c>
      <c r="N15" s="293"/>
      <c r="O15" s="293"/>
      <c r="P15" s="293"/>
      <c r="Q15" s="293"/>
      <c r="R15" s="293"/>
      <c r="S15" s="293"/>
      <c r="T15" s="293"/>
      <c r="U15" s="293">
        <v>2</v>
      </c>
      <c r="V15" s="170"/>
      <c r="W15" s="170">
        <v>624</v>
      </c>
      <c r="X15" s="293">
        <v>1</v>
      </c>
      <c r="Y15" s="293"/>
      <c r="Z15" s="293">
        <v>1</v>
      </c>
      <c r="AA15" s="293">
        <v>2</v>
      </c>
      <c r="AB15" s="293"/>
      <c r="AC15" s="293"/>
      <c r="AD15" s="293"/>
      <c r="AE15" s="293"/>
      <c r="AF15" s="293">
        <v>2</v>
      </c>
      <c r="AG15" s="293">
        <v>2</v>
      </c>
      <c r="AH15" s="293"/>
      <c r="AI15" s="293">
        <v>59</v>
      </c>
    </row>
    <row r="16" spans="1:35" ht="25.5" customHeight="1">
      <c r="A16" s="752" t="s">
        <v>753</v>
      </c>
      <c r="B16" s="299" t="s">
        <v>482</v>
      </c>
      <c r="C16" s="293">
        <v>2</v>
      </c>
      <c r="D16" s="293">
        <v>2</v>
      </c>
      <c r="E16" s="293">
        <f t="shared" si="0"/>
        <v>4</v>
      </c>
      <c r="F16" s="170">
        <v>620</v>
      </c>
      <c r="G16" s="170">
        <v>1092</v>
      </c>
      <c r="H16" s="170">
        <f t="shared" si="1"/>
        <v>1712</v>
      </c>
      <c r="I16" s="170">
        <v>56</v>
      </c>
      <c r="J16" s="170">
        <v>12</v>
      </c>
      <c r="K16" s="170">
        <f t="shared" si="2"/>
        <v>68</v>
      </c>
      <c r="L16" s="293">
        <v>2</v>
      </c>
      <c r="M16" s="293">
        <v>1</v>
      </c>
      <c r="N16" s="293">
        <v>1</v>
      </c>
      <c r="O16" s="293"/>
      <c r="P16" s="293"/>
      <c r="Q16" s="293">
        <v>3</v>
      </c>
      <c r="R16" s="293">
        <v>1</v>
      </c>
      <c r="S16" s="293"/>
      <c r="T16" s="293"/>
      <c r="U16" s="293"/>
      <c r="V16" s="170">
        <v>154</v>
      </c>
      <c r="W16" s="170">
        <v>900</v>
      </c>
      <c r="X16" s="293">
        <v>3</v>
      </c>
      <c r="Y16" s="293">
        <v>1</v>
      </c>
      <c r="Z16" s="293"/>
      <c r="AA16" s="293">
        <v>3</v>
      </c>
      <c r="AB16" s="293">
        <v>1</v>
      </c>
      <c r="AC16" s="293"/>
      <c r="AD16" s="293">
        <v>2</v>
      </c>
      <c r="AE16" s="293"/>
      <c r="AF16" s="293">
        <v>2</v>
      </c>
      <c r="AG16" s="293">
        <v>3</v>
      </c>
      <c r="AH16" s="293">
        <v>1</v>
      </c>
      <c r="AI16" s="293">
        <v>2</v>
      </c>
    </row>
    <row r="17" spans="1:35" ht="25.5" customHeight="1">
      <c r="A17" s="753"/>
      <c r="B17" s="299" t="s">
        <v>290</v>
      </c>
      <c r="C17" s="293">
        <v>3</v>
      </c>
      <c r="D17" s="293">
        <v>1</v>
      </c>
      <c r="E17" s="293">
        <f t="shared" si="0"/>
        <v>4</v>
      </c>
      <c r="F17" s="170">
        <v>1373</v>
      </c>
      <c r="G17" s="170">
        <v>1875</v>
      </c>
      <c r="H17" s="170">
        <f t="shared" si="1"/>
        <v>3248</v>
      </c>
      <c r="I17" s="170">
        <v>27</v>
      </c>
      <c r="J17" s="170">
        <v>0</v>
      </c>
      <c r="K17" s="170">
        <f t="shared" si="2"/>
        <v>27</v>
      </c>
      <c r="L17" s="293">
        <v>3</v>
      </c>
      <c r="M17" s="293"/>
      <c r="N17" s="293">
        <v>1</v>
      </c>
      <c r="O17" s="293"/>
      <c r="P17" s="293">
        <v>1</v>
      </c>
      <c r="Q17" s="293">
        <v>1</v>
      </c>
      <c r="R17" s="293">
        <v>1</v>
      </c>
      <c r="S17" s="293">
        <v>1</v>
      </c>
      <c r="T17" s="293"/>
      <c r="U17" s="293"/>
      <c r="V17" s="170">
        <v>430</v>
      </c>
      <c r="W17" s="170">
        <v>175</v>
      </c>
      <c r="X17" s="293">
        <v>4</v>
      </c>
      <c r="Y17" s="293"/>
      <c r="Z17" s="293"/>
      <c r="AA17" s="293">
        <v>3</v>
      </c>
      <c r="AB17" s="293"/>
      <c r="AC17" s="293">
        <v>1</v>
      </c>
      <c r="AD17" s="293">
        <v>2</v>
      </c>
      <c r="AE17" s="293"/>
      <c r="AF17" s="293">
        <v>2</v>
      </c>
      <c r="AG17" s="293">
        <v>3</v>
      </c>
      <c r="AH17" s="293">
        <v>1</v>
      </c>
      <c r="AI17" s="293">
        <v>2</v>
      </c>
    </row>
    <row r="18" spans="1:35" ht="25.5" customHeight="1">
      <c r="A18" s="299" t="s">
        <v>754</v>
      </c>
      <c r="B18" s="299" t="s">
        <v>511</v>
      </c>
      <c r="C18" s="293">
        <v>1</v>
      </c>
      <c r="D18" s="293">
        <v>2</v>
      </c>
      <c r="E18" s="293">
        <f t="shared" si="0"/>
        <v>3</v>
      </c>
      <c r="F18" s="170">
        <v>80</v>
      </c>
      <c r="G18" s="170">
        <v>450</v>
      </c>
      <c r="H18" s="170">
        <f t="shared" si="1"/>
        <v>530</v>
      </c>
      <c r="I18" s="170">
        <v>43</v>
      </c>
      <c r="J18" s="170">
        <v>0</v>
      </c>
      <c r="K18" s="170">
        <f t="shared" si="2"/>
        <v>43</v>
      </c>
      <c r="L18" s="293">
        <v>1</v>
      </c>
      <c r="M18" s="293"/>
      <c r="N18" s="293">
        <v>2</v>
      </c>
      <c r="O18" s="293"/>
      <c r="P18" s="293">
        <v>1</v>
      </c>
      <c r="Q18" s="293">
        <v>1</v>
      </c>
      <c r="R18" s="293">
        <v>1</v>
      </c>
      <c r="S18" s="293"/>
      <c r="T18" s="293"/>
      <c r="U18" s="293"/>
      <c r="V18" s="170">
        <v>980</v>
      </c>
      <c r="W18" s="170">
        <v>690</v>
      </c>
      <c r="X18" s="293">
        <v>1</v>
      </c>
      <c r="Y18" s="293"/>
      <c r="Z18" s="293">
        <v>2</v>
      </c>
      <c r="AA18" s="293">
        <v>2</v>
      </c>
      <c r="AB18" s="293"/>
      <c r="AC18" s="293">
        <v>1</v>
      </c>
      <c r="AD18" s="293"/>
      <c r="AE18" s="293"/>
      <c r="AF18" s="293">
        <v>3</v>
      </c>
      <c r="AG18" s="293">
        <v>3</v>
      </c>
      <c r="AH18" s="293"/>
      <c r="AI18" s="293">
        <v>4</v>
      </c>
    </row>
    <row r="19" spans="1:35" ht="25.5" customHeight="1">
      <c r="A19" s="299" t="s">
        <v>755</v>
      </c>
      <c r="B19" s="399" t="s">
        <v>512</v>
      </c>
      <c r="C19" s="293">
        <v>2</v>
      </c>
      <c r="D19" s="293">
        <v>10</v>
      </c>
      <c r="E19" s="293">
        <f t="shared" si="0"/>
        <v>12</v>
      </c>
      <c r="F19" s="170">
        <v>2696</v>
      </c>
      <c r="G19" s="170">
        <v>25493</v>
      </c>
      <c r="H19" s="170">
        <f t="shared" si="1"/>
        <v>28189</v>
      </c>
      <c r="I19" s="170">
        <v>0</v>
      </c>
      <c r="J19" s="170">
        <v>388</v>
      </c>
      <c r="K19" s="170">
        <f t="shared" si="2"/>
        <v>388</v>
      </c>
      <c r="L19" s="293">
        <v>2</v>
      </c>
      <c r="M19" s="293">
        <v>1</v>
      </c>
      <c r="N19" s="293">
        <v>9</v>
      </c>
      <c r="O19" s="293"/>
      <c r="P19" s="293">
        <v>2</v>
      </c>
      <c r="Q19" s="293">
        <v>1</v>
      </c>
      <c r="R19" s="293">
        <v>8</v>
      </c>
      <c r="S19" s="293"/>
      <c r="T19" s="293"/>
      <c r="U19" s="293"/>
      <c r="V19" s="170">
        <v>750</v>
      </c>
      <c r="W19" s="170">
        <v>2150</v>
      </c>
      <c r="X19" s="293">
        <v>10</v>
      </c>
      <c r="Y19" s="293"/>
      <c r="Z19" s="293">
        <v>2</v>
      </c>
      <c r="AA19" s="293">
        <v>12</v>
      </c>
      <c r="AB19" s="293"/>
      <c r="AC19" s="293"/>
      <c r="AD19" s="293"/>
      <c r="AE19" s="293"/>
      <c r="AF19" s="293">
        <v>12</v>
      </c>
      <c r="AG19" s="293">
        <v>12</v>
      </c>
      <c r="AH19" s="293"/>
      <c r="AI19" s="293">
        <v>10</v>
      </c>
    </row>
    <row r="20" spans="1:35" ht="25.5" customHeight="1">
      <c r="A20" s="300" t="s">
        <v>190</v>
      </c>
      <c r="B20" s="299" t="s">
        <v>734</v>
      </c>
      <c r="C20" s="293">
        <v>13</v>
      </c>
      <c r="D20" s="293">
        <v>35</v>
      </c>
      <c r="E20" s="293">
        <f t="shared" si="0"/>
        <v>48</v>
      </c>
      <c r="F20" s="170">
        <v>5137</v>
      </c>
      <c r="G20" s="170">
        <v>120405</v>
      </c>
      <c r="H20" s="170">
        <f t="shared" si="1"/>
        <v>125542</v>
      </c>
      <c r="I20" s="170">
        <v>1353</v>
      </c>
      <c r="J20" s="170">
        <v>21880</v>
      </c>
      <c r="K20" s="170">
        <f t="shared" si="2"/>
        <v>23233</v>
      </c>
      <c r="L20" s="293">
        <v>13</v>
      </c>
      <c r="M20" s="293">
        <v>14</v>
      </c>
      <c r="N20" s="293">
        <v>21</v>
      </c>
      <c r="O20" s="293">
        <v>1</v>
      </c>
      <c r="P20" s="293">
        <v>14</v>
      </c>
      <c r="Q20" s="293">
        <v>12</v>
      </c>
      <c r="R20" s="293">
        <v>19</v>
      </c>
      <c r="S20" s="293">
        <v>1</v>
      </c>
      <c r="T20" s="293"/>
      <c r="U20" s="293">
        <v>4</v>
      </c>
      <c r="V20" s="170">
        <v>7282</v>
      </c>
      <c r="W20" s="170">
        <v>18895</v>
      </c>
      <c r="X20" s="293">
        <v>22</v>
      </c>
      <c r="Y20" s="293"/>
      <c r="Z20" s="293">
        <v>26</v>
      </c>
      <c r="AA20" s="293">
        <v>48</v>
      </c>
      <c r="AB20" s="293"/>
      <c r="AC20" s="293">
        <v>0</v>
      </c>
      <c r="AD20" s="293">
        <v>1</v>
      </c>
      <c r="AE20" s="293"/>
      <c r="AF20" s="293">
        <v>47</v>
      </c>
      <c r="AG20" s="293">
        <v>44</v>
      </c>
      <c r="AH20" s="293">
        <v>4</v>
      </c>
      <c r="AI20" s="293">
        <v>182</v>
      </c>
    </row>
    <row r="21" spans="1:35" ht="25.5" customHeight="1">
      <c r="A21" s="300" t="s">
        <v>178</v>
      </c>
      <c r="B21" s="299" t="s">
        <v>735</v>
      </c>
      <c r="C21" s="293">
        <v>8</v>
      </c>
      <c r="D21" s="293">
        <v>11</v>
      </c>
      <c r="E21" s="293">
        <f t="shared" si="0"/>
        <v>19</v>
      </c>
      <c r="F21" s="170">
        <v>1600</v>
      </c>
      <c r="G21" s="170">
        <v>3650</v>
      </c>
      <c r="H21" s="170">
        <f t="shared" si="1"/>
        <v>5250</v>
      </c>
      <c r="I21" s="170">
        <v>284</v>
      </c>
      <c r="J21" s="170">
        <v>1832</v>
      </c>
      <c r="K21" s="170">
        <f t="shared" si="2"/>
        <v>2116</v>
      </c>
      <c r="L21" s="293">
        <v>8</v>
      </c>
      <c r="M21" s="293">
        <v>5</v>
      </c>
      <c r="N21" s="293">
        <v>6</v>
      </c>
      <c r="O21" s="293">
        <v>1</v>
      </c>
      <c r="P21" s="293">
        <v>1</v>
      </c>
      <c r="Q21" s="293">
        <v>1</v>
      </c>
      <c r="R21" s="293">
        <v>8</v>
      </c>
      <c r="S21" s="293"/>
      <c r="T21" s="293">
        <v>2</v>
      </c>
      <c r="U21" s="293">
        <v>5</v>
      </c>
      <c r="V21" s="170">
        <v>16794</v>
      </c>
      <c r="W21" s="170">
        <v>3797</v>
      </c>
      <c r="X21" s="293">
        <v>5</v>
      </c>
      <c r="Y21" s="293">
        <v>1</v>
      </c>
      <c r="Z21" s="293">
        <v>13</v>
      </c>
      <c r="AA21" s="293">
        <v>18</v>
      </c>
      <c r="AB21" s="293"/>
      <c r="AC21" s="293"/>
      <c r="AD21" s="293">
        <v>4</v>
      </c>
      <c r="AE21" s="293"/>
      <c r="AF21" s="293">
        <v>14</v>
      </c>
      <c r="AG21" s="293">
        <v>18</v>
      </c>
      <c r="AH21" s="293"/>
      <c r="AI21" s="293">
        <v>49</v>
      </c>
    </row>
    <row r="22" spans="1:35" ht="25.5" customHeight="1">
      <c r="A22" s="300" t="s">
        <v>179</v>
      </c>
      <c r="B22" s="299" t="s">
        <v>736</v>
      </c>
      <c r="C22" s="293">
        <v>0</v>
      </c>
      <c r="D22" s="293">
        <v>3</v>
      </c>
      <c r="E22" s="293">
        <f t="shared" si="0"/>
        <v>3</v>
      </c>
      <c r="F22" s="170">
        <v>0</v>
      </c>
      <c r="G22" s="170">
        <v>0</v>
      </c>
      <c r="H22" s="170">
        <f t="shared" si="1"/>
        <v>0</v>
      </c>
      <c r="I22" s="170">
        <v>0</v>
      </c>
      <c r="J22" s="170">
        <v>0</v>
      </c>
      <c r="K22" s="170">
        <f t="shared" si="2"/>
        <v>0</v>
      </c>
      <c r="L22" s="293"/>
      <c r="M22" s="293"/>
      <c r="N22" s="293">
        <v>3</v>
      </c>
      <c r="O22" s="293"/>
      <c r="P22" s="293"/>
      <c r="Q22" s="293"/>
      <c r="R22" s="293">
        <v>3</v>
      </c>
      <c r="S22" s="293"/>
      <c r="T22" s="293"/>
      <c r="U22" s="293"/>
      <c r="V22" s="170"/>
      <c r="W22" s="170">
        <v>870</v>
      </c>
      <c r="X22" s="293"/>
      <c r="Y22" s="293"/>
      <c r="Z22" s="293">
        <v>3</v>
      </c>
      <c r="AA22" s="293">
        <v>3</v>
      </c>
      <c r="AB22" s="293"/>
      <c r="AC22" s="293"/>
      <c r="AD22" s="293"/>
      <c r="AE22" s="293"/>
      <c r="AF22" s="293">
        <v>3</v>
      </c>
      <c r="AG22" s="293">
        <v>3</v>
      </c>
      <c r="AH22" s="293"/>
      <c r="AI22" s="293">
        <v>7</v>
      </c>
    </row>
    <row r="23" spans="1:35" ht="25.5" customHeight="1" thickBot="1">
      <c r="A23" s="301" t="s">
        <v>180</v>
      </c>
      <c r="B23" s="302" t="s">
        <v>737</v>
      </c>
      <c r="C23" s="294">
        <v>1</v>
      </c>
      <c r="D23" s="294">
        <v>21</v>
      </c>
      <c r="E23" s="549">
        <f t="shared" si="0"/>
        <v>22</v>
      </c>
      <c r="F23" s="171">
        <v>188</v>
      </c>
      <c r="G23" s="171">
        <v>49382</v>
      </c>
      <c r="H23" s="171">
        <f t="shared" si="1"/>
        <v>49570</v>
      </c>
      <c r="I23" s="171">
        <v>98</v>
      </c>
      <c r="J23" s="171">
        <v>28482</v>
      </c>
      <c r="K23" s="171">
        <f t="shared" si="2"/>
        <v>28580</v>
      </c>
      <c r="L23" s="294">
        <v>1</v>
      </c>
      <c r="M23" s="294">
        <v>10</v>
      </c>
      <c r="N23" s="294">
        <v>11</v>
      </c>
      <c r="O23" s="294"/>
      <c r="P23" s="294">
        <v>1</v>
      </c>
      <c r="Q23" s="294">
        <v>10</v>
      </c>
      <c r="R23" s="294">
        <v>11</v>
      </c>
      <c r="S23" s="294"/>
      <c r="T23" s="294"/>
      <c r="U23" s="294"/>
      <c r="V23" s="171">
        <v>50</v>
      </c>
      <c r="W23" s="295">
        <v>14280</v>
      </c>
      <c r="X23" s="294">
        <v>19</v>
      </c>
      <c r="Y23" s="294"/>
      <c r="Z23" s="294">
        <v>3</v>
      </c>
      <c r="AA23" s="294">
        <v>21</v>
      </c>
      <c r="AB23" s="294"/>
      <c r="AC23" s="294"/>
      <c r="AD23" s="294"/>
      <c r="AE23" s="294"/>
      <c r="AF23" s="294">
        <v>21</v>
      </c>
      <c r="AG23" s="294">
        <v>21</v>
      </c>
      <c r="AH23" s="294"/>
      <c r="AI23" s="294">
        <v>22</v>
      </c>
    </row>
    <row r="24" spans="1:35" ht="25.5" customHeight="1" thickTop="1">
      <c r="A24" s="303"/>
      <c r="B24" s="400" t="s">
        <v>738</v>
      </c>
      <c r="C24" s="296">
        <f>SUM(C7:C23)</f>
        <v>52</v>
      </c>
      <c r="D24" s="296">
        <f>SUM(D7:D23)</f>
        <v>117</v>
      </c>
      <c r="E24" s="298">
        <f>SUM(E7:E23)</f>
        <v>169</v>
      </c>
      <c r="F24" s="297">
        <f>SUM(F7:F23)</f>
        <v>40767</v>
      </c>
      <c r="G24" s="297">
        <f t="shared" ref="G24:AF24" si="3">SUM(G7:G23)</f>
        <v>262613</v>
      </c>
      <c r="H24" s="297">
        <f>SUM(H7:H23)</f>
        <v>303380</v>
      </c>
      <c r="I24" s="297">
        <f t="shared" si="3"/>
        <v>2437</v>
      </c>
      <c r="J24" s="297">
        <f t="shared" si="3"/>
        <v>72488</v>
      </c>
      <c r="K24" s="297">
        <f t="shared" si="3"/>
        <v>74925</v>
      </c>
      <c r="L24" s="296">
        <f t="shared" si="3"/>
        <v>52</v>
      </c>
      <c r="M24" s="296">
        <f t="shared" si="3"/>
        <v>47</v>
      </c>
      <c r="N24" s="296">
        <f t="shared" si="3"/>
        <v>70</v>
      </c>
      <c r="O24" s="296">
        <f t="shared" si="3"/>
        <v>4</v>
      </c>
      <c r="P24" s="296">
        <f t="shared" si="3"/>
        <v>40</v>
      </c>
      <c r="Q24" s="296">
        <f t="shared" si="3"/>
        <v>45</v>
      </c>
      <c r="R24" s="296">
        <f>SUM(R7:R23)</f>
        <v>62</v>
      </c>
      <c r="S24" s="296">
        <f t="shared" ref="S24:U24" si="4">SUM(S7:S23)</f>
        <v>2</v>
      </c>
      <c r="T24" s="296">
        <f t="shared" si="4"/>
        <v>2</v>
      </c>
      <c r="U24" s="296">
        <f t="shared" si="4"/>
        <v>14</v>
      </c>
      <c r="V24" s="297">
        <f t="shared" si="3"/>
        <v>116124</v>
      </c>
      <c r="W24" s="298">
        <f>SUM(W7:W23)</f>
        <v>60312</v>
      </c>
      <c r="X24" s="296">
        <f t="shared" si="3"/>
        <v>106</v>
      </c>
      <c r="Y24" s="296">
        <f t="shared" si="3"/>
        <v>2</v>
      </c>
      <c r="Z24" s="296">
        <f t="shared" si="3"/>
        <v>61</v>
      </c>
      <c r="AA24" s="296">
        <f>SUM(AA7:AA23)</f>
        <v>161</v>
      </c>
      <c r="AB24" s="296">
        <f t="shared" si="3"/>
        <v>1</v>
      </c>
      <c r="AC24" s="296">
        <f t="shared" si="3"/>
        <v>2</v>
      </c>
      <c r="AD24" s="296">
        <f>SUM(AD7:AD23)</f>
        <v>21</v>
      </c>
      <c r="AE24" s="296">
        <f t="shared" si="3"/>
        <v>0</v>
      </c>
      <c r="AF24" s="296">
        <f t="shared" si="3"/>
        <v>146</v>
      </c>
      <c r="AG24" s="296">
        <f>SUM(AG7:AG23)</f>
        <v>158</v>
      </c>
      <c r="AH24" s="296">
        <f>SUM(AH7:AH23)</f>
        <v>9</v>
      </c>
      <c r="AI24" s="296">
        <f>SUM(AI7:AI23)</f>
        <v>482</v>
      </c>
    </row>
    <row r="28" spans="1:35" ht="13.5" customHeight="1"/>
  </sheetData>
  <mergeCells count="49">
    <mergeCell ref="A8:A9"/>
    <mergeCell ref="A10:A11"/>
    <mergeCell ref="A14:A15"/>
    <mergeCell ref="A16:A17"/>
    <mergeCell ref="AB3:AB6"/>
    <mergeCell ref="A2:A6"/>
    <mergeCell ref="B2:B6"/>
    <mergeCell ref="C2:E2"/>
    <mergeCell ref="F2:H2"/>
    <mergeCell ref="I2:K2"/>
    <mergeCell ref="L2:N2"/>
    <mergeCell ref="C3:C6"/>
    <mergeCell ref="D3:D6"/>
    <mergeCell ref="E3:E6"/>
    <mergeCell ref="F3:F6"/>
    <mergeCell ref="G3:G6"/>
    <mergeCell ref="Y3:Y6"/>
    <mergeCell ref="P3:P6"/>
    <mergeCell ref="V3:V6"/>
    <mergeCell ref="W3:W6"/>
    <mergeCell ref="X3:X6"/>
    <mergeCell ref="T3:T6"/>
    <mergeCell ref="M3:M6"/>
    <mergeCell ref="S3:S6"/>
    <mergeCell ref="Q3:Q6"/>
    <mergeCell ref="U3:U6"/>
    <mergeCell ref="R3:R6"/>
    <mergeCell ref="H3:H6"/>
    <mergeCell ref="I3:I6"/>
    <mergeCell ref="J3:J6"/>
    <mergeCell ref="AG2:AH2"/>
    <mergeCell ref="O2:U2"/>
    <mergeCell ref="X2:Z2"/>
    <mergeCell ref="AA2:AC2"/>
    <mergeCell ref="AD2:AF2"/>
    <mergeCell ref="V2:W2"/>
    <mergeCell ref="AG3:AG6"/>
    <mergeCell ref="AH3:AH6"/>
    <mergeCell ref="AD3:AD6"/>
    <mergeCell ref="K3:K6"/>
    <mergeCell ref="N3:N6"/>
    <mergeCell ref="O3:O6"/>
    <mergeCell ref="L3:L6"/>
    <mergeCell ref="AI2:AI6"/>
    <mergeCell ref="Z3:Z6"/>
    <mergeCell ref="AA3:AA6"/>
    <mergeCell ref="AE3:AE6"/>
    <mergeCell ref="AF3:AF6"/>
    <mergeCell ref="AC3:AC6"/>
  </mergeCells>
  <phoneticPr fontId="2"/>
  <printOptions horizontalCentered="1"/>
  <pageMargins left="0.78740157480314965" right="0.78740157480314965" top="0.98425196850393704" bottom="0.98425196850393704" header="0.51181102362204722" footer="0.51181102362204722"/>
  <pageSetup paperSize="9" scale="65" orientation="landscape" r:id="rId1"/>
  <headerFooter alignWithMargins="0">
    <oddFooter>&amp;C- 21 -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W296"/>
  <sheetViews>
    <sheetView view="pageBreakPreview" zoomScale="75" zoomScaleNormal="100" zoomScaleSheetLayoutView="100" workbookViewId="0">
      <pane xSplit="3" ySplit="4" topLeftCell="D5" activePane="bottomRight" state="frozen"/>
      <selection activeCell="M87" sqref="M87"/>
      <selection pane="topRight" activeCell="M87" sqref="M87"/>
      <selection pane="bottomLeft" activeCell="M87" sqref="M87"/>
      <selection pane="bottomRight"/>
    </sheetView>
  </sheetViews>
  <sheetFormatPr defaultColWidth="9" defaultRowHeight="15.95" customHeight="1"/>
  <cols>
    <col min="1" max="1" width="4.375" style="35" customWidth="1"/>
    <col min="2" max="2" width="10.125" style="35" customWidth="1"/>
    <col min="3" max="3" width="72.5" style="35" customWidth="1"/>
    <col min="4" max="4" width="45.5" style="35" customWidth="1"/>
    <col min="5" max="5" width="13.625" style="36" customWidth="1"/>
    <col min="6" max="7" width="9.5" style="30" customWidth="1"/>
    <col min="8" max="8" width="10.125" style="36" customWidth="1"/>
    <col min="9" max="9" width="19.625" style="587" customWidth="1"/>
    <col min="10" max="10" width="2.75" style="42" customWidth="1"/>
    <col min="11" max="11" width="8.125" style="30" customWidth="1"/>
    <col min="12" max="12" width="2.75" style="35" customWidth="1"/>
    <col min="13" max="13" width="9.375" style="42" customWidth="1"/>
    <col min="14" max="14" width="14" style="42" customWidth="1"/>
    <col min="15" max="15" width="13.5" style="42" customWidth="1"/>
    <col min="16" max="17" width="5.75" style="42" customWidth="1"/>
    <col min="18" max="18" width="10" style="35" customWidth="1"/>
    <col min="19" max="20" width="9" style="30"/>
    <col min="21" max="21" width="13.25" style="30" customWidth="1"/>
    <col min="22" max="22" width="5.375" style="42" customWidth="1"/>
    <col min="23" max="23" width="6.5" style="30" customWidth="1"/>
    <col min="24" max="24" width="2.625" style="35" customWidth="1"/>
    <col min="25" max="16384" width="9" style="35"/>
  </cols>
  <sheetData>
    <row r="1" spans="1:23" ht="16.5" customHeight="1">
      <c r="A1" s="20" t="s">
        <v>242</v>
      </c>
      <c r="C1" s="20"/>
      <c r="D1" s="20"/>
    </row>
    <row r="2" spans="1:23" ht="15.75" customHeight="1">
      <c r="A2" s="37"/>
      <c r="B2" s="38" t="s">
        <v>421</v>
      </c>
      <c r="C2" s="37"/>
      <c r="D2" s="37"/>
      <c r="E2" s="37"/>
      <c r="F2" s="38" t="s">
        <v>243</v>
      </c>
      <c r="G2" s="38" t="s">
        <v>244</v>
      </c>
      <c r="H2" s="38"/>
      <c r="I2" s="758" t="s">
        <v>105</v>
      </c>
      <c r="J2" s="761" t="s">
        <v>106</v>
      </c>
      <c r="K2" s="762"/>
      <c r="L2" s="763"/>
      <c r="M2" s="112" t="s">
        <v>107</v>
      </c>
      <c r="N2" s="38"/>
      <c r="O2" s="758" t="s">
        <v>108</v>
      </c>
      <c r="P2" s="758" t="s">
        <v>110</v>
      </c>
      <c r="Q2" s="157" t="s">
        <v>109</v>
      </c>
      <c r="R2" s="756" t="s">
        <v>861</v>
      </c>
      <c r="S2" s="35"/>
      <c r="T2" s="35"/>
      <c r="U2" s="35"/>
      <c r="V2" s="35"/>
      <c r="W2" s="35"/>
    </row>
    <row r="3" spans="1:23" ht="15.75" customHeight="1">
      <c r="A3" s="116" t="s">
        <v>245</v>
      </c>
      <c r="B3" s="116" t="s">
        <v>246</v>
      </c>
      <c r="C3" s="116" t="s">
        <v>5</v>
      </c>
      <c r="D3" s="158" t="s">
        <v>111</v>
      </c>
      <c r="E3" s="116" t="s">
        <v>825</v>
      </c>
      <c r="F3" s="39" t="s">
        <v>181</v>
      </c>
      <c r="G3" s="39" t="s">
        <v>181</v>
      </c>
      <c r="H3" s="39" t="s">
        <v>112</v>
      </c>
      <c r="I3" s="759"/>
      <c r="J3" s="764"/>
      <c r="K3" s="765"/>
      <c r="L3" s="766"/>
      <c r="M3" s="113" t="s">
        <v>113</v>
      </c>
      <c r="N3" s="367" t="s">
        <v>77</v>
      </c>
      <c r="O3" s="759" t="s">
        <v>114</v>
      </c>
      <c r="P3" s="759" t="s">
        <v>115</v>
      </c>
      <c r="Q3" s="158" t="s">
        <v>207</v>
      </c>
      <c r="R3" s="757"/>
      <c r="S3" s="35"/>
      <c r="T3" s="35"/>
      <c r="U3" s="35"/>
      <c r="V3" s="35"/>
      <c r="W3" s="35"/>
    </row>
    <row r="4" spans="1:23" ht="15.75" customHeight="1">
      <c r="A4" s="41"/>
      <c r="B4" s="39"/>
      <c r="C4" s="40"/>
      <c r="D4" s="40"/>
      <c r="E4" s="41"/>
      <c r="F4" s="114" t="s">
        <v>116</v>
      </c>
      <c r="G4" s="114" t="s">
        <v>116</v>
      </c>
      <c r="H4" s="114"/>
      <c r="I4" s="760"/>
      <c r="J4" s="767"/>
      <c r="K4" s="768"/>
      <c r="L4" s="769"/>
      <c r="M4" s="115" t="s">
        <v>117</v>
      </c>
      <c r="N4" s="114"/>
      <c r="O4" s="760"/>
      <c r="P4" s="760"/>
      <c r="Q4" s="159" t="s">
        <v>118</v>
      </c>
      <c r="R4" s="757"/>
      <c r="S4" s="35"/>
      <c r="T4" s="35"/>
      <c r="U4" s="35"/>
      <c r="V4" s="35"/>
      <c r="W4" s="35"/>
    </row>
    <row r="5" spans="1:23" s="353" customFormat="1" ht="27" customHeight="1">
      <c r="A5" s="198">
        <v>1</v>
      </c>
      <c r="B5" s="198" t="s">
        <v>1327</v>
      </c>
      <c r="C5" s="198" t="s">
        <v>1164</v>
      </c>
      <c r="D5" s="539" t="s">
        <v>1328</v>
      </c>
      <c r="E5" s="540">
        <v>32509</v>
      </c>
      <c r="F5" s="541">
        <v>12000</v>
      </c>
      <c r="G5" s="541">
        <v>11000</v>
      </c>
      <c r="H5" s="366" t="s">
        <v>1383</v>
      </c>
      <c r="I5" s="340" t="s">
        <v>119</v>
      </c>
      <c r="J5" s="537" t="s">
        <v>1034</v>
      </c>
      <c r="K5" s="395">
        <v>3900</v>
      </c>
      <c r="L5" s="536" t="s">
        <v>1071</v>
      </c>
      <c r="M5" s="368" t="s">
        <v>1396</v>
      </c>
      <c r="N5" s="368" t="s">
        <v>1399</v>
      </c>
      <c r="O5" s="368" t="s">
        <v>1403</v>
      </c>
      <c r="P5" s="368" t="s">
        <v>1405</v>
      </c>
      <c r="Q5" s="368">
        <v>1</v>
      </c>
      <c r="R5" s="362"/>
    </row>
    <row r="6" spans="1:23" s="353" customFormat="1" ht="27" customHeight="1">
      <c r="A6" s="198">
        <v>2</v>
      </c>
      <c r="B6" s="198" t="s">
        <v>1179</v>
      </c>
      <c r="C6" s="198" t="s">
        <v>1544</v>
      </c>
      <c r="D6" s="542" t="s">
        <v>1224</v>
      </c>
      <c r="E6" s="540">
        <v>35569</v>
      </c>
      <c r="F6" s="541"/>
      <c r="G6" s="541"/>
      <c r="H6" s="366" t="s">
        <v>1311</v>
      </c>
      <c r="I6" s="340" t="s">
        <v>120</v>
      </c>
      <c r="J6" s="537" t="s">
        <v>1034</v>
      </c>
      <c r="K6" s="395"/>
      <c r="L6" s="536" t="s">
        <v>1071</v>
      </c>
      <c r="M6" s="368" t="s">
        <v>1397</v>
      </c>
      <c r="N6" s="368" t="s">
        <v>1399</v>
      </c>
      <c r="O6" s="368" t="s">
        <v>1402</v>
      </c>
      <c r="P6" s="368" t="s">
        <v>1405</v>
      </c>
      <c r="Q6" s="368">
        <v>4</v>
      </c>
      <c r="R6" s="362"/>
    </row>
    <row r="7" spans="1:23" s="353" customFormat="1" ht="27" customHeight="1">
      <c r="A7" s="198">
        <v>3</v>
      </c>
      <c r="B7" s="198" t="s">
        <v>1180</v>
      </c>
      <c r="C7" s="198" t="s">
        <v>1181</v>
      </c>
      <c r="D7" s="539" t="s">
        <v>1225</v>
      </c>
      <c r="E7" s="540">
        <v>22586</v>
      </c>
      <c r="F7" s="541">
        <v>0</v>
      </c>
      <c r="G7" s="541">
        <v>0</v>
      </c>
      <c r="H7" s="366" t="s">
        <v>1312</v>
      </c>
      <c r="I7" s="340" t="s">
        <v>120</v>
      </c>
      <c r="J7" s="537"/>
      <c r="K7" s="395">
        <v>100</v>
      </c>
      <c r="L7" s="536"/>
      <c r="M7" s="368" t="s">
        <v>1396</v>
      </c>
      <c r="N7" s="368" t="s">
        <v>1399</v>
      </c>
      <c r="O7" s="368" t="s">
        <v>1402</v>
      </c>
      <c r="P7" s="368" t="s">
        <v>1405</v>
      </c>
      <c r="Q7" s="368">
        <v>2</v>
      </c>
      <c r="R7" s="362"/>
    </row>
    <row r="8" spans="1:23" s="353" customFormat="1" ht="27" customHeight="1">
      <c r="A8" s="198">
        <v>4</v>
      </c>
      <c r="B8" s="198" t="s">
        <v>1180</v>
      </c>
      <c r="C8" s="198" t="s">
        <v>1182</v>
      </c>
      <c r="D8" s="539" t="s">
        <v>1226</v>
      </c>
      <c r="E8" s="540">
        <v>23559</v>
      </c>
      <c r="F8" s="541">
        <v>0</v>
      </c>
      <c r="G8" s="541">
        <v>0</v>
      </c>
      <c r="H8" s="366" t="s">
        <v>1312</v>
      </c>
      <c r="I8" s="340" t="s">
        <v>120</v>
      </c>
      <c r="J8" s="537"/>
      <c r="K8" s="395">
        <v>120</v>
      </c>
      <c r="L8" s="536"/>
      <c r="M8" s="368" t="s">
        <v>1396</v>
      </c>
      <c r="N8" s="368" t="s">
        <v>1399</v>
      </c>
      <c r="O8" s="368" t="s">
        <v>1402</v>
      </c>
      <c r="P8" s="368" t="s">
        <v>1405</v>
      </c>
      <c r="Q8" s="368">
        <v>4</v>
      </c>
      <c r="R8" s="362"/>
    </row>
    <row r="9" spans="1:23" s="353" customFormat="1" ht="27" customHeight="1">
      <c r="A9" s="198">
        <v>5</v>
      </c>
      <c r="B9" s="198" t="s">
        <v>1180</v>
      </c>
      <c r="C9" s="198" t="s">
        <v>1183</v>
      </c>
      <c r="D9" s="539" t="s">
        <v>1226</v>
      </c>
      <c r="E9" s="540">
        <v>27912</v>
      </c>
      <c r="F9" s="541">
        <v>0</v>
      </c>
      <c r="G9" s="541">
        <v>0</v>
      </c>
      <c r="H9" s="366" t="s">
        <v>1312</v>
      </c>
      <c r="I9" s="340" t="s">
        <v>120</v>
      </c>
      <c r="J9" s="537"/>
      <c r="K9" s="395">
        <v>190</v>
      </c>
      <c r="L9" s="536"/>
      <c r="M9" s="368" t="s">
        <v>1396</v>
      </c>
      <c r="N9" s="368" t="s">
        <v>1399</v>
      </c>
      <c r="O9" s="368" t="s">
        <v>1402</v>
      </c>
      <c r="P9" s="368" t="s">
        <v>1405</v>
      </c>
      <c r="Q9" s="368">
        <v>4</v>
      </c>
      <c r="R9" s="362"/>
    </row>
    <row r="10" spans="1:23" s="353" customFormat="1" ht="27" customHeight="1">
      <c r="A10" s="198">
        <v>6</v>
      </c>
      <c r="B10" s="198" t="s">
        <v>1180</v>
      </c>
      <c r="C10" s="198" t="s">
        <v>1184</v>
      </c>
      <c r="D10" s="539" t="s">
        <v>1227</v>
      </c>
      <c r="E10" s="540">
        <v>32568</v>
      </c>
      <c r="F10" s="541">
        <v>0</v>
      </c>
      <c r="G10" s="541">
        <v>0</v>
      </c>
      <c r="H10" s="366" t="s">
        <v>1312</v>
      </c>
      <c r="I10" s="340" t="s">
        <v>120</v>
      </c>
      <c r="J10" s="537"/>
      <c r="K10" s="395">
        <v>129</v>
      </c>
      <c r="L10" s="536"/>
      <c r="M10" s="368" t="s">
        <v>1396</v>
      </c>
      <c r="N10" s="368" t="s">
        <v>1399</v>
      </c>
      <c r="O10" s="368" t="s">
        <v>1402</v>
      </c>
      <c r="P10" s="368" t="s">
        <v>1405</v>
      </c>
      <c r="Q10" s="368">
        <v>2</v>
      </c>
      <c r="R10" s="362"/>
    </row>
    <row r="11" spans="1:23" s="353" customFormat="1" ht="27" customHeight="1">
      <c r="A11" s="198">
        <v>7</v>
      </c>
      <c r="B11" s="198" t="s">
        <v>1180</v>
      </c>
      <c r="C11" s="198" t="s">
        <v>1185</v>
      </c>
      <c r="D11" s="539" t="s">
        <v>1225</v>
      </c>
      <c r="E11" s="540">
        <v>34182</v>
      </c>
      <c r="F11" s="541">
        <v>0</v>
      </c>
      <c r="G11" s="541">
        <v>0</v>
      </c>
      <c r="H11" s="366" t="s">
        <v>1312</v>
      </c>
      <c r="I11" s="340" t="s">
        <v>120</v>
      </c>
      <c r="J11" s="537"/>
      <c r="K11" s="395">
        <v>206</v>
      </c>
      <c r="L11" s="536"/>
      <c r="M11" s="368" t="s">
        <v>1396</v>
      </c>
      <c r="N11" s="368" t="s">
        <v>1399</v>
      </c>
      <c r="O11" s="368" t="s">
        <v>1402</v>
      </c>
      <c r="P11" s="368" t="s">
        <v>1405</v>
      </c>
      <c r="Q11" s="368">
        <v>2</v>
      </c>
      <c r="R11" s="362"/>
    </row>
    <row r="12" spans="1:23" s="353" customFormat="1" ht="27" customHeight="1">
      <c r="A12" s="198">
        <v>8</v>
      </c>
      <c r="B12" s="198" t="s">
        <v>1180</v>
      </c>
      <c r="C12" s="198" t="s">
        <v>1412</v>
      </c>
      <c r="D12" s="539" t="s">
        <v>1228</v>
      </c>
      <c r="E12" s="540">
        <v>41760</v>
      </c>
      <c r="F12" s="541">
        <v>447</v>
      </c>
      <c r="G12" s="541">
        <v>447</v>
      </c>
      <c r="H12" s="366" t="s">
        <v>1311</v>
      </c>
      <c r="I12" s="340" t="s">
        <v>1384</v>
      </c>
      <c r="J12" s="612" t="s">
        <v>1034</v>
      </c>
      <c r="K12" s="395">
        <v>120</v>
      </c>
      <c r="L12" s="611" t="s">
        <v>1071</v>
      </c>
      <c r="M12" s="368" t="s">
        <v>1396</v>
      </c>
      <c r="N12" s="368" t="s">
        <v>1399</v>
      </c>
      <c r="O12" s="368" t="s">
        <v>1402</v>
      </c>
      <c r="P12" s="368" t="s">
        <v>1405</v>
      </c>
      <c r="Q12" s="368">
        <v>2</v>
      </c>
      <c r="R12" s="362"/>
    </row>
    <row r="13" spans="1:23" s="353" customFormat="1" ht="27" customHeight="1">
      <c r="A13" s="198">
        <v>9</v>
      </c>
      <c r="B13" s="198" t="s">
        <v>1186</v>
      </c>
      <c r="C13" s="198" t="s">
        <v>1414</v>
      </c>
      <c r="D13" s="539" t="s">
        <v>1229</v>
      </c>
      <c r="E13" s="540">
        <v>26207</v>
      </c>
      <c r="F13" s="541">
        <v>548</v>
      </c>
      <c r="G13" s="541">
        <v>257</v>
      </c>
      <c r="H13" s="366" t="s">
        <v>1312</v>
      </c>
      <c r="I13" s="340" t="s">
        <v>120</v>
      </c>
      <c r="J13" s="537"/>
      <c r="K13" s="395">
        <v>164</v>
      </c>
      <c r="L13" s="536"/>
      <c r="M13" s="368" t="s">
        <v>1396</v>
      </c>
      <c r="N13" s="368" t="s">
        <v>1399</v>
      </c>
      <c r="O13" s="368" t="s">
        <v>1403</v>
      </c>
      <c r="P13" s="368" t="s">
        <v>1405</v>
      </c>
      <c r="Q13" s="368">
        <v>2</v>
      </c>
      <c r="R13" s="362"/>
    </row>
    <row r="14" spans="1:23" s="353" customFormat="1" ht="27" customHeight="1">
      <c r="A14" s="198">
        <v>10</v>
      </c>
      <c r="B14" s="198" t="s">
        <v>1186</v>
      </c>
      <c r="C14" s="365" t="s">
        <v>1413</v>
      </c>
      <c r="D14" s="539" t="s">
        <v>1230</v>
      </c>
      <c r="E14" s="540">
        <v>35881</v>
      </c>
      <c r="F14" s="541">
        <v>352</v>
      </c>
      <c r="G14" s="541"/>
      <c r="H14" s="366" t="s">
        <v>1312</v>
      </c>
      <c r="I14" s="340" t="s">
        <v>120</v>
      </c>
      <c r="J14" s="537"/>
      <c r="K14" s="395">
        <v>126</v>
      </c>
      <c r="L14" s="536"/>
      <c r="M14" s="368" t="s">
        <v>1396</v>
      </c>
      <c r="N14" s="368"/>
      <c r="O14" s="368"/>
      <c r="P14" s="368" t="s">
        <v>1406</v>
      </c>
      <c r="Q14" s="368"/>
      <c r="R14" s="362" t="s">
        <v>1407</v>
      </c>
    </row>
    <row r="15" spans="1:23" s="353" customFormat="1" ht="27" customHeight="1">
      <c r="A15" s="198">
        <v>11</v>
      </c>
      <c r="B15" s="198" t="s">
        <v>1186</v>
      </c>
      <c r="C15" s="198" t="s">
        <v>1415</v>
      </c>
      <c r="D15" s="539" t="s">
        <v>1231</v>
      </c>
      <c r="E15" s="540">
        <v>36267</v>
      </c>
      <c r="F15" s="541">
        <v>124</v>
      </c>
      <c r="G15" s="541"/>
      <c r="H15" s="366" t="s">
        <v>1312</v>
      </c>
      <c r="I15" s="340" t="s">
        <v>120</v>
      </c>
      <c r="J15" s="537"/>
      <c r="K15" s="395">
        <v>50</v>
      </c>
      <c r="L15" s="536"/>
      <c r="M15" s="368" t="s">
        <v>1396</v>
      </c>
      <c r="N15" s="368"/>
      <c r="O15" s="368"/>
      <c r="P15" s="368" t="s">
        <v>1406</v>
      </c>
      <c r="Q15" s="368"/>
      <c r="R15" s="363" t="s">
        <v>1408</v>
      </c>
    </row>
    <row r="16" spans="1:23" s="353" customFormat="1" ht="27" customHeight="1">
      <c r="A16" s="198">
        <v>12</v>
      </c>
      <c r="B16" s="198" t="s">
        <v>1186</v>
      </c>
      <c r="C16" s="198" t="s">
        <v>1416</v>
      </c>
      <c r="D16" s="539" t="s">
        <v>1232</v>
      </c>
      <c r="E16" s="540">
        <v>37572</v>
      </c>
      <c r="F16" s="541">
        <v>172</v>
      </c>
      <c r="G16" s="541"/>
      <c r="H16" s="366" t="s">
        <v>1312</v>
      </c>
      <c r="I16" s="340" t="s">
        <v>120</v>
      </c>
      <c r="J16" s="537"/>
      <c r="K16" s="395">
        <v>60</v>
      </c>
      <c r="L16" s="536"/>
      <c r="M16" s="368" t="s">
        <v>1396</v>
      </c>
      <c r="N16" s="368"/>
      <c r="O16" s="368"/>
      <c r="P16" s="368" t="s">
        <v>1406</v>
      </c>
      <c r="Q16" s="368"/>
      <c r="R16" s="362" t="s">
        <v>1408</v>
      </c>
    </row>
    <row r="17" spans="1:18" s="353" customFormat="1" ht="27" customHeight="1">
      <c r="A17" s="198">
        <v>13</v>
      </c>
      <c r="B17" s="198" t="s">
        <v>1187</v>
      </c>
      <c r="C17" s="198" t="s">
        <v>1417</v>
      </c>
      <c r="D17" s="539" t="s">
        <v>1233</v>
      </c>
      <c r="E17" s="540">
        <v>20729</v>
      </c>
      <c r="F17" s="541">
        <v>169</v>
      </c>
      <c r="G17" s="541">
        <v>19</v>
      </c>
      <c r="H17" s="366" t="s">
        <v>1311</v>
      </c>
      <c r="I17" s="340" t="s">
        <v>119</v>
      </c>
      <c r="J17" s="612" t="s">
        <v>1034</v>
      </c>
      <c r="K17" s="395">
        <v>750</v>
      </c>
      <c r="L17" s="611" t="s">
        <v>1071</v>
      </c>
      <c r="M17" s="368" t="s">
        <v>1396</v>
      </c>
      <c r="N17" s="368" t="s">
        <v>1399</v>
      </c>
      <c r="O17" s="368" t="s">
        <v>1403</v>
      </c>
      <c r="P17" s="368" t="s">
        <v>1405</v>
      </c>
      <c r="Q17" s="368">
        <v>2</v>
      </c>
      <c r="R17" s="362"/>
    </row>
    <row r="18" spans="1:18" s="353" customFormat="1" ht="27" customHeight="1">
      <c r="A18" s="198">
        <v>14</v>
      </c>
      <c r="B18" s="198" t="s">
        <v>1187</v>
      </c>
      <c r="C18" s="198" t="s">
        <v>1418</v>
      </c>
      <c r="D18" s="539" t="s">
        <v>1234</v>
      </c>
      <c r="E18" s="540">
        <v>24504</v>
      </c>
      <c r="F18" s="541">
        <v>2855</v>
      </c>
      <c r="G18" s="541">
        <v>1327</v>
      </c>
      <c r="H18" s="366" t="s">
        <v>1383</v>
      </c>
      <c r="I18" s="340" t="s">
        <v>119</v>
      </c>
      <c r="J18" s="537" t="s">
        <v>1034</v>
      </c>
      <c r="K18" s="395">
        <v>514</v>
      </c>
      <c r="L18" s="536" t="s">
        <v>1071</v>
      </c>
      <c r="M18" s="368" t="s">
        <v>1396</v>
      </c>
      <c r="N18" s="368" t="s">
        <v>1399</v>
      </c>
      <c r="O18" s="368" t="s">
        <v>1402</v>
      </c>
      <c r="P18" s="368" t="s">
        <v>1405</v>
      </c>
      <c r="Q18" s="368">
        <v>7</v>
      </c>
      <c r="R18" s="362"/>
    </row>
    <row r="19" spans="1:18" s="353" customFormat="1" ht="27" customHeight="1">
      <c r="A19" s="198">
        <v>15</v>
      </c>
      <c r="B19" s="198" t="s">
        <v>1187</v>
      </c>
      <c r="C19" s="198" t="s">
        <v>1419</v>
      </c>
      <c r="D19" s="539" t="s">
        <v>1234</v>
      </c>
      <c r="E19" s="540">
        <v>25051</v>
      </c>
      <c r="F19" s="541">
        <v>3795</v>
      </c>
      <c r="G19" s="541">
        <v>1382</v>
      </c>
      <c r="H19" s="366" t="s">
        <v>1383</v>
      </c>
      <c r="I19" s="340" t="s">
        <v>119</v>
      </c>
      <c r="J19" s="537" t="s">
        <v>1034</v>
      </c>
      <c r="K19" s="395">
        <v>683</v>
      </c>
      <c r="L19" s="536" t="s">
        <v>1071</v>
      </c>
      <c r="M19" s="368" t="s">
        <v>1396</v>
      </c>
      <c r="N19" s="368" t="s">
        <v>1399</v>
      </c>
      <c r="O19" s="368" t="s">
        <v>1402</v>
      </c>
      <c r="P19" s="368" t="s">
        <v>1405</v>
      </c>
      <c r="Q19" s="368">
        <v>7</v>
      </c>
      <c r="R19" s="362"/>
    </row>
    <row r="20" spans="1:18" s="353" customFormat="1" ht="27" customHeight="1">
      <c r="A20" s="198">
        <v>16</v>
      </c>
      <c r="B20" s="198" t="s">
        <v>1187</v>
      </c>
      <c r="C20" s="198" t="s">
        <v>1188</v>
      </c>
      <c r="D20" s="539" t="s">
        <v>1235</v>
      </c>
      <c r="E20" s="540">
        <v>27211</v>
      </c>
      <c r="F20" s="541">
        <v>1320</v>
      </c>
      <c r="G20" s="541">
        <v>990</v>
      </c>
      <c r="H20" s="366" t="s">
        <v>1383</v>
      </c>
      <c r="I20" s="340" t="s">
        <v>119</v>
      </c>
      <c r="J20" s="537" t="s">
        <v>1034</v>
      </c>
      <c r="K20" s="395">
        <v>264</v>
      </c>
      <c r="L20" s="536" t="s">
        <v>1071</v>
      </c>
      <c r="M20" s="368" t="s">
        <v>1396</v>
      </c>
      <c r="N20" s="368" t="s">
        <v>1399</v>
      </c>
      <c r="O20" s="368" t="s">
        <v>1403</v>
      </c>
      <c r="P20" s="368" t="s">
        <v>1405</v>
      </c>
      <c r="Q20" s="368">
        <v>2</v>
      </c>
      <c r="R20" s="362"/>
    </row>
    <row r="21" spans="1:18" s="353" customFormat="1" ht="27" customHeight="1">
      <c r="A21" s="198">
        <v>17</v>
      </c>
      <c r="B21" s="198" t="s">
        <v>1187</v>
      </c>
      <c r="C21" s="198" t="s">
        <v>1420</v>
      </c>
      <c r="D21" s="539" t="s">
        <v>1236</v>
      </c>
      <c r="E21" s="540">
        <v>27638</v>
      </c>
      <c r="F21" s="541">
        <v>1505</v>
      </c>
      <c r="G21" s="541">
        <v>555</v>
      </c>
      <c r="H21" s="366" t="s">
        <v>1383</v>
      </c>
      <c r="I21" s="340" t="s">
        <v>119</v>
      </c>
      <c r="J21" s="537" t="s">
        <v>1034</v>
      </c>
      <c r="K21" s="395">
        <v>452</v>
      </c>
      <c r="L21" s="536" t="s">
        <v>1071</v>
      </c>
      <c r="M21" s="368" t="s">
        <v>1396</v>
      </c>
      <c r="N21" s="368" t="s">
        <v>1399</v>
      </c>
      <c r="O21" s="368" t="s">
        <v>1402</v>
      </c>
      <c r="P21" s="368" t="s">
        <v>1405</v>
      </c>
      <c r="Q21" s="552">
        <v>7</v>
      </c>
      <c r="R21" s="362"/>
    </row>
    <row r="22" spans="1:18" s="353" customFormat="1" ht="27" customHeight="1">
      <c r="A22" s="198">
        <v>18</v>
      </c>
      <c r="B22" s="198" t="s">
        <v>1187</v>
      </c>
      <c r="C22" s="198" t="s">
        <v>1421</v>
      </c>
      <c r="D22" s="539" t="s">
        <v>1237</v>
      </c>
      <c r="E22" s="540">
        <v>27638</v>
      </c>
      <c r="F22" s="541">
        <v>2560</v>
      </c>
      <c r="G22" s="541">
        <v>1091</v>
      </c>
      <c r="H22" s="366" t="s">
        <v>1383</v>
      </c>
      <c r="I22" s="340" t="s">
        <v>119</v>
      </c>
      <c r="J22" s="537" t="s">
        <v>1034</v>
      </c>
      <c r="K22" s="395">
        <v>768</v>
      </c>
      <c r="L22" s="536" t="s">
        <v>1071</v>
      </c>
      <c r="M22" s="368" t="s">
        <v>1396</v>
      </c>
      <c r="N22" s="368" t="s">
        <v>1399</v>
      </c>
      <c r="O22" s="368" t="s">
        <v>1402</v>
      </c>
      <c r="P22" s="368" t="s">
        <v>1405</v>
      </c>
      <c r="Q22" s="368">
        <v>7</v>
      </c>
      <c r="R22" s="362"/>
    </row>
    <row r="23" spans="1:18" s="353" customFormat="1" ht="27" customHeight="1">
      <c r="A23" s="198">
        <v>19</v>
      </c>
      <c r="B23" s="198" t="s">
        <v>1187</v>
      </c>
      <c r="C23" s="198" t="s">
        <v>1189</v>
      </c>
      <c r="D23" s="539" t="s">
        <v>1238</v>
      </c>
      <c r="E23" s="540"/>
      <c r="F23" s="541">
        <v>0</v>
      </c>
      <c r="G23" s="541">
        <v>0</v>
      </c>
      <c r="H23" s="366" t="s">
        <v>1383</v>
      </c>
      <c r="I23" s="340"/>
      <c r="J23" s="537" t="s">
        <v>1034</v>
      </c>
      <c r="K23" s="395">
        <v>400</v>
      </c>
      <c r="L23" s="536" t="s">
        <v>1071</v>
      </c>
      <c r="M23" s="368" t="s">
        <v>1397</v>
      </c>
      <c r="N23" s="368" t="s">
        <v>1399</v>
      </c>
      <c r="O23" s="368" t="s">
        <v>1402</v>
      </c>
      <c r="P23" s="368" t="s">
        <v>1405</v>
      </c>
      <c r="Q23" s="368">
        <v>1</v>
      </c>
      <c r="R23" s="362"/>
    </row>
    <row r="24" spans="1:18" s="353" customFormat="1" ht="27" customHeight="1">
      <c r="A24" s="198">
        <v>20</v>
      </c>
      <c r="B24" s="198" t="s">
        <v>1187</v>
      </c>
      <c r="C24" s="198" t="s">
        <v>1422</v>
      </c>
      <c r="D24" s="539" t="s">
        <v>1239</v>
      </c>
      <c r="E24" s="540">
        <v>40808</v>
      </c>
      <c r="F24" s="541">
        <v>95</v>
      </c>
      <c r="G24" s="541">
        <v>80</v>
      </c>
      <c r="H24" s="366" t="s">
        <v>1311</v>
      </c>
      <c r="I24" s="340" t="s">
        <v>120</v>
      </c>
      <c r="J24" s="537" t="s">
        <v>1034</v>
      </c>
      <c r="K24" s="395">
        <v>35</v>
      </c>
      <c r="L24" s="536" t="s">
        <v>1071</v>
      </c>
      <c r="M24" s="368" t="s">
        <v>1396</v>
      </c>
      <c r="N24" s="368" t="s">
        <v>1399</v>
      </c>
      <c r="O24" s="368" t="s">
        <v>1402</v>
      </c>
      <c r="P24" s="368" t="s">
        <v>1405</v>
      </c>
      <c r="Q24" s="368">
        <v>3</v>
      </c>
      <c r="R24" s="362"/>
    </row>
    <row r="25" spans="1:18" s="353" customFormat="1" ht="27" customHeight="1">
      <c r="A25" s="198">
        <v>21</v>
      </c>
      <c r="B25" s="198" t="s">
        <v>1187</v>
      </c>
      <c r="C25" s="198" t="s">
        <v>1423</v>
      </c>
      <c r="D25" s="539" t="s">
        <v>1240</v>
      </c>
      <c r="E25" s="540">
        <v>40994</v>
      </c>
      <c r="F25" s="541">
        <v>405</v>
      </c>
      <c r="G25" s="541">
        <v>0</v>
      </c>
      <c r="H25" s="366" t="s">
        <v>1311</v>
      </c>
      <c r="I25" s="340" t="s">
        <v>1385</v>
      </c>
      <c r="J25" s="537" t="s">
        <v>1034</v>
      </c>
      <c r="K25" s="395">
        <v>90</v>
      </c>
      <c r="L25" s="536" t="s">
        <v>1071</v>
      </c>
      <c r="M25" s="368" t="s">
        <v>1396</v>
      </c>
      <c r="N25" s="368" t="s">
        <v>1399</v>
      </c>
      <c r="O25" s="368" t="s">
        <v>1402</v>
      </c>
      <c r="P25" s="368" t="s">
        <v>1405</v>
      </c>
      <c r="Q25" s="368">
        <v>2</v>
      </c>
      <c r="R25" s="362"/>
    </row>
    <row r="26" spans="1:18" s="353" customFormat="1" ht="27" customHeight="1">
      <c r="A26" s="198">
        <v>22</v>
      </c>
      <c r="B26" s="198" t="s">
        <v>1329</v>
      </c>
      <c r="C26" s="198" t="s">
        <v>1424</v>
      </c>
      <c r="D26" s="539" t="s">
        <v>1330</v>
      </c>
      <c r="E26" s="540">
        <v>28004</v>
      </c>
      <c r="F26" s="541">
        <v>516</v>
      </c>
      <c r="G26" s="541">
        <v>53</v>
      </c>
      <c r="H26" s="366" t="s">
        <v>1312</v>
      </c>
      <c r="I26" s="340" t="s">
        <v>1386</v>
      </c>
      <c r="J26" s="554"/>
      <c r="K26" s="395">
        <v>150</v>
      </c>
      <c r="L26" s="553"/>
      <c r="M26" s="368" t="s">
        <v>1396</v>
      </c>
      <c r="N26" s="368" t="s">
        <v>1399</v>
      </c>
      <c r="O26" s="368" t="s">
        <v>1404</v>
      </c>
      <c r="P26" s="368" t="s">
        <v>1405</v>
      </c>
      <c r="Q26" s="368">
        <v>1</v>
      </c>
      <c r="R26" s="362"/>
    </row>
    <row r="27" spans="1:18" s="353" customFormat="1" ht="27" customHeight="1">
      <c r="A27" s="198">
        <v>23</v>
      </c>
      <c r="B27" s="198" t="s">
        <v>1329</v>
      </c>
      <c r="C27" s="198" t="s">
        <v>1425</v>
      </c>
      <c r="D27" s="539" t="s">
        <v>1331</v>
      </c>
      <c r="E27" s="540">
        <v>40614</v>
      </c>
      <c r="F27" s="541">
        <v>470</v>
      </c>
      <c r="G27" s="541">
        <v>0</v>
      </c>
      <c r="H27" s="366" t="s">
        <v>1312</v>
      </c>
      <c r="I27" s="340" t="s">
        <v>119</v>
      </c>
      <c r="J27" s="537"/>
      <c r="K27" s="395">
        <v>270</v>
      </c>
      <c r="L27" s="536"/>
      <c r="M27" s="368" t="s">
        <v>1396</v>
      </c>
      <c r="N27" s="368" t="s">
        <v>1399</v>
      </c>
      <c r="O27" s="368" t="s">
        <v>1402</v>
      </c>
      <c r="P27" s="368" t="s">
        <v>1405</v>
      </c>
      <c r="Q27" s="368">
        <v>3</v>
      </c>
      <c r="R27" s="362"/>
    </row>
    <row r="28" spans="1:18" s="353" customFormat="1" ht="27" customHeight="1">
      <c r="A28" s="198">
        <v>24</v>
      </c>
      <c r="B28" s="198" t="s">
        <v>1329</v>
      </c>
      <c r="C28" s="198" t="s">
        <v>1332</v>
      </c>
      <c r="D28" s="539" t="s">
        <v>1333</v>
      </c>
      <c r="E28" s="540">
        <v>40451</v>
      </c>
      <c r="F28" s="541">
        <v>0</v>
      </c>
      <c r="G28" s="541">
        <v>0</v>
      </c>
      <c r="H28" s="366" t="s">
        <v>1311</v>
      </c>
      <c r="I28" s="340" t="s">
        <v>1387</v>
      </c>
      <c r="J28" s="612" t="s">
        <v>1034</v>
      </c>
      <c r="K28" s="395">
        <v>480</v>
      </c>
      <c r="L28" s="611" t="s">
        <v>1071</v>
      </c>
      <c r="M28" s="368" t="s">
        <v>1397</v>
      </c>
      <c r="N28" s="368" t="s">
        <v>1399</v>
      </c>
      <c r="O28" s="368" t="s">
        <v>1404</v>
      </c>
      <c r="P28" s="368" t="s">
        <v>1405</v>
      </c>
      <c r="Q28" s="368">
        <v>5</v>
      </c>
      <c r="R28" s="362"/>
    </row>
    <row r="29" spans="1:18" s="353" customFormat="1" ht="27" customHeight="1">
      <c r="A29" s="198">
        <v>25</v>
      </c>
      <c r="B29" s="198" t="s">
        <v>1329</v>
      </c>
      <c r="C29" s="198" t="s">
        <v>1426</v>
      </c>
      <c r="D29" s="539" t="s">
        <v>1334</v>
      </c>
      <c r="E29" s="540">
        <v>36220</v>
      </c>
      <c r="F29" s="541">
        <v>14000</v>
      </c>
      <c r="G29" s="541">
        <v>0</v>
      </c>
      <c r="H29" s="366" t="s">
        <v>1311</v>
      </c>
      <c r="I29" s="340" t="s">
        <v>1388</v>
      </c>
      <c r="J29" s="554" t="s">
        <v>1034</v>
      </c>
      <c r="K29" s="395">
        <v>690</v>
      </c>
      <c r="L29" s="553" t="s">
        <v>1071</v>
      </c>
      <c r="M29" s="368" t="s">
        <v>1396</v>
      </c>
      <c r="N29" s="368" t="s">
        <v>1399</v>
      </c>
      <c r="O29" s="368" t="s">
        <v>1402</v>
      </c>
      <c r="P29" s="368" t="s">
        <v>1405</v>
      </c>
      <c r="Q29" s="368">
        <v>5</v>
      </c>
      <c r="R29" s="362"/>
    </row>
    <row r="30" spans="1:18" s="353" customFormat="1" ht="27" customHeight="1">
      <c r="A30" s="198">
        <v>26</v>
      </c>
      <c r="B30" s="198" t="s">
        <v>1329</v>
      </c>
      <c r="C30" s="198" t="s">
        <v>1427</v>
      </c>
      <c r="D30" s="539" t="s">
        <v>1335</v>
      </c>
      <c r="E30" s="540">
        <v>40781</v>
      </c>
      <c r="F30" s="541">
        <v>0</v>
      </c>
      <c r="G30" s="541">
        <v>0</v>
      </c>
      <c r="H30" s="366" t="s">
        <v>1311</v>
      </c>
      <c r="I30" s="340" t="s">
        <v>1388</v>
      </c>
      <c r="J30" s="537" t="s">
        <v>1034</v>
      </c>
      <c r="K30" s="395">
        <v>110</v>
      </c>
      <c r="L30" s="536" t="s">
        <v>1071</v>
      </c>
      <c r="M30" s="368" t="s">
        <v>1396</v>
      </c>
      <c r="N30" s="368" t="s">
        <v>1399</v>
      </c>
      <c r="O30" s="368" t="s">
        <v>1402</v>
      </c>
      <c r="P30" s="368" t="s">
        <v>1405</v>
      </c>
      <c r="Q30" s="368">
        <v>6</v>
      </c>
      <c r="R30" s="362"/>
    </row>
    <row r="31" spans="1:18" s="353" customFormat="1" ht="27" customHeight="1">
      <c r="A31" s="198">
        <v>27</v>
      </c>
      <c r="B31" s="198" t="s">
        <v>1329</v>
      </c>
      <c r="C31" s="198" t="s">
        <v>1428</v>
      </c>
      <c r="D31" s="539" t="s">
        <v>1336</v>
      </c>
      <c r="E31" s="540">
        <v>40939</v>
      </c>
      <c r="F31" s="541">
        <v>0</v>
      </c>
      <c r="G31" s="541">
        <v>0</v>
      </c>
      <c r="H31" s="366" t="s">
        <v>1311</v>
      </c>
      <c r="I31" s="340" t="s">
        <v>1388</v>
      </c>
      <c r="J31" s="537" t="s">
        <v>1034</v>
      </c>
      <c r="K31" s="395">
        <v>215</v>
      </c>
      <c r="L31" s="536" t="s">
        <v>1071</v>
      </c>
      <c r="M31" s="368" t="s">
        <v>1396</v>
      </c>
      <c r="N31" s="368" t="s">
        <v>1399</v>
      </c>
      <c r="O31" s="368" t="s">
        <v>1402</v>
      </c>
      <c r="P31" s="368" t="s">
        <v>1405</v>
      </c>
      <c r="Q31" s="368">
        <v>6</v>
      </c>
      <c r="R31" s="362"/>
    </row>
    <row r="32" spans="1:18" s="353" customFormat="1" ht="27" customHeight="1">
      <c r="A32" s="198">
        <v>28</v>
      </c>
      <c r="B32" s="198" t="s">
        <v>1329</v>
      </c>
      <c r="C32" s="198" t="s">
        <v>1429</v>
      </c>
      <c r="D32" s="539" t="s">
        <v>1337</v>
      </c>
      <c r="E32" s="540">
        <v>39142</v>
      </c>
      <c r="F32" s="541">
        <v>1200</v>
      </c>
      <c r="G32" s="541">
        <v>1088</v>
      </c>
      <c r="H32" s="366" t="s">
        <v>1311</v>
      </c>
      <c r="I32" s="340" t="s">
        <v>1385</v>
      </c>
      <c r="J32" s="537" t="s">
        <v>1034</v>
      </c>
      <c r="K32" s="395">
        <v>389</v>
      </c>
      <c r="L32" s="536" t="s">
        <v>1071</v>
      </c>
      <c r="M32" s="368" t="s">
        <v>1396</v>
      </c>
      <c r="N32" s="368" t="s">
        <v>1399</v>
      </c>
      <c r="O32" s="368" t="s">
        <v>1402</v>
      </c>
      <c r="P32" s="368" t="s">
        <v>1405</v>
      </c>
      <c r="Q32" s="368">
        <v>6</v>
      </c>
      <c r="R32" s="362"/>
    </row>
    <row r="33" spans="1:18" s="353" customFormat="1" ht="27" customHeight="1">
      <c r="A33" s="198">
        <v>29</v>
      </c>
      <c r="B33" s="198" t="s">
        <v>1338</v>
      </c>
      <c r="C33" s="198" t="s">
        <v>1430</v>
      </c>
      <c r="D33" s="539" t="s">
        <v>1339</v>
      </c>
      <c r="E33" s="540">
        <v>41030</v>
      </c>
      <c r="F33" s="541">
        <v>1700</v>
      </c>
      <c r="G33" s="541">
        <v>0</v>
      </c>
      <c r="H33" s="366" t="s">
        <v>1312</v>
      </c>
      <c r="I33" s="340" t="s">
        <v>120</v>
      </c>
      <c r="J33" s="537"/>
      <c r="K33" s="395">
        <v>78000</v>
      </c>
      <c r="L33" s="536"/>
      <c r="M33" s="368" t="s">
        <v>1397</v>
      </c>
      <c r="N33" s="368" t="s">
        <v>1399</v>
      </c>
      <c r="O33" s="368" t="s">
        <v>1402</v>
      </c>
      <c r="P33" s="368" t="s">
        <v>1405</v>
      </c>
      <c r="Q33" s="368">
        <v>11</v>
      </c>
      <c r="R33" s="362"/>
    </row>
    <row r="34" spans="1:18" s="353" customFormat="1" ht="27" customHeight="1">
      <c r="A34" s="198">
        <v>30</v>
      </c>
      <c r="B34" s="198" t="s">
        <v>1338</v>
      </c>
      <c r="C34" s="198" t="s">
        <v>1431</v>
      </c>
      <c r="D34" s="539" t="s">
        <v>1340</v>
      </c>
      <c r="E34" s="540">
        <v>42370</v>
      </c>
      <c r="F34" s="541">
        <v>4500</v>
      </c>
      <c r="G34" s="541">
        <v>0</v>
      </c>
      <c r="H34" s="366" t="s">
        <v>1383</v>
      </c>
      <c r="I34" s="340" t="s">
        <v>119</v>
      </c>
      <c r="J34" s="537" t="s">
        <v>1034</v>
      </c>
      <c r="K34" s="395">
        <v>3800</v>
      </c>
      <c r="L34" s="536" t="s">
        <v>1071</v>
      </c>
      <c r="M34" s="368" t="s">
        <v>1397</v>
      </c>
      <c r="N34" s="368" t="s">
        <v>1399</v>
      </c>
      <c r="O34" s="368" t="s">
        <v>1402</v>
      </c>
      <c r="P34" s="368" t="s">
        <v>1405</v>
      </c>
      <c r="Q34" s="368">
        <v>4</v>
      </c>
      <c r="R34" s="362"/>
    </row>
    <row r="35" spans="1:18" s="353" customFormat="1" ht="27" customHeight="1">
      <c r="A35" s="198">
        <v>31</v>
      </c>
      <c r="B35" s="198" t="s">
        <v>1338</v>
      </c>
      <c r="C35" s="198" t="s">
        <v>1432</v>
      </c>
      <c r="D35" s="539" t="s">
        <v>1341</v>
      </c>
      <c r="E35" s="540">
        <v>31868</v>
      </c>
      <c r="F35" s="541">
        <v>300</v>
      </c>
      <c r="G35" s="541">
        <v>0</v>
      </c>
      <c r="H35" s="366" t="s">
        <v>1312</v>
      </c>
      <c r="I35" s="340" t="s">
        <v>120</v>
      </c>
      <c r="J35" s="537"/>
      <c r="K35" s="395">
        <v>3500</v>
      </c>
      <c r="L35" s="536"/>
      <c r="M35" s="368" t="s">
        <v>1397</v>
      </c>
      <c r="N35" s="368" t="s">
        <v>1399</v>
      </c>
      <c r="O35" s="368" t="s">
        <v>1404</v>
      </c>
      <c r="P35" s="368" t="s">
        <v>1405</v>
      </c>
      <c r="Q35" s="368">
        <v>8</v>
      </c>
      <c r="R35" s="362"/>
    </row>
    <row r="36" spans="1:18" s="353" customFormat="1" ht="27" customHeight="1">
      <c r="A36" s="198">
        <v>32</v>
      </c>
      <c r="B36" s="198" t="s">
        <v>1190</v>
      </c>
      <c r="C36" s="198" t="s">
        <v>1433</v>
      </c>
      <c r="D36" s="539" t="s">
        <v>1241</v>
      </c>
      <c r="E36" s="540">
        <v>40579</v>
      </c>
      <c r="F36" s="541">
        <v>600</v>
      </c>
      <c r="G36" s="541">
        <v>0</v>
      </c>
      <c r="H36" s="366" t="s">
        <v>1312</v>
      </c>
      <c r="I36" s="340" t="s">
        <v>119</v>
      </c>
      <c r="J36" s="554"/>
      <c r="K36" s="395">
        <v>2400</v>
      </c>
      <c r="L36" s="553"/>
      <c r="M36" s="368" t="s">
        <v>1397</v>
      </c>
      <c r="N36" s="368" t="s">
        <v>1399</v>
      </c>
      <c r="O36" s="368" t="s">
        <v>1402</v>
      </c>
      <c r="P36" s="368" t="s">
        <v>1405</v>
      </c>
      <c r="Q36" s="368">
        <v>2</v>
      </c>
      <c r="R36" s="362"/>
    </row>
    <row r="37" spans="1:18" s="353" customFormat="1" ht="27" customHeight="1">
      <c r="A37" s="198">
        <v>33</v>
      </c>
      <c r="B37" s="198" t="s">
        <v>1190</v>
      </c>
      <c r="C37" s="198" t="s">
        <v>1434</v>
      </c>
      <c r="D37" s="539" t="s">
        <v>1242</v>
      </c>
      <c r="E37" s="540">
        <v>34516</v>
      </c>
      <c r="F37" s="541">
        <v>450</v>
      </c>
      <c r="G37" s="541">
        <v>0</v>
      </c>
      <c r="H37" s="366" t="s">
        <v>1312</v>
      </c>
      <c r="I37" s="340" t="s">
        <v>119</v>
      </c>
      <c r="J37" s="537"/>
      <c r="K37" s="395">
        <v>907</v>
      </c>
      <c r="L37" s="536"/>
      <c r="M37" s="368" t="s">
        <v>1397</v>
      </c>
      <c r="N37" s="368" t="s">
        <v>1399</v>
      </c>
      <c r="O37" s="368" t="s">
        <v>1402</v>
      </c>
      <c r="P37" s="368" t="s">
        <v>1405</v>
      </c>
      <c r="Q37" s="368">
        <v>2</v>
      </c>
      <c r="R37" s="362"/>
    </row>
    <row r="38" spans="1:18" s="353" customFormat="1" ht="27" customHeight="1">
      <c r="A38" s="198">
        <v>34</v>
      </c>
      <c r="B38" s="198" t="s">
        <v>398</v>
      </c>
      <c r="C38" s="198" t="s">
        <v>1435</v>
      </c>
      <c r="D38" s="539" t="s">
        <v>0</v>
      </c>
      <c r="E38" s="540">
        <v>28895</v>
      </c>
      <c r="F38" s="541"/>
      <c r="G38" s="541"/>
      <c r="H38" s="366" t="s">
        <v>1311</v>
      </c>
      <c r="I38" s="340" t="s">
        <v>1385</v>
      </c>
      <c r="J38" s="612" t="s">
        <v>1034</v>
      </c>
      <c r="K38" s="395">
        <v>750</v>
      </c>
      <c r="L38" s="611" t="s">
        <v>1071</v>
      </c>
      <c r="M38" s="368" t="s">
        <v>1396</v>
      </c>
      <c r="N38" s="368" t="s">
        <v>1399</v>
      </c>
      <c r="O38" s="368" t="s">
        <v>1403</v>
      </c>
      <c r="P38" s="368" t="s">
        <v>1405</v>
      </c>
      <c r="Q38" s="368">
        <v>1</v>
      </c>
      <c r="R38" s="362"/>
    </row>
    <row r="39" spans="1:18" s="353" customFormat="1" ht="27" customHeight="1">
      <c r="A39" s="198">
        <v>35</v>
      </c>
      <c r="B39" s="198" t="s">
        <v>398</v>
      </c>
      <c r="C39" s="198" t="s">
        <v>1436</v>
      </c>
      <c r="D39" s="539" t="s">
        <v>953</v>
      </c>
      <c r="E39" s="540">
        <v>29045</v>
      </c>
      <c r="F39" s="541">
        <v>1560</v>
      </c>
      <c r="G39" s="541">
        <v>927</v>
      </c>
      <c r="H39" s="366" t="s">
        <v>1383</v>
      </c>
      <c r="I39" s="340" t="s">
        <v>119</v>
      </c>
      <c r="J39" s="612" t="s">
        <v>1034</v>
      </c>
      <c r="K39" s="395">
        <v>557</v>
      </c>
      <c r="L39" s="611" t="s">
        <v>1071</v>
      </c>
      <c r="M39" s="368" t="s">
        <v>1396</v>
      </c>
      <c r="N39" s="368" t="s">
        <v>1399</v>
      </c>
      <c r="O39" s="368" t="s">
        <v>1402</v>
      </c>
      <c r="P39" s="368" t="s">
        <v>1405</v>
      </c>
      <c r="Q39" s="368">
        <v>1</v>
      </c>
      <c r="R39" s="362"/>
    </row>
    <row r="40" spans="1:18" s="353" customFormat="1" ht="27" customHeight="1">
      <c r="A40" s="198">
        <v>36</v>
      </c>
      <c r="B40" s="198" t="s">
        <v>398</v>
      </c>
      <c r="C40" s="198" t="s">
        <v>1437</v>
      </c>
      <c r="D40" s="539" t="s">
        <v>954</v>
      </c>
      <c r="E40" s="540">
        <v>32764</v>
      </c>
      <c r="F40" s="541">
        <v>500</v>
      </c>
      <c r="G40" s="541">
        <v>2</v>
      </c>
      <c r="H40" s="366" t="s">
        <v>1311</v>
      </c>
      <c r="I40" s="340" t="s">
        <v>119</v>
      </c>
      <c r="J40" s="554" t="s">
        <v>1034</v>
      </c>
      <c r="K40" s="395">
        <v>200</v>
      </c>
      <c r="L40" s="553" t="s">
        <v>1071</v>
      </c>
      <c r="M40" s="368" t="s">
        <v>1396</v>
      </c>
      <c r="N40" s="368" t="s">
        <v>1399</v>
      </c>
      <c r="O40" s="552" t="s">
        <v>1403</v>
      </c>
      <c r="P40" s="368" t="s">
        <v>1405</v>
      </c>
      <c r="Q40" s="368">
        <v>1</v>
      </c>
      <c r="R40" s="362"/>
    </row>
    <row r="41" spans="1:18" s="353" customFormat="1" ht="27" customHeight="1">
      <c r="A41" s="198">
        <v>37</v>
      </c>
      <c r="B41" s="198" t="s">
        <v>398</v>
      </c>
      <c r="C41" s="198" t="s">
        <v>1438</v>
      </c>
      <c r="D41" s="539" t="s">
        <v>955</v>
      </c>
      <c r="E41" s="540">
        <v>32987</v>
      </c>
      <c r="F41" s="541"/>
      <c r="G41" s="541"/>
      <c r="H41" s="366" t="s">
        <v>1311</v>
      </c>
      <c r="I41" s="340" t="s">
        <v>120</v>
      </c>
      <c r="J41" s="537" t="s">
        <v>1034</v>
      </c>
      <c r="K41" s="395">
        <v>288</v>
      </c>
      <c r="L41" s="536" t="s">
        <v>1071</v>
      </c>
      <c r="M41" s="368" t="s">
        <v>1396</v>
      </c>
      <c r="N41" s="368" t="s">
        <v>1399</v>
      </c>
      <c r="O41" s="552" t="s">
        <v>1403</v>
      </c>
      <c r="P41" s="368" t="s">
        <v>1405</v>
      </c>
      <c r="Q41" s="368">
        <v>1</v>
      </c>
      <c r="R41" s="362"/>
    </row>
    <row r="42" spans="1:18" s="353" customFormat="1" ht="27" customHeight="1">
      <c r="A42" s="198">
        <v>38</v>
      </c>
      <c r="B42" s="198" t="s">
        <v>398</v>
      </c>
      <c r="C42" s="198" t="s">
        <v>1439</v>
      </c>
      <c r="D42" s="539" t="s">
        <v>956</v>
      </c>
      <c r="E42" s="540">
        <v>38502</v>
      </c>
      <c r="F42" s="541"/>
      <c r="G42" s="541"/>
      <c r="H42" s="366" t="s">
        <v>1311</v>
      </c>
      <c r="I42" s="340" t="s">
        <v>1385</v>
      </c>
      <c r="J42" s="537" t="s">
        <v>1034</v>
      </c>
      <c r="K42" s="395">
        <v>70</v>
      </c>
      <c r="L42" s="536" t="s">
        <v>1071</v>
      </c>
      <c r="M42" s="368" t="s">
        <v>1396</v>
      </c>
      <c r="N42" s="368" t="s">
        <v>1399</v>
      </c>
      <c r="O42" s="552" t="s">
        <v>1403</v>
      </c>
      <c r="P42" s="368" t="s">
        <v>1405</v>
      </c>
      <c r="Q42" s="368">
        <v>1</v>
      </c>
      <c r="R42" s="362"/>
    </row>
    <row r="43" spans="1:18" s="353" customFormat="1" ht="27" customHeight="1">
      <c r="A43" s="198">
        <v>39</v>
      </c>
      <c r="B43" s="198" t="s">
        <v>1191</v>
      </c>
      <c r="C43" s="198" t="s">
        <v>1545</v>
      </c>
      <c r="D43" s="539" t="s">
        <v>1342</v>
      </c>
      <c r="E43" s="540">
        <v>27956</v>
      </c>
      <c r="F43" s="541"/>
      <c r="G43" s="541"/>
      <c r="H43" s="366" t="s">
        <v>1383</v>
      </c>
      <c r="I43" s="340"/>
      <c r="J43" s="537" t="s">
        <v>1034</v>
      </c>
      <c r="K43" s="395"/>
      <c r="L43" s="536" t="s">
        <v>1071</v>
      </c>
      <c r="M43" s="368" t="s">
        <v>1397</v>
      </c>
      <c r="N43" s="368" t="s">
        <v>1399</v>
      </c>
      <c r="O43" s="368" t="s">
        <v>1402</v>
      </c>
      <c r="P43" s="368" t="s">
        <v>1405</v>
      </c>
      <c r="Q43" s="368">
        <v>2</v>
      </c>
      <c r="R43" s="362"/>
    </row>
    <row r="44" spans="1:18" s="353" customFormat="1" ht="27" customHeight="1">
      <c r="A44" s="198">
        <v>40</v>
      </c>
      <c r="B44" s="198" t="s">
        <v>1191</v>
      </c>
      <c r="C44" s="198" t="s">
        <v>1192</v>
      </c>
      <c r="D44" s="539" t="s">
        <v>1343</v>
      </c>
      <c r="E44" s="540">
        <v>33429</v>
      </c>
      <c r="F44" s="541">
        <v>22880</v>
      </c>
      <c r="G44" s="541">
        <v>50</v>
      </c>
      <c r="H44" s="366" t="s">
        <v>1312</v>
      </c>
      <c r="I44" s="340" t="s">
        <v>120</v>
      </c>
      <c r="J44" s="537"/>
      <c r="K44" s="395">
        <v>2760</v>
      </c>
      <c r="L44" s="536"/>
      <c r="M44" s="368" t="s">
        <v>1396</v>
      </c>
      <c r="N44" s="368" t="s">
        <v>1399</v>
      </c>
      <c r="O44" s="368" t="s">
        <v>1402</v>
      </c>
      <c r="P44" s="368" t="s">
        <v>1405</v>
      </c>
      <c r="Q44" s="368">
        <v>2</v>
      </c>
      <c r="R44" s="362"/>
    </row>
    <row r="45" spans="1:18" s="353" customFormat="1" ht="27" customHeight="1">
      <c r="A45" s="198">
        <v>41</v>
      </c>
      <c r="B45" s="198" t="s">
        <v>1191</v>
      </c>
      <c r="C45" s="198" t="s">
        <v>1440</v>
      </c>
      <c r="D45" s="539" t="s">
        <v>1344</v>
      </c>
      <c r="E45" s="540">
        <v>29056</v>
      </c>
      <c r="F45" s="541">
        <v>320</v>
      </c>
      <c r="G45" s="541"/>
      <c r="H45" s="366" t="s">
        <v>1383</v>
      </c>
      <c r="I45" s="340" t="s">
        <v>119</v>
      </c>
      <c r="J45" s="554" t="s">
        <v>1034</v>
      </c>
      <c r="K45" s="395">
        <v>130</v>
      </c>
      <c r="L45" s="553" t="s">
        <v>1071</v>
      </c>
      <c r="M45" s="368" t="s">
        <v>1396</v>
      </c>
      <c r="N45" s="368" t="s">
        <v>1399</v>
      </c>
      <c r="O45" s="368" t="s">
        <v>1402</v>
      </c>
      <c r="P45" s="368" t="s">
        <v>1405</v>
      </c>
      <c r="Q45" s="368">
        <v>1</v>
      </c>
      <c r="R45" s="362"/>
    </row>
    <row r="46" spans="1:18" s="353" customFormat="1" ht="27" customHeight="1">
      <c r="A46" s="198">
        <v>42</v>
      </c>
      <c r="B46" s="198" t="s">
        <v>1191</v>
      </c>
      <c r="C46" s="198" t="s">
        <v>1441</v>
      </c>
      <c r="D46" s="539" t="s">
        <v>1345</v>
      </c>
      <c r="E46" s="540">
        <v>37629</v>
      </c>
      <c r="F46" s="541">
        <v>351</v>
      </c>
      <c r="G46" s="541">
        <v>10</v>
      </c>
      <c r="H46" s="366" t="s">
        <v>1312</v>
      </c>
      <c r="I46" s="340" t="s">
        <v>120</v>
      </c>
      <c r="J46" s="537"/>
      <c r="K46" s="395">
        <v>112</v>
      </c>
      <c r="L46" s="536"/>
      <c r="M46" s="368" t="s">
        <v>1396</v>
      </c>
      <c r="N46" s="368" t="s">
        <v>1399</v>
      </c>
      <c r="O46" s="368" t="s">
        <v>1402</v>
      </c>
      <c r="P46" s="368" t="s">
        <v>1405</v>
      </c>
      <c r="Q46" s="368">
        <v>3</v>
      </c>
      <c r="R46" s="362"/>
    </row>
    <row r="47" spans="1:18" s="353" customFormat="1" ht="27" customHeight="1">
      <c r="A47" s="198">
        <v>43</v>
      </c>
      <c r="B47" s="198" t="s">
        <v>1191</v>
      </c>
      <c r="C47" s="198" t="s">
        <v>1442</v>
      </c>
      <c r="D47" s="542" t="s">
        <v>1346</v>
      </c>
      <c r="E47" s="540">
        <v>40511</v>
      </c>
      <c r="F47" s="541">
        <v>450</v>
      </c>
      <c r="G47" s="541">
        <v>180</v>
      </c>
      <c r="H47" s="366" t="s">
        <v>1383</v>
      </c>
      <c r="I47" s="340" t="s">
        <v>119</v>
      </c>
      <c r="J47" s="554" t="s">
        <v>1034</v>
      </c>
      <c r="K47" s="395">
        <v>608</v>
      </c>
      <c r="L47" s="553" t="s">
        <v>1071</v>
      </c>
      <c r="M47" s="368" t="s">
        <v>1396</v>
      </c>
      <c r="N47" s="368" t="s">
        <v>1399</v>
      </c>
      <c r="O47" s="368" t="s">
        <v>1402</v>
      </c>
      <c r="P47" s="368" t="s">
        <v>1405</v>
      </c>
      <c r="Q47" s="368">
        <v>2</v>
      </c>
      <c r="R47" s="362"/>
    </row>
    <row r="48" spans="1:18" s="353" customFormat="1" ht="27" customHeight="1">
      <c r="A48" s="198">
        <v>44</v>
      </c>
      <c r="B48" s="198" t="s">
        <v>1193</v>
      </c>
      <c r="C48" s="198" t="s">
        <v>1443</v>
      </c>
      <c r="D48" s="542" t="s">
        <v>1347</v>
      </c>
      <c r="E48" s="540">
        <v>40477</v>
      </c>
      <c r="F48" s="541"/>
      <c r="G48" s="541"/>
      <c r="H48" s="366" t="s">
        <v>1311</v>
      </c>
      <c r="I48" s="340" t="s">
        <v>120</v>
      </c>
      <c r="J48" s="612" t="s">
        <v>1034</v>
      </c>
      <c r="K48" s="395">
        <v>700</v>
      </c>
      <c r="L48" s="611" t="s">
        <v>1071</v>
      </c>
      <c r="M48" s="368" t="s">
        <v>1397</v>
      </c>
      <c r="N48" s="368" t="s">
        <v>1399</v>
      </c>
      <c r="O48" s="368" t="s">
        <v>1402</v>
      </c>
      <c r="P48" s="368" t="s">
        <v>1405</v>
      </c>
      <c r="Q48" s="368">
        <v>1</v>
      </c>
      <c r="R48" s="362"/>
    </row>
    <row r="49" spans="1:18" s="353" customFormat="1" ht="27" customHeight="1">
      <c r="A49" s="198">
        <v>45</v>
      </c>
      <c r="B49" s="198" t="s">
        <v>1194</v>
      </c>
      <c r="C49" s="365" t="s">
        <v>1444</v>
      </c>
      <c r="D49" s="542" t="s">
        <v>1348</v>
      </c>
      <c r="E49" s="540">
        <v>33694</v>
      </c>
      <c r="F49" s="541">
        <v>1465</v>
      </c>
      <c r="G49" s="541">
        <v>500</v>
      </c>
      <c r="H49" s="366" t="s">
        <v>1383</v>
      </c>
      <c r="I49" s="340"/>
      <c r="J49" s="554" t="s">
        <v>1034</v>
      </c>
      <c r="K49" s="395">
        <v>593</v>
      </c>
      <c r="L49" s="553" t="s">
        <v>1071</v>
      </c>
      <c r="M49" s="368" t="s">
        <v>1396</v>
      </c>
      <c r="N49" s="368" t="s">
        <v>1399</v>
      </c>
      <c r="O49" s="368" t="s">
        <v>1403</v>
      </c>
      <c r="P49" s="368" t="s">
        <v>1405</v>
      </c>
      <c r="Q49" s="368">
        <v>1</v>
      </c>
      <c r="R49" s="362"/>
    </row>
    <row r="50" spans="1:18" s="353" customFormat="1" ht="27" customHeight="1">
      <c r="A50" s="198">
        <v>46</v>
      </c>
      <c r="B50" s="198" t="s">
        <v>1195</v>
      </c>
      <c r="C50" s="198" t="s">
        <v>1445</v>
      </c>
      <c r="D50" s="542" t="s">
        <v>1261</v>
      </c>
      <c r="E50" s="540">
        <v>37996</v>
      </c>
      <c r="F50" s="541">
        <v>680</v>
      </c>
      <c r="G50" s="541">
        <v>6</v>
      </c>
      <c r="H50" s="366" t="s">
        <v>1311</v>
      </c>
      <c r="I50" s="340" t="s">
        <v>1385</v>
      </c>
      <c r="J50" s="554" t="s">
        <v>1034</v>
      </c>
      <c r="K50" s="395">
        <v>162</v>
      </c>
      <c r="L50" s="553" t="s">
        <v>1071</v>
      </c>
      <c r="M50" s="368" t="s">
        <v>1396</v>
      </c>
      <c r="N50" s="368" t="s">
        <v>1399</v>
      </c>
      <c r="O50" s="368" t="s">
        <v>1402</v>
      </c>
      <c r="P50" s="368" t="s">
        <v>1405</v>
      </c>
      <c r="Q50" s="368">
        <v>1</v>
      </c>
      <c r="R50" s="362"/>
    </row>
    <row r="51" spans="1:18" s="353" customFormat="1" ht="27" customHeight="1">
      <c r="A51" s="198">
        <v>47</v>
      </c>
      <c r="B51" s="198" t="s">
        <v>1195</v>
      </c>
      <c r="C51" s="198" t="s">
        <v>1446</v>
      </c>
      <c r="D51" s="542" t="s">
        <v>1262</v>
      </c>
      <c r="E51" s="540">
        <v>39153</v>
      </c>
      <c r="F51" s="541">
        <v>2100</v>
      </c>
      <c r="G51" s="541">
        <v>0</v>
      </c>
      <c r="H51" s="366" t="s">
        <v>1383</v>
      </c>
      <c r="I51" s="340" t="s">
        <v>119</v>
      </c>
      <c r="J51" s="554" t="s">
        <v>1034</v>
      </c>
      <c r="K51" s="395">
        <v>213</v>
      </c>
      <c r="L51" s="553" t="s">
        <v>1071</v>
      </c>
      <c r="M51" s="368" t="s">
        <v>1397</v>
      </c>
      <c r="N51" s="368" t="s">
        <v>1399</v>
      </c>
      <c r="O51" s="368" t="s">
        <v>1402</v>
      </c>
      <c r="P51" s="368" t="s">
        <v>1405</v>
      </c>
      <c r="Q51" s="368">
        <v>1</v>
      </c>
      <c r="R51" s="362"/>
    </row>
    <row r="52" spans="1:18" s="353" customFormat="1" ht="27" customHeight="1">
      <c r="A52" s="198">
        <v>48</v>
      </c>
      <c r="B52" s="198" t="s">
        <v>1349</v>
      </c>
      <c r="C52" s="198" t="s">
        <v>1447</v>
      </c>
      <c r="D52" s="542" t="s">
        <v>1350</v>
      </c>
      <c r="E52" s="540">
        <v>33239</v>
      </c>
      <c r="F52" s="541">
        <v>120</v>
      </c>
      <c r="G52" s="541">
        <v>120</v>
      </c>
      <c r="H52" s="366" t="s">
        <v>1312</v>
      </c>
      <c r="I52" s="340" t="s">
        <v>120</v>
      </c>
      <c r="J52" s="537"/>
      <c r="K52" s="395">
        <v>37</v>
      </c>
      <c r="L52" s="536"/>
      <c r="M52" s="368" t="s">
        <v>1396</v>
      </c>
      <c r="N52" s="368" t="s">
        <v>1399</v>
      </c>
      <c r="O52" s="552" t="s">
        <v>1402</v>
      </c>
      <c r="P52" s="368" t="s">
        <v>1405</v>
      </c>
      <c r="Q52" s="368">
        <v>1</v>
      </c>
      <c r="R52" s="393"/>
    </row>
    <row r="53" spans="1:18" s="353" customFormat="1" ht="27" customHeight="1">
      <c r="A53" s="198">
        <v>49</v>
      </c>
      <c r="B53" s="198" t="s">
        <v>1349</v>
      </c>
      <c r="C53" s="198" t="s">
        <v>1449</v>
      </c>
      <c r="D53" s="539" t="s">
        <v>1351</v>
      </c>
      <c r="E53" s="540">
        <v>30164</v>
      </c>
      <c r="F53" s="541">
        <v>410</v>
      </c>
      <c r="G53" s="541">
        <v>6</v>
      </c>
      <c r="H53" s="366" t="s">
        <v>1312</v>
      </c>
      <c r="I53" s="340" t="s">
        <v>1389</v>
      </c>
      <c r="J53" s="537"/>
      <c r="K53" s="395">
        <v>46</v>
      </c>
      <c r="L53" s="536"/>
      <c r="M53" s="368" t="s">
        <v>1396</v>
      </c>
      <c r="N53" s="368" t="s">
        <v>1399</v>
      </c>
      <c r="O53" s="552" t="s">
        <v>1402</v>
      </c>
      <c r="P53" s="368" t="s">
        <v>1405</v>
      </c>
      <c r="Q53" s="368">
        <v>2</v>
      </c>
      <c r="R53" s="362"/>
    </row>
    <row r="54" spans="1:18" s="364" customFormat="1" ht="27" customHeight="1">
      <c r="A54" s="198">
        <v>50</v>
      </c>
      <c r="B54" s="233" t="s">
        <v>1349</v>
      </c>
      <c r="C54" s="233" t="s">
        <v>1450</v>
      </c>
      <c r="D54" s="543" t="s">
        <v>1352</v>
      </c>
      <c r="E54" s="544">
        <v>40269</v>
      </c>
      <c r="F54" s="545">
        <v>0</v>
      </c>
      <c r="G54" s="545">
        <v>0</v>
      </c>
      <c r="H54" s="366" t="s">
        <v>1312</v>
      </c>
      <c r="I54" s="340" t="s">
        <v>1385</v>
      </c>
      <c r="J54" s="397"/>
      <c r="K54" s="396">
        <v>165</v>
      </c>
      <c r="L54" s="398"/>
      <c r="M54" s="368" t="s">
        <v>1396</v>
      </c>
      <c r="N54" s="368" t="s">
        <v>1399</v>
      </c>
      <c r="O54" s="368" t="s">
        <v>1402</v>
      </c>
      <c r="P54" s="368" t="s">
        <v>1405</v>
      </c>
      <c r="Q54" s="360">
        <v>1</v>
      </c>
      <c r="R54" s="363"/>
    </row>
    <row r="55" spans="1:18" s="364" customFormat="1" ht="27" customHeight="1">
      <c r="A55" s="198">
        <v>51</v>
      </c>
      <c r="B55" s="233" t="s">
        <v>1349</v>
      </c>
      <c r="C55" s="233" t="s">
        <v>1448</v>
      </c>
      <c r="D55" s="543" t="s">
        <v>1353</v>
      </c>
      <c r="E55" s="544">
        <v>31717</v>
      </c>
      <c r="F55" s="545">
        <v>0</v>
      </c>
      <c r="G55" s="545">
        <v>0</v>
      </c>
      <c r="H55" s="366" t="s">
        <v>1312</v>
      </c>
      <c r="I55" s="340" t="s">
        <v>1389</v>
      </c>
      <c r="J55" s="397"/>
      <c r="K55" s="396">
        <v>72</v>
      </c>
      <c r="L55" s="398"/>
      <c r="M55" s="368" t="s">
        <v>1396</v>
      </c>
      <c r="N55" s="368" t="s">
        <v>1399</v>
      </c>
      <c r="O55" s="368" t="s">
        <v>1402</v>
      </c>
      <c r="P55" s="368" t="s">
        <v>1405</v>
      </c>
      <c r="Q55" s="360">
        <v>1</v>
      </c>
      <c r="R55" s="363"/>
    </row>
    <row r="56" spans="1:18" s="353" customFormat="1" ht="27" customHeight="1">
      <c r="A56" s="198">
        <v>52</v>
      </c>
      <c r="B56" s="198" t="s">
        <v>1349</v>
      </c>
      <c r="C56" s="198" t="s">
        <v>1451</v>
      </c>
      <c r="D56" s="546" t="s">
        <v>1354</v>
      </c>
      <c r="E56" s="540">
        <v>42309</v>
      </c>
      <c r="F56" s="541">
        <v>80</v>
      </c>
      <c r="G56" s="541">
        <v>80</v>
      </c>
      <c r="H56" s="366" t="s">
        <v>1312</v>
      </c>
      <c r="I56" s="340" t="s">
        <v>120</v>
      </c>
      <c r="J56" s="537"/>
      <c r="K56" s="395">
        <v>120</v>
      </c>
      <c r="L56" s="536"/>
      <c r="M56" s="368" t="s">
        <v>1396</v>
      </c>
      <c r="N56" s="368" t="s">
        <v>1399</v>
      </c>
      <c r="O56" s="552" t="s">
        <v>1402</v>
      </c>
      <c r="P56" s="368" t="s">
        <v>1405</v>
      </c>
      <c r="Q56" s="368">
        <v>1</v>
      </c>
      <c r="R56" s="366"/>
    </row>
    <row r="57" spans="1:18" s="353" customFormat="1" ht="27" customHeight="1">
      <c r="A57" s="198">
        <v>53</v>
      </c>
      <c r="B57" s="198" t="s">
        <v>409</v>
      </c>
      <c r="C57" s="198" t="s">
        <v>1452</v>
      </c>
      <c r="D57" s="539" t="s">
        <v>1263</v>
      </c>
      <c r="E57" s="540">
        <v>25385</v>
      </c>
      <c r="F57" s="541">
        <v>8000</v>
      </c>
      <c r="G57" s="541">
        <v>300</v>
      </c>
      <c r="H57" s="366" t="s">
        <v>1383</v>
      </c>
      <c r="I57" s="340"/>
      <c r="J57" s="612" t="s">
        <v>1034</v>
      </c>
      <c r="K57" s="395">
        <v>550</v>
      </c>
      <c r="L57" s="611" t="s">
        <v>1071</v>
      </c>
      <c r="M57" s="368" t="s">
        <v>1396</v>
      </c>
      <c r="N57" s="368" t="s">
        <v>1399</v>
      </c>
      <c r="O57" s="552" t="s">
        <v>1402</v>
      </c>
      <c r="P57" s="368" t="s">
        <v>1405</v>
      </c>
      <c r="Q57" s="368">
        <v>3</v>
      </c>
      <c r="R57" s="362"/>
    </row>
    <row r="58" spans="1:18" s="353" customFormat="1" ht="27" customHeight="1">
      <c r="A58" s="198">
        <v>54</v>
      </c>
      <c r="B58" s="198" t="s">
        <v>1196</v>
      </c>
      <c r="C58" s="198" t="s">
        <v>1453</v>
      </c>
      <c r="D58" s="542" t="s">
        <v>1264</v>
      </c>
      <c r="E58" s="540">
        <v>30195</v>
      </c>
      <c r="F58" s="541">
        <v>340</v>
      </c>
      <c r="G58" s="541"/>
      <c r="H58" s="366" t="s">
        <v>1383</v>
      </c>
      <c r="I58" s="340"/>
      <c r="J58" s="612" t="s">
        <v>1034</v>
      </c>
      <c r="K58" s="395">
        <v>74</v>
      </c>
      <c r="L58" s="611" t="s">
        <v>1071</v>
      </c>
      <c r="M58" s="368" t="s">
        <v>1397</v>
      </c>
      <c r="N58" s="368" t="s">
        <v>1399</v>
      </c>
      <c r="O58" s="368" t="s">
        <v>1402</v>
      </c>
      <c r="P58" s="368" t="s">
        <v>1405</v>
      </c>
      <c r="Q58" s="368">
        <v>56</v>
      </c>
      <c r="R58" s="362"/>
    </row>
    <row r="59" spans="1:18" s="353" customFormat="1" ht="27" customHeight="1">
      <c r="A59" s="198">
        <v>55</v>
      </c>
      <c r="B59" s="198" t="s">
        <v>760</v>
      </c>
      <c r="C59" s="198" t="s">
        <v>1355</v>
      </c>
      <c r="D59" s="539" t="s">
        <v>1265</v>
      </c>
      <c r="E59" s="540">
        <v>32964</v>
      </c>
      <c r="F59" s="541">
        <v>0</v>
      </c>
      <c r="G59" s="541">
        <v>56</v>
      </c>
      <c r="H59" s="366" t="s">
        <v>1312</v>
      </c>
      <c r="I59" s="340" t="s">
        <v>119</v>
      </c>
      <c r="J59" s="537"/>
      <c r="K59" s="395">
        <v>22</v>
      </c>
      <c r="L59" s="536"/>
      <c r="M59" s="368" t="s">
        <v>1396</v>
      </c>
      <c r="N59" s="368" t="s">
        <v>1399</v>
      </c>
      <c r="O59" s="368" t="s">
        <v>1402</v>
      </c>
      <c r="P59" s="368" t="s">
        <v>1405</v>
      </c>
      <c r="Q59" s="368"/>
      <c r="R59" s="362"/>
    </row>
    <row r="60" spans="1:18" s="353" customFormat="1" ht="27" customHeight="1">
      <c r="A60" s="198">
        <v>56</v>
      </c>
      <c r="B60" s="198" t="s">
        <v>760</v>
      </c>
      <c r="C60" s="198" t="s">
        <v>1197</v>
      </c>
      <c r="D60" s="539" t="s">
        <v>1266</v>
      </c>
      <c r="E60" s="540">
        <v>38200</v>
      </c>
      <c r="F60" s="541">
        <v>600</v>
      </c>
      <c r="G60" s="541">
        <v>0</v>
      </c>
      <c r="H60" s="366" t="s">
        <v>1311</v>
      </c>
      <c r="I60" s="340" t="s">
        <v>1385</v>
      </c>
      <c r="J60" s="612" t="s">
        <v>1034</v>
      </c>
      <c r="K60" s="395">
        <v>800</v>
      </c>
      <c r="L60" s="611" t="s">
        <v>1071</v>
      </c>
      <c r="M60" s="368" t="s">
        <v>1396</v>
      </c>
      <c r="N60" s="368" t="s">
        <v>1399</v>
      </c>
      <c r="O60" s="552" t="s">
        <v>1403</v>
      </c>
      <c r="P60" s="368" t="s">
        <v>1405</v>
      </c>
      <c r="Q60" s="368"/>
      <c r="R60" s="362"/>
    </row>
    <row r="61" spans="1:18" s="466" customFormat="1" ht="27" customHeight="1">
      <c r="A61" s="198">
        <v>57</v>
      </c>
      <c r="B61" s="198" t="s">
        <v>760</v>
      </c>
      <c r="C61" s="198" t="s">
        <v>1454</v>
      </c>
      <c r="D61" s="539" t="s">
        <v>1356</v>
      </c>
      <c r="E61" s="540">
        <v>39356</v>
      </c>
      <c r="F61" s="541">
        <v>492</v>
      </c>
      <c r="G61" s="541">
        <v>12</v>
      </c>
      <c r="H61" s="366" t="s">
        <v>1383</v>
      </c>
      <c r="I61" s="340" t="s">
        <v>119</v>
      </c>
      <c r="J61" s="537" t="s">
        <v>1034</v>
      </c>
      <c r="K61" s="395">
        <v>100</v>
      </c>
      <c r="L61" s="536" t="s">
        <v>1071</v>
      </c>
      <c r="M61" s="467" t="s">
        <v>1398</v>
      </c>
      <c r="N61" s="467" t="s">
        <v>1399</v>
      </c>
      <c r="O61" s="467" t="s">
        <v>1402</v>
      </c>
      <c r="P61" s="467" t="s">
        <v>1406</v>
      </c>
      <c r="Q61" s="467">
        <v>1</v>
      </c>
      <c r="R61" s="362"/>
    </row>
    <row r="62" spans="1:18" s="466" customFormat="1" ht="27" customHeight="1">
      <c r="A62" s="198">
        <v>58</v>
      </c>
      <c r="B62" s="198" t="s">
        <v>1357</v>
      </c>
      <c r="C62" s="198" t="s">
        <v>1357</v>
      </c>
      <c r="D62" s="539" t="s">
        <v>1267</v>
      </c>
      <c r="E62" s="540">
        <v>34060</v>
      </c>
      <c r="F62" s="541">
        <v>620</v>
      </c>
      <c r="G62" s="541">
        <v>0</v>
      </c>
      <c r="H62" s="366" t="s">
        <v>1312</v>
      </c>
      <c r="I62" s="340" t="s">
        <v>119</v>
      </c>
      <c r="J62" s="537"/>
      <c r="K62" s="395">
        <v>132</v>
      </c>
      <c r="L62" s="536"/>
      <c r="M62" s="467" t="s">
        <v>1396</v>
      </c>
      <c r="N62" s="467" t="s">
        <v>1400</v>
      </c>
      <c r="O62" s="467" t="s">
        <v>1403</v>
      </c>
      <c r="P62" s="467" t="s">
        <v>1405</v>
      </c>
      <c r="Q62" s="467">
        <v>1</v>
      </c>
      <c r="R62" s="394"/>
    </row>
    <row r="63" spans="1:18" s="353" customFormat="1" ht="27" customHeight="1">
      <c r="A63" s="198">
        <v>59</v>
      </c>
      <c r="B63" s="198" t="s">
        <v>413</v>
      </c>
      <c r="C63" s="198" t="s">
        <v>1455</v>
      </c>
      <c r="D63" s="539" t="s">
        <v>1036</v>
      </c>
      <c r="E63" s="540">
        <v>23774</v>
      </c>
      <c r="F63" s="541">
        <v>700</v>
      </c>
      <c r="G63" s="541"/>
      <c r="H63" s="366" t="s">
        <v>1312</v>
      </c>
      <c r="I63" s="340" t="s">
        <v>1390</v>
      </c>
      <c r="J63" s="537"/>
      <c r="K63" s="395">
        <v>100</v>
      </c>
      <c r="L63" s="536"/>
      <c r="M63" s="368" t="s">
        <v>1396</v>
      </c>
      <c r="N63" s="368" t="s">
        <v>1401</v>
      </c>
      <c r="O63" s="368" t="s">
        <v>1402</v>
      </c>
      <c r="P63" s="368" t="s">
        <v>1406</v>
      </c>
      <c r="Q63" s="368"/>
      <c r="R63" s="362"/>
    </row>
    <row r="64" spans="1:18" s="353" customFormat="1" ht="27" customHeight="1">
      <c r="A64" s="198">
        <v>60</v>
      </c>
      <c r="B64" s="198" t="s">
        <v>413</v>
      </c>
      <c r="C64" s="198" t="s">
        <v>1456</v>
      </c>
      <c r="D64" s="539" t="s">
        <v>1037</v>
      </c>
      <c r="E64" s="540">
        <v>37500</v>
      </c>
      <c r="F64" s="541">
        <v>208</v>
      </c>
      <c r="G64" s="541">
        <v>27</v>
      </c>
      <c r="H64" s="366" t="s">
        <v>1312</v>
      </c>
      <c r="I64" s="340" t="s">
        <v>120</v>
      </c>
      <c r="J64" s="537"/>
      <c r="K64" s="395">
        <v>80</v>
      </c>
      <c r="L64" s="536"/>
      <c r="M64" s="368" t="s">
        <v>1396</v>
      </c>
      <c r="N64" s="368" t="s">
        <v>1399</v>
      </c>
      <c r="O64" s="368" t="s">
        <v>1403</v>
      </c>
      <c r="P64" s="368" t="s">
        <v>1405</v>
      </c>
      <c r="Q64" s="368"/>
      <c r="R64" s="362"/>
    </row>
    <row r="65" spans="1:18" s="353" customFormat="1" ht="27" customHeight="1">
      <c r="A65" s="198">
        <v>61</v>
      </c>
      <c r="B65" s="198" t="s">
        <v>413</v>
      </c>
      <c r="C65" s="198" t="s">
        <v>1458</v>
      </c>
      <c r="D65" s="547" t="s">
        <v>1038</v>
      </c>
      <c r="E65" s="540">
        <v>36800</v>
      </c>
      <c r="F65" s="541">
        <v>465</v>
      </c>
      <c r="G65" s="541"/>
      <c r="H65" s="366" t="s">
        <v>1312</v>
      </c>
      <c r="I65" s="340" t="s">
        <v>119</v>
      </c>
      <c r="J65" s="537"/>
      <c r="K65" s="395">
        <v>250</v>
      </c>
      <c r="L65" s="536"/>
      <c r="M65" s="368" t="s">
        <v>1396</v>
      </c>
      <c r="N65" s="368" t="s">
        <v>1399</v>
      </c>
      <c r="O65" s="368" t="s">
        <v>1403</v>
      </c>
      <c r="P65" s="368" t="s">
        <v>1405</v>
      </c>
      <c r="Q65" s="368">
        <v>1</v>
      </c>
      <c r="R65" s="365"/>
    </row>
    <row r="66" spans="1:18" s="353" customFormat="1" ht="27" customHeight="1">
      <c r="A66" s="198">
        <v>62</v>
      </c>
      <c r="B66" s="198" t="s">
        <v>1198</v>
      </c>
      <c r="C66" s="198" t="s">
        <v>1199</v>
      </c>
      <c r="D66" s="539" t="s">
        <v>1358</v>
      </c>
      <c r="E66" s="540">
        <v>38472</v>
      </c>
      <c r="F66" s="541">
        <v>1875</v>
      </c>
      <c r="G66" s="541">
        <v>0</v>
      </c>
      <c r="H66" s="366" t="s">
        <v>1311</v>
      </c>
      <c r="I66" s="340" t="s">
        <v>1385</v>
      </c>
      <c r="J66" s="612" t="s">
        <v>1034</v>
      </c>
      <c r="K66" s="395">
        <v>175</v>
      </c>
      <c r="L66" s="611" t="s">
        <v>1071</v>
      </c>
      <c r="M66" s="368" t="s">
        <v>1396</v>
      </c>
      <c r="N66" s="368" t="s">
        <v>1399</v>
      </c>
      <c r="O66" s="368" t="s">
        <v>1402</v>
      </c>
      <c r="P66" s="368" t="s">
        <v>1405</v>
      </c>
      <c r="Q66" s="368">
        <v>1</v>
      </c>
      <c r="R66" s="362"/>
    </row>
    <row r="67" spans="1:18" s="353" customFormat="1" ht="27" customHeight="1">
      <c r="A67" s="198">
        <v>63</v>
      </c>
      <c r="B67" s="198" t="s">
        <v>761</v>
      </c>
      <c r="C67" s="198" t="s">
        <v>1457</v>
      </c>
      <c r="D67" s="539" t="s">
        <v>1359</v>
      </c>
      <c r="E67" s="540">
        <v>37711</v>
      </c>
      <c r="F67" s="541">
        <v>200</v>
      </c>
      <c r="G67" s="541"/>
      <c r="H67" s="366" t="s">
        <v>1311</v>
      </c>
      <c r="I67" s="340" t="s">
        <v>120</v>
      </c>
      <c r="J67" s="612" t="s">
        <v>1034</v>
      </c>
      <c r="K67" s="395">
        <v>290</v>
      </c>
      <c r="L67" s="611" t="s">
        <v>1071</v>
      </c>
      <c r="M67" s="368" t="s">
        <v>1397</v>
      </c>
      <c r="N67" s="361" t="s">
        <v>1401</v>
      </c>
      <c r="O67" s="368" t="s">
        <v>1402</v>
      </c>
      <c r="P67" s="368" t="s">
        <v>1405</v>
      </c>
      <c r="Q67" s="368">
        <v>1</v>
      </c>
      <c r="R67" s="362"/>
    </row>
    <row r="68" spans="1:18" s="353" customFormat="1" ht="27" customHeight="1">
      <c r="A68" s="198">
        <v>64</v>
      </c>
      <c r="B68" s="198" t="s">
        <v>761</v>
      </c>
      <c r="C68" s="198" t="s">
        <v>1459</v>
      </c>
      <c r="D68" s="539" t="s">
        <v>1360</v>
      </c>
      <c r="E68" s="540">
        <v>38579</v>
      </c>
      <c r="F68" s="541">
        <v>250</v>
      </c>
      <c r="G68" s="541"/>
      <c r="H68" s="366" t="s">
        <v>1311</v>
      </c>
      <c r="I68" s="340" t="s">
        <v>1385</v>
      </c>
      <c r="J68" s="612" t="s">
        <v>1034</v>
      </c>
      <c r="K68" s="395">
        <v>400</v>
      </c>
      <c r="L68" s="611" t="s">
        <v>1071</v>
      </c>
      <c r="M68" s="368" t="s">
        <v>1397</v>
      </c>
      <c r="N68" s="368" t="s">
        <v>1399</v>
      </c>
      <c r="O68" s="368" t="s">
        <v>1402</v>
      </c>
      <c r="P68" s="368" t="s">
        <v>1405</v>
      </c>
      <c r="Q68" s="368">
        <v>1</v>
      </c>
      <c r="R68" s="362"/>
    </row>
    <row r="69" spans="1:18" s="353" customFormat="1" ht="27" customHeight="1">
      <c r="A69" s="198">
        <v>65</v>
      </c>
      <c r="B69" s="198" t="s">
        <v>286</v>
      </c>
      <c r="C69" s="198" t="s">
        <v>1460</v>
      </c>
      <c r="D69" s="539" t="s">
        <v>1361</v>
      </c>
      <c r="E69" s="540">
        <v>37813</v>
      </c>
      <c r="F69" s="541">
        <v>80</v>
      </c>
      <c r="G69" s="541">
        <v>43</v>
      </c>
      <c r="H69" s="366" t="s">
        <v>1312</v>
      </c>
      <c r="I69" s="340" t="s">
        <v>119</v>
      </c>
      <c r="J69" s="537"/>
      <c r="K69" s="395">
        <v>980</v>
      </c>
      <c r="L69" s="536"/>
      <c r="M69" s="368" t="s">
        <v>1396</v>
      </c>
      <c r="N69" s="368" t="s">
        <v>1399</v>
      </c>
      <c r="O69" s="368" t="s">
        <v>1402</v>
      </c>
      <c r="P69" s="368" t="s">
        <v>1405</v>
      </c>
      <c r="Q69" s="368">
        <v>2</v>
      </c>
      <c r="R69" s="362"/>
    </row>
    <row r="70" spans="1:18" s="353" customFormat="1" ht="27" customHeight="1">
      <c r="A70" s="198">
        <v>66</v>
      </c>
      <c r="B70" s="198" t="s">
        <v>1200</v>
      </c>
      <c r="C70" s="198" t="s">
        <v>1201</v>
      </c>
      <c r="D70" s="539" t="s">
        <v>1268</v>
      </c>
      <c r="E70" s="540">
        <v>39686</v>
      </c>
      <c r="F70" s="541">
        <v>2000</v>
      </c>
      <c r="G70" s="541"/>
      <c r="H70" s="366" t="s">
        <v>1312</v>
      </c>
      <c r="I70" s="340" t="s">
        <v>1385</v>
      </c>
      <c r="J70" s="537"/>
      <c r="K70" s="395">
        <v>250</v>
      </c>
      <c r="L70" s="536"/>
      <c r="M70" s="368" t="s">
        <v>1396</v>
      </c>
      <c r="N70" s="368" t="s">
        <v>1399</v>
      </c>
      <c r="O70" s="368" t="s">
        <v>1402</v>
      </c>
      <c r="P70" s="368" t="s">
        <v>1405</v>
      </c>
      <c r="Q70" s="368">
        <v>1</v>
      </c>
      <c r="R70" s="362"/>
    </row>
    <row r="71" spans="1:18" s="353" customFormat="1" ht="27" customHeight="1">
      <c r="A71" s="198">
        <v>67</v>
      </c>
      <c r="B71" s="198" t="s">
        <v>1200</v>
      </c>
      <c r="C71" s="198" t="s">
        <v>1461</v>
      </c>
      <c r="D71" s="539" t="s">
        <v>212</v>
      </c>
      <c r="E71" s="540">
        <v>37529</v>
      </c>
      <c r="F71" s="541">
        <v>696</v>
      </c>
      <c r="G71" s="541"/>
      <c r="H71" s="366" t="s">
        <v>1312</v>
      </c>
      <c r="I71" s="340" t="s">
        <v>120</v>
      </c>
      <c r="J71" s="537"/>
      <c r="K71" s="395">
        <v>500</v>
      </c>
      <c r="L71" s="536"/>
      <c r="M71" s="368" t="s">
        <v>1396</v>
      </c>
      <c r="N71" s="368" t="s">
        <v>1399</v>
      </c>
      <c r="O71" s="368" t="s">
        <v>1402</v>
      </c>
      <c r="P71" s="368" t="s">
        <v>1405</v>
      </c>
      <c r="Q71" s="368">
        <v>1</v>
      </c>
      <c r="R71" s="362"/>
    </row>
    <row r="72" spans="1:18" s="353" customFormat="1" ht="27" customHeight="1">
      <c r="A72" s="198">
        <v>68</v>
      </c>
      <c r="B72" s="198" t="s">
        <v>1200</v>
      </c>
      <c r="C72" s="198" t="s">
        <v>1202</v>
      </c>
      <c r="D72" s="539" t="s">
        <v>1269</v>
      </c>
      <c r="E72" s="540">
        <v>41494</v>
      </c>
      <c r="F72" s="541">
        <v>9500</v>
      </c>
      <c r="G72" s="541"/>
      <c r="H72" s="366" t="s">
        <v>1311</v>
      </c>
      <c r="I72" s="340" t="s">
        <v>120</v>
      </c>
      <c r="J72" s="612" t="s">
        <v>1034</v>
      </c>
      <c r="K72" s="395">
        <v>170</v>
      </c>
      <c r="L72" s="611" t="s">
        <v>1071</v>
      </c>
      <c r="M72" s="368" t="s">
        <v>1397</v>
      </c>
      <c r="N72" s="368" t="s">
        <v>1399</v>
      </c>
      <c r="O72" s="368" t="s">
        <v>1402</v>
      </c>
      <c r="P72" s="368" t="s">
        <v>1405</v>
      </c>
      <c r="Q72" s="368">
        <v>1</v>
      </c>
      <c r="R72" s="362"/>
    </row>
    <row r="73" spans="1:18" s="353" customFormat="1" ht="27" customHeight="1">
      <c r="A73" s="198">
        <v>69</v>
      </c>
      <c r="B73" s="198" t="s">
        <v>1200</v>
      </c>
      <c r="C73" s="198" t="s">
        <v>1462</v>
      </c>
      <c r="D73" s="539" t="s">
        <v>1270</v>
      </c>
      <c r="E73" s="540">
        <v>41775</v>
      </c>
      <c r="F73" s="541">
        <v>1595</v>
      </c>
      <c r="G73" s="541"/>
      <c r="H73" s="366" t="s">
        <v>1311</v>
      </c>
      <c r="I73" s="340" t="s">
        <v>1385</v>
      </c>
      <c r="J73" s="612" t="s">
        <v>1034</v>
      </c>
      <c r="K73" s="395">
        <v>380</v>
      </c>
      <c r="L73" s="611" t="s">
        <v>1071</v>
      </c>
      <c r="M73" s="368" t="s">
        <v>1397</v>
      </c>
      <c r="N73" s="368" t="s">
        <v>1399</v>
      </c>
      <c r="O73" s="368" t="s">
        <v>1402</v>
      </c>
      <c r="P73" s="368" t="s">
        <v>1405</v>
      </c>
      <c r="Q73" s="368">
        <v>1</v>
      </c>
      <c r="R73" s="362"/>
    </row>
    <row r="74" spans="1:18" s="353" customFormat="1" ht="27" customHeight="1">
      <c r="A74" s="198">
        <v>70</v>
      </c>
      <c r="B74" s="198" t="s">
        <v>1203</v>
      </c>
      <c r="C74" s="198" t="s">
        <v>1362</v>
      </c>
      <c r="D74" s="542" t="s">
        <v>1271</v>
      </c>
      <c r="E74" s="540">
        <v>37727</v>
      </c>
      <c r="F74" s="541">
        <v>10700</v>
      </c>
      <c r="G74" s="541">
        <v>0</v>
      </c>
      <c r="H74" s="366" t="s">
        <v>1383</v>
      </c>
      <c r="I74" s="340" t="s">
        <v>119</v>
      </c>
      <c r="J74" s="612" t="s">
        <v>1034</v>
      </c>
      <c r="K74" s="395">
        <v>361</v>
      </c>
      <c r="L74" s="611" t="s">
        <v>1071</v>
      </c>
      <c r="M74" s="368" t="s">
        <v>1396</v>
      </c>
      <c r="N74" s="368" t="s">
        <v>1399</v>
      </c>
      <c r="O74" s="368" t="s">
        <v>1402</v>
      </c>
      <c r="P74" s="368" t="s">
        <v>1405</v>
      </c>
      <c r="Q74" s="368">
        <v>1</v>
      </c>
      <c r="R74" s="362"/>
    </row>
    <row r="75" spans="1:18" s="353" customFormat="1" ht="27" customHeight="1">
      <c r="A75" s="198">
        <v>71</v>
      </c>
      <c r="B75" s="198" t="s">
        <v>1203</v>
      </c>
      <c r="C75" s="198" t="s">
        <v>1363</v>
      </c>
      <c r="D75" s="542" t="s">
        <v>1272</v>
      </c>
      <c r="E75" s="540">
        <v>40763</v>
      </c>
      <c r="F75" s="541">
        <v>2115</v>
      </c>
      <c r="G75" s="541">
        <v>0</v>
      </c>
      <c r="H75" s="366" t="s">
        <v>1311</v>
      </c>
      <c r="I75" s="340" t="s">
        <v>1385</v>
      </c>
      <c r="J75" s="612" t="s">
        <v>1034</v>
      </c>
      <c r="K75" s="395">
        <v>276</v>
      </c>
      <c r="L75" s="611" t="s">
        <v>1071</v>
      </c>
      <c r="M75" s="368" t="s">
        <v>1396</v>
      </c>
      <c r="N75" s="368" t="s">
        <v>1399</v>
      </c>
      <c r="O75" s="368" t="s">
        <v>1402</v>
      </c>
      <c r="P75" s="368" t="s">
        <v>1405</v>
      </c>
      <c r="Q75" s="368">
        <v>1</v>
      </c>
      <c r="R75" s="362"/>
    </row>
    <row r="76" spans="1:18" s="353" customFormat="1" ht="27" customHeight="1">
      <c r="A76" s="198">
        <v>72</v>
      </c>
      <c r="B76" s="198" t="s">
        <v>1203</v>
      </c>
      <c r="C76" s="198" t="s">
        <v>1463</v>
      </c>
      <c r="D76" s="542" t="s">
        <v>1364</v>
      </c>
      <c r="E76" s="540">
        <v>40640</v>
      </c>
      <c r="F76" s="541">
        <v>318</v>
      </c>
      <c r="G76" s="541">
        <v>228</v>
      </c>
      <c r="H76" s="366" t="s">
        <v>1311</v>
      </c>
      <c r="I76" s="340" t="s">
        <v>1385</v>
      </c>
      <c r="J76" s="537" t="s">
        <v>1034</v>
      </c>
      <c r="K76" s="395">
        <v>87</v>
      </c>
      <c r="L76" s="536" t="s">
        <v>1071</v>
      </c>
      <c r="M76" s="368" t="s">
        <v>1396</v>
      </c>
      <c r="N76" s="368" t="s">
        <v>1399</v>
      </c>
      <c r="O76" s="368" t="s">
        <v>1402</v>
      </c>
      <c r="P76" s="368" t="s">
        <v>1405</v>
      </c>
      <c r="Q76" s="368">
        <v>1</v>
      </c>
      <c r="R76" s="362"/>
    </row>
    <row r="77" spans="1:18" s="353" customFormat="1" ht="27" customHeight="1">
      <c r="A77" s="198">
        <v>73</v>
      </c>
      <c r="B77" s="198" t="s">
        <v>1203</v>
      </c>
      <c r="C77" s="198" t="s">
        <v>1464</v>
      </c>
      <c r="D77" s="542" t="s">
        <v>1273</v>
      </c>
      <c r="E77" s="540">
        <v>41078</v>
      </c>
      <c r="F77" s="541">
        <v>155</v>
      </c>
      <c r="G77" s="541">
        <v>60</v>
      </c>
      <c r="H77" s="366" t="s">
        <v>1311</v>
      </c>
      <c r="I77" s="340" t="s">
        <v>1386</v>
      </c>
      <c r="J77" s="612" t="s">
        <v>1034</v>
      </c>
      <c r="K77" s="395">
        <v>33</v>
      </c>
      <c r="L77" s="611" t="s">
        <v>1071</v>
      </c>
      <c r="M77" s="368" t="s">
        <v>1396</v>
      </c>
      <c r="N77" s="368" t="s">
        <v>1399</v>
      </c>
      <c r="O77" s="368" t="s">
        <v>1402</v>
      </c>
      <c r="P77" s="368" t="s">
        <v>1405</v>
      </c>
      <c r="Q77" s="368">
        <v>1</v>
      </c>
      <c r="R77" s="362"/>
    </row>
    <row r="78" spans="1:18" s="353" customFormat="1" ht="27" customHeight="1">
      <c r="A78" s="198">
        <v>74</v>
      </c>
      <c r="B78" s="198" t="s">
        <v>1203</v>
      </c>
      <c r="C78" s="198" t="s">
        <v>1465</v>
      </c>
      <c r="D78" s="542" t="s">
        <v>1274</v>
      </c>
      <c r="E78" s="540">
        <v>42257</v>
      </c>
      <c r="F78" s="541">
        <v>300</v>
      </c>
      <c r="G78" s="541">
        <v>0</v>
      </c>
      <c r="H78" s="366" t="s">
        <v>1311</v>
      </c>
      <c r="I78" s="340" t="s">
        <v>1385</v>
      </c>
      <c r="J78" s="537" t="s">
        <v>1034</v>
      </c>
      <c r="K78" s="395">
        <v>293</v>
      </c>
      <c r="L78" s="536" t="s">
        <v>1071</v>
      </c>
      <c r="M78" s="368" t="s">
        <v>1396</v>
      </c>
      <c r="N78" s="368" t="s">
        <v>1399</v>
      </c>
      <c r="O78" s="368" t="s">
        <v>1402</v>
      </c>
      <c r="P78" s="368" t="s">
        <v>1405</v>
      </c>
      <c r="Q78" s="368">
        <v>1</v>
      </c>
      <c r="R78" s="362"/>
    </row>
    <row r="79" spans="1:18" s="353" customFormat="1" ht="27" customHeight="1">
      <c r="A79" s="198">
        <v>75</v>
      </c>
      <c r="B79" s="198" t="s">
        <v>1204</v>
      </c>
      <c r="C79" s="198" t="s">
        <v>1466</v>
      </c>
      <c r="D79" s="542" t="s">
        <v>1365</v>
      </c>
      <c r="E79" s="540">
        <v>37915</v>
      </c>
      <c r="F79" s="541">
        <v>500</v>
      </c>
      <c r="G79" s="541">
        <v>0</v>
      </c>
      <c r="H79" s="366" t="s">
        <v>1311</v>
      </c>
      <c r="I79" s="340" t="s">
        <v>1385</v>
      </c>
      <c r="J79" s="537" t="s">
        <v>1034</v>
      </c>
      <c r="K79" s="395">
        <v>440</v>
      </c>
      <c r="L79" s="536" t="s">
        <v>1071</v>
      </c>
      <c r="M79" s="368" t="s">
        <v>1396</v>
      </c>
      <c r="N79" s="368" t="s">
        <v>1399</v>
      </c>
      <c r="O79" s="368" t="s">
        <v>1402</v>
      </c>
      <c r="P79" s="368" t="s">
        <v>1405</v>
      </c>
      <c r="Q79" s="368">
        <v>1</v>
      </c>
      <c r="R79" s="362"/>
    </row>
    <row r="80" spans="1:18" s="353" customFormat="1" ht="27" customHeight="1">
      <c r="A80" s="198">
        <v>76</v>
      </c>
      <c r="B80" s="198" t="s">
        <v>1204</v>
      </c>
      <c r="C80" s="198" t="s">
        <v>1467</v>
      </c>
      <c r="D80" s="542" t="s">
        <v>1366</v>
      </c>
      <c r="E80" s="540">
        <v>41507</v>
      </c>
      <c r="F80" s="541">
        <v>110</v>
      </c>
      <c r="G80" s="541">
        <v>0</v>
      </c>
      <c r="H80" s="366" t="s">
        <v>1311</v>
      </c>
      <c r="I80" s="340" t="s">
        <v>1385</v>
      </c>
      <c r="J80" s="537" t="s">
        <v>1034</v>
      </c>
      <c r="K80" s="395">
        <v>60</v>
      </c>
      <c r="L80" s="536" t="s">
        <v>1071</v>
      </c>
      <c r="M80" s="368" t="s">
        <v>1396</v>
      </c>
      <c r="N80" s="368" t="s">
        <v>1399</v>
      </c>
      <c r="O80" s="368" t="s">
        <v>1402</v>
      </c>
      <c r="P80" s="368" t="s">
        <v>1405</v>
      </c>
      <c r="Q80" s="368"/>
      <c r="R80" s="362"/>
    </row>
    <row r="81" spans="1:18" s="353" customFormat="1" ht="27" customHeight="1">
      <c r="A81" s="198">
        <v>77</v>
      </c>
      <c r="B81" s="198" t="s">
        <v>1204</v>
      </c>
      <c r="C81" s="198" t="s">
        <v>1468</v>
      </c>
      <c r="D81" s="542" t="s">
        <v>1367</v>
      </c>
      <c r="E81" s="540">
        <v>41943</v>
      </c>
      <c r="F81" s="541">
        <v>200</v>
      </c>
      <c r="G81" s="541">
        <v>100</v>
      </c>
      <c r="H81" s="366" t="s">
        <v>1311</v>
      </c>
      <c r="I81" s="340" t="s">
        <v>1385</v>
      </c>
      <c r="J81" s="537" t="s">
        <v>1034</v>
      </c>
      <c r="K81" s="395">
        <v>50</v>
      </c>
      <c r="L81" s="536" t="s">
        <v>1071</v>
      </c>
      <c r="M81" s="368" t="s">
        <v>1396</v>
      </c>
      <c r="N81" s="368" t="s">
        <v>1399</v>
      </c>
      <c r="O81" s="368" t="s">
        <v>1402</v>
      </c>
      <c r="P81" s="368" t="s">
        <v>1405</v>
      </c>
      <c r="Q81" s="368"/>
      <c r="R81" s="362"/>
    </row>
    <row r="82" spans="1:18" s="353" customFormat="1" ht="27" customHeight="1">
      <c r="A82" s="198">
        <v>78</v>
      </c>
      <c r="B82" s="198" t="s">
        <v>417</v>
      </c>
      <c r="C82" s="198" t="s">
        <v>1469</v>
      </c>
      <c r="D82" s="542" t="s">
        <v>1368</v>
      </c>
      <c r="E82" s="540"/>
      <c r="F82" s="541">
        <v>4286</v>
      </c>
      <c r="G82" s="541">
        <v>0</v>
      </c>
      <c r="H82" s="366" t="s">
        <v>1383</v>
      </c>
      <c r="I82" s="340"/>
      <c r="J82" s="537" t="s">
        <v>1034</v>
      </c>
      <c r="K82" s="395">
        <v>162</v>
      </c>
      <c r="L82" s="536" t="s">
        <v>1071</v>
      </c>
      <c r="M82" s="368" t="s">
        <v>1397</v>
      </c>
      <c r="N82" s="368" t="s">
        <v>1399</v>
      </c>
      <c r="O82" s="368" t="s">
        <v>1402</v>
      </c>
      <c r="P82" s="368" t="s">
        <v>1405</v>
      </c>
      <c r="Q82" s="368">
        <v>7</v>
      </c>
      <c r="R82" s="362"/>
    </row>
    <row r="83" spans="1:18" s="353" customFormat="1" ht="27" customHeight="1">
      <c r="A83" s="198">
        <v>79</v>
      </c>
      <c r="B83" s="198" t="s">
        <v>417</v>
      </c>
      <c r="C83" s="198" t="s">
        <v>1470</v>
      </c>
      <c r="D83" s="542" t="s">
        <v>1369</v>
      </c>
      <c r="E83" s="540">
        <v>40341</v>
      </c>
      <c r="F83" s="541">
        <v>1160</v>
      </c>
      <c r="G83" s="541">
        <v>0</v>
      </c>
      <c r="H83" s="366" t="s">
        <v>1311</v>
      </c>
      <c r="I83" s="340" t="s">
        <v>1388</v>
      </c>
      <c r="J83" s="537" t="s">
        <v>1034</v>
      </c>
      <c r="K83" s="395">
        <v>280</v>
      </c>
      <c r="L83" s="536" t="s">
        <v>1071</v>
      </c>
      <c r="M83" s="368" t="s">
        <v>1397</v>
      </c>
      <c r="N83" s="368" t="s">
        <v>1399</v>
      </c>
      <c r="O83" s="368" t="s">
        <v>1402</v>
      </c>
      <c r="P83" s="368" t="s">
        <v>1405</v>
      </c>
      <c r="Q83" s="368">
        <v>5</v>
      </c>
      <c r="R83" s="362"/>
    </row>
    <row r="84" spans="1:18" s="353" customFormat="1" ht="27" customHeight="1">
      <c r="A84" s="198">
        <v>80</v>
      </c>
      <c r="B84" s="198" t="s">
        <v>417</v>
      </c>
      <c r="C84" s="198" t="s">
        <v>1471</v>
      </c>
      <c r="D84" s="542" t="s">
        <v>1369</v>
      </c>
      <c r="E84" s="540">
        <v>39212</v>
      </c>
      <c r="F84" s="541">
        <v>138</v>
      </c>
      <c r="G84" s="541">
        <v>0</v>
      </c>
      <c r="H84" s="366" t="s">
        <v>1311</v>
      </c>
      <c r="I84" s="340" t="s">
        <v>1391</v>
      </c>
      <c r="J84" s="537" t="s">
        <v>1034</v>
      </c>
      <c r="K84" s="395">
        <v>52</v>
      </c>
      <c r="L84" s="536" t="s">
        <v>1071</v>
      </c>
      <c r="M84" s="368" t="s">
        <v>1397</v>
      </c>
      <c r="N84" s="368" t="s">
        <v>1399</v>
      </c>
      <c r="O84" s="368" t="s">
        <v>1402</v>
      </c>
      <c r="P84" s="368" t="s">
        <v>1405</v>
      </c>
      <c r="Q84" s="368">
        <v>2</v>
      </c>
      <c r="R84" s="362"/>
    </row>
    <row r="85" spans="1:18" s="353" customFormat="1" ht="27" customHeight="1">
      <c r="A85" s="198">
        <v>81</v>
      </c>
      <c r="B85" s="198" t="s">
        <v>417</v>
      </c>
      <c r="C85" s="198" t="s">
        <v>1472</v>
      </c>
      <c r="D85" s="542" t="s">
        <v>1370</v>
      </c>
      <c r="E85" s="540">
        <v>39535</v>
      </c>
      <c r="F85" s="541">
        <v>300</v>
      </c>
      <c r="G85" s="541">
        <v>63</v>
      </c>
      <c r="H85" s="366" t="s">
        <v>1311</v>
      </c>
      <c r="I85" s="340" t="s">
        <v>1384</v>
      </c>
      <c r="J85" s="537" t="s">
        <v>1034</v>
      </c>
      <c r="K85" s="395">
        <v>159</v>
      </c>
      <c r="L85" s="536" t="s">
        <v>1071</v>
      </c>
      <c r="M85" s="368" t="s">
        <v>1397</v>
      </c>
      <c r="N85" s="368" t="s">
        <v>1399</v>
      </c>
      <c r="O85" s="368" t="s">
        <v>1402</v>
      </c>
      <c r="P85" s="368" t="s">
        <v>1405</v>
      </c>
      <c r="Q85" s="368">
        <v>2</v>
      </c>
      <c r="R85" s="362"/>
    </row>
    <row r="86" spans="1:18" s="353" customFormat="1" ht="27" customHeight="1">
      <c r="A86" s="198">
        <v>82</v>
      </c>
      <c r="B86" s="198" t="s">
        <v>417</v>
      </c>
      <c r="C86" s="198" t="s">
        <v>1473</v>
      </c>
      <c r="D86" s="542" t="s">
        <v>1371</v>
      </c>
      <c r="E86" s="540">
        <v>29281</v>
      </c>
      <c r="F86" s="541">
        <v>3568</v>
      </c>
      <c r="G86" s="541">
        <v>1915</v>
      </c>
      <c r="H86" s="366" t="s">
        <v>1383</v>
      </c>
      <c r="I86" s="340"/>
      <c r="J86" s="537" t="s">
        <v>1034</v>
      </c>
      <c r="K86" s="395">
        <v>1070</v>
      </c>
      <c r="L86" s="536" t="s">
        <v>1071</v>
      </c>
      <c r="M86" s="368" t="s">
        <v>1396</v>
      </c>
      <c r="N86" s="368" t="s">
        <v>1399</v>
      </c>
      <c r="O86" s="368" t="s">
        <v>1402</v>
      </c>
      <c r="P86" s="368" t="s">
        <v>1405</v>
      </c>
      <c r="Q86" s="368">
        <v>8</v>
      </c>
      <c r="R86" s="362"/>
    </row>
    <row r="87" spans="1:18" s="353" customFormat="1" ht="27" customHeight="1">
      <c r="A87" s="198">
        <v>83</v>
      </c>
      <c r="B87" s="198" t="s">
        <v>417</v>
      </c>
      <c r="C87" s="198" t="s">
        <v>1474</v>
      </c>
      <c r="D87" s="542" t="s">
        <v>1275</v>
      </c>
      <c r="E87" s="540">
        <v>39163</v>
      </c>
      <c r="F87" s="541">
        <v>0</v>
      </c>
      <c r="G87" s="541">
        <v>0</v>
      </c>
      <c r="H87" s="366" t="s">
        <v>1312</v>
      </c>
      <c r="I87" s="340" t="s">
        <v>1392</v>
      </c>
      <c r="J87" s="537"/>
      <c r="K87" s="395">
        <v>137</v>
      </c>
      <c r="L87" s="536"/>
      <c r="M87" s="368" t="s">
        <v>1397</v>
      </c>
      <c r="N87" s="368" t="s">
        <v>1399</v>
      </c>
      <c r="O87" s="368" t="s">
        <v>1402</v>
      </c>
      <c r="P87" s="368" t="s">
        <v>1405</v>
      </c>
      <c r="Q87" s="368">
        <v>1</v>
      </c>
      <c r="R87" s="362"/>
    </row>
    <row r="88" spans="1:18" s="353" customFormat="1" ht="27" customHeight="1">
      <c r="A88" s="198">
        <v>84</v>
      </c>
      <c r="B88" s="198" t="s">
        <v>417</v>
      </c>
      <c r="C88" s="198" t="s">
        <v>1475</v>
      </c>
      <c r="D88" s="542" t="s">
        <v>1276</v>
      </c>
      <c r="E88" s="540">
        <v>38412</v>
      </c>
      <c r="F88" s="541">
        <v>0</v>
      </c>
      <c r="G88" s="541">
        <v>0</v>
      </c>
      <c r="H88" s="366" t="s">
        <v>1311</v>
      </c>
      <c r="I88" s="340" t="s">
        <v>1388</v>
      </c>
      <c r="J88" s="537" t="s">
        <v>1034</v>
      </c>
      <c r="K88" s="395">
        <v>900</v>
      </c>
      <c r="L88" s="536" t="s">
        <v>1071</v>
      </c>
      <c r="M88" s="368" t="s">
        <v>1397</v>
      </c>
      <c r="N88" s="368" t="s">
        <v>1399</v>
      </c>
      <c r="O88" s="368" t="s">
        <v>1402</v>
      </c>
      <c r="P88" s="368" t="s">
        <v>1405</v>
      </c>
      <c r="Q88" s="368">
        <v>7</v>
      </c>
      <c r="R88" s="393"/>
    </row>
    <row r="89" spans="1:18" s="353" customFormat="1" ht="27" customHeight="1">
      <c r="A89" s="198">
        <v>85</v>
      </c>
      <c r="B89" s="198" t="s">
        <v>417</v>
      </c>
      <c r="C89" s="198" t="s">
        <v>1476</v>
      </c>
      <c r="D89" s="542" t="s">
        <v>1372</v>
      </c>
      <c r="E89" s="540">
        <v>38857</v>
      </c>
      <c r="F89" s="541">
        <v>0</v>
      </c>
      <c r="G89" s="541">
        <v>0</v>
      </c>
      <c r="H89" s="366" t="s">
        <v>1311</v>
      </c>
      <c r="I89" s="340" t="s">
        <v>1388</v>
      </c>
      <c r="J89" s="537" t="s">
        <v>1034</v>
      </c>
      <c r="K89" s="395">
        <v>180</v>
      </c>
      <c r="L89" s="536" t="s">
        <v>1071</v>
      </c>
      <c r="M89" s="368" t="s">
        <v>1397</v>
      </c>
      <c r="N89" s="368" t="s">
        <v>1399</v>
      </c>
      <c r="O89" s="368" t="s">
        <v>1402</v>
      </c>
      <c r="P89" s="368" t="s">
        <v>1405</v>
      </c>
      <c r="Q89" s="368">
        <v>5</v>
      </c>
      <c r="R89" s="362"/>
    </row>
    <row r="90" spans="1:18" s="353" customFormat="1" ht="27" customHeight="1">
      <c r="A90" s="198">
        <v>86</v>
      </c>
      <c r="B90" s="198" t="s">
        <v>417</v>
      </c>
      <c r="C90" s="198" t="s">
        <v>1477</v>
      </c>
      <c r="D90" s="542" t="s">
        <v>1373</v>
      </c>
      <c r="E90" s="540">
        <v>38857</v>
      </c>
      <c r="F90" s="541">
        <v>0</v>
      </c>
      <c r="G90" s="541">
        <v>0</v>
      </c>
      <c r="H90" s="366" t="s">
        <v>1311</v>
      </c>
      <c r="I90" s="340" t="s">
        <v>1384</v>
      </c>
      <c r="J90" s="554" t="s">
        <v>1034</v>
      </c>
      <c r="K90" s="395">
        <v>93</v>
      </c>
      <c r="L90" s="553" t="s">
        <v>1071</v>
      </c>
      <c r="M90" s="368" t="s">
        <v>1397</v>
      </c>
      <c r="N90" s="368" t="s">
        <v>1399</v>
      </c>
      <c r="O90" s="368" t="s">
        <v>1402</v>
      </c>
      <c r="P90" s="368" t="s">
        <v>1405</v>
      </c>
      <c r="Q90" s="368">
        <v>1</v>
      </c>
      <c r="R90" s="362" t="s">
        <v>1409</v>
      </c>
    </row>
    <row r="91" spans="1:18" s="353" customFormat="1" ht="27" customHeight="1">
      <c r="A91" s="198">
        <v>87</v>
      </c>
      <c r="B91" s="198" t="s">
        <v>417</v>
      </c>
      <c r="C91" s="198" t="s">
        <v>1478</v>
      </c>
      <c r="D91" s="542" t="s">
        <v>1374</v>
      </c>
      <c r="E91" s="540">
        <v>40736</v>
      </c>
      <c r="F91" s="541">
        <v>0</v>
      </c>
      <c r="G91" s="541">
        <v>0</v>
      </c>
      <c r="H91" s="366" t="s">
        <v>1311</v>
      </c>
      <c r="I91" s="340" t="s">
        <v>1391</v>
      </c>
      <c r="J91" s="612" t="s">
        <v>1034</v>
      </c>
      <c r="K91" s="395">
        <v>105</v>
      </c>
      <c r="L91" s="611" t="s">
        <v>1071</v>
      </c>
      <c r="M91" s="368" t="s">
        <v>1397</v>
      </c>
      <c r="N91" s="368" t="s">
        <v>1399</v>
      </c>
      <c r="O91" s="368" t="s">
        <v>1402</v>
      </c>
      <c r="P91" s="368" t="s">
        <v>1405</v>
      </c>
      <c r="Q91" s="368">
        <v>3</v>
      </c>
      <c r="R91" s="362"/>
    </row>
    <row r="92" spans="1:18" s="353" customFormat="1" ht="27" customHeight="1">
      <c r="A92" s="198">
        <v>88</v>
      </c>
      <c r="B92" s="198" t="s">
        <v>417</v>
      </c>
      <c r="C92" s="198" t="s">
        <v>1479</v>
      </c>
      <c r="D92" s="542" t="s">
        <v>1375</v>
      </c>
      <c r="E92" s="540">
        <v>41957</v>
      </c>
      <c r="F92" s="541">
        <v>2500</v>
      </c>
      <c r="G92" s="541">
        <v>0</v>
      </c>
      <c r="H92" s="366" t="s">
        <v>1311</v>
      </c>
      <c r="I92" s="340" t="s">
        <v>1384</v>
      </c>
      <c r="J92" s="537" t="s">
        <v>1034</v>
      </c>
      <c r="K92" s="395">
        <v>498</v>
      </c>
      <c r="L92" s="536" t="s">
        <v>1071</v>
      </c>
      <c r="M92" s="368" t="s">
        <v>1397</v>
      </c>
      <c r="N92" s="368" t="s">
        <v>1399</v>
      </c>
      <c r="O92" s="368" t="s">
        <v>1402</v>
      </c>
      <c r="P92" s="368" t="s">
        <v>1405</v>
      </c>
      <c r="Q92" s="368">
        <v>8</v>
      </c>
      <c r="R92" s="362"/>
    </row>
    <row r="93" spans="1:18" s="353" customFormat="1" ht="27" customHeight="1">
      <c r="A93" s="198">
        <v>89</v>
      </c>
      <c r="B93" s="198" t="s">
        <v>417</v>
      </c>
      <c r="C93" s="198" t="s">
        <v>1480</v>
      </c>
      <c r="D93" s="542" t="s">
        <v>1277</v>
      </c>
      <c r="E93" s="540">
        <v>40714</v>
      </c>
      <c r="F93" s="541">
        <v>0</v>
      </c>
      <c r="G93" s="541">
        <v>0</v>
      </c>
      <c r="H93" s="366" t="s">
        <v>1311</v>
      </c>
      <c r="I93" s="340" t="s">
        <v>1388</v>
      </c>
      <c r="J93" s="537" t="s">
        <v>1034</v>
      </c>
      <c r="K93" s="395">
        <v>580</v>
      </c>
      <c r="L93" s="536" t="s">
        <v>1071</v>
      </c>
      <c r="M93" s="368" t="s">
        <v>1397</v>
      </c>
      <c r="N93" s="368" t="s">
        <v>1399</v>
      </c>
      <c r="O93" s="368" t="s">
        <v>1402</v>
      </c>
      <c r="P93" s="368" t="s">
        <v>1405</v>
      </c>
      <c r="Q93" s="368">
        <v>8</v>
      </c>
      <c r="R93" s="362"/>
    </row>
    <row r="94" spans="1:18" s="353" customFormat="1" ht="27" customHeight="1">
      <c r="A94" s="198">
        <v>90</v>
      </c>
      <c r="B94" s="198" t="s">
        <v>417</v>
      </c>
      <c r="C94" s="198" t="s">
        <v>1481</v>
      </c>
      <c r="D94" s="542" t="s">
        <v>1376</v>
      </c>
      <c r="E94" s="540">
        <v>40933</v>
      </c>
      <c r="F94" s="541">
        <v>0</v>
      </c>
      <c r="G94" s="541">
        <v>0</v>
      </c>
      <c r="H94" s="366" t="s">
        <v>1311</v>
      </c>
      <c r="I94" s="340" t="s">
        <v>1384</v>
      </c>
      <c r="J94" s="537" t="s">
        <v>1034</v>
      </c>
      <c r="K94" s="395">
        <v>743</v>
      </c>
      <c r="L94" s="536" t="s">
        <v>1071</v>
      </c>
      <c r="M94" s="368" t="s">
        <v>1397</v>
      </c>
      <c r="N94" s="368" t="s">
        <v>1399</v>
      </c>
      <c r="O94" s="368" t="s">
        <v>1402</v>
      </c>
      <c r="P94" s="368" t="s">
        <v>1405</v>
      </c>
      <c r="Q94" s="368">
        <v>5</v>
      </c>
      <c r="R94" s="362"/>
    </row>
    <row r="95" spans="1:18" s="353" customFormat="1" ht="27" customHeight="1">
      <c r="A95" s="198">
        <v>91</v>
      </c>
      <c r="B95" s="198" t="s">
        <v>417</v>
      </c>
      <c r="C95" s="365" t="s">
        <v>1482</v>
      </c>
      <c r="D95" s="542" t="s">
        <v>1278</v>
      </c>
      <c r="E95" s="540">
        <v>41440</v>
      </c>
      <c r="F95" s="541">
        <v>1588</v>
      </c>
      <c r="G95" s="541">
        <v>0</v>
      </c>
      <c r="H95" s="366" t="s">
        <v>1311</v>
      </c>
      <c r="I95" s="340" t="s">
        <v>1391</v>
      </c>
      <c r="J95" s="537" t="s">
        <v>1034</v>
      </c>
      <c r="K95" s="395">
        <v>198</v>
      </c>
      <c r="L95" s="536" t="s">
        <v>1071</v>
      </c>
      <c r="M95" s="368" t="s">
        <v>1397</v>
      </c>
      <c r="N95" s="368" t="s">
        <v>1399</v>
      </c>
      <c r="O95" s="368" t="s">
        <v>1402</v>
      </c>
      <c r="P95" s="368" t="s">
        <v>1405</v>
      </c>
      <c r="Q95" s="368">
        <v>1</v>
      </c>
      <c r="R95" s="362"/>
    </row>
    <row r="96" spans="1:18" s="353" customFormat="1" ht="27" customHeight="1">
      <c r="A96" s="198">
        <v>92</v>
      </c>
      <c r="B96" s="198" t="s">
        <v>417</v>
      </c>
      <c r="C96" s="198" t="s">
        <v>1483</v>
      </c>
      <c r="D96" s="542" t="s">
        <v>1279</v>
      </c>
      <c r="E96" s="540">
        <v>29434</v>
      </c>
      <c r="F96" s="541">
        <v>1945</v>
      </c>
      <c r="G96" s="541">
        <v>877</v>
      </c>
      <c r="H96" s="366" t="s">
        <v>1383</v>
      </c>
      <c r="I96" s="340"/>
      <c r="J96" s="537" t="s">
        <v>1034</v>
      </c>
      <c r="K96" s="395">
        <v>389</v>
      </c>
      <c r="L96" s="536" t="s">
        <v>1071</v>
      </c>
      <c r="M96" s="368" t="s">
        <v>1396</v>
      </c>
      <c r="N96" s="368" t="s">
        <v>1399</v>
      </c>
      <c r="O96" s="368" t="s">
        <v>1402</v>
      </c>
      <c r="P96" s="368" t="s">
        <v>1405</v>
      </c>
      <c r="Q96" s="368">
        <v>34</v>
      </c>
      <c r="R96" s="362"/>
    </row>
    <row r="97" spans="1:18" s="353" customFormat="1" ht="27" customHeight="1">
      <c r="A97" s="198">
        <v>93</v>
      </c>
      <c r="B97" s="198" t="s">
        <v>417</v>
      </c>
      <c r="C97" s="365" t="s">
        <v>1484</v>
      </c>
      <c r="D97" s="542" t="s">
        <v>1280</v>
      </c>
      <c r="E97" s="540">
        <v>29434</v>
      </c>
      <c r="F97" s="541">
        <v>2080</v>
      </c>
      <c r="G97" s="541">
        <v>1045</v>
      </c>
      <c r="H97" s="366" t="s">
        <v>1383</v>
      </c>
      <c r="I97" s="340"/>
      <c r="J97" s="537" t="s">
        <v>1034</v>
      </c>
      <c r="K97" s="395">
        <v>416</v>
      </c>
      <c r="L97" s="536" t="s">
        <v>1071</v>
      </c>
      <c r="M97" s="368" t="s">
        <v>1396</v>
      </c>
      <c r="N97" s="368" t="s">
        <v>1399</v>
      </c>
      <c r="O97" s="368" t="s">
        <v>1402</v>
      </c>
      <c r="P97" s="368" t="s">
        <v>1405</v>
      </c>
      <c r="Q97" s="368">
        <v>34</v>
      </c>
      <c r="R97" s="362"/>
    </row>
    <row r="98" spans="1:18" s="353" customFormat="1" ht="27" customHeight="1">
      <c r="A98" s="198">
        <v>94</v>
      </c>
      <c r="B98" s="198" t="s">
        <v>417</v>
      </c>
      <c r="C98" s="365" t="s">
        <v>1485</v>
      </c>
      <c r="D98" s="542" t="s">
        <v>1281</v>
      </c>
      <c r="E98" s="540">
        <v>28825</v>
      </c>
      <c r="F98" s="541">
        <v>2370</v>
      </c>
      <c r="G98" s="541">
        <v>1240</v>
      </c>
      <c r="H98" s="366" t="s">
        <v>1383</v>
      </c>
      <c r="I98" s="340" t="s">
        <v>119</v>
      </c>
      <c r="J98" s="537" t="s">
        <v>1034</v>
      </c>
      <c r="K98" s="395">
        <v>332</v>
      </c>
      <c r="L98" s="536" t="s">
        <v>1071</v>
      </c>
      <c r="M98" s="368" t="s">
        <v>1396</v>
      </c>
      <c r="N98" s="368" t="s">
        <v>1399</v>
      </c>
      <c r="O98" s="368" t="s">
        <v>1402</v>
      </c>
      <c r="P98" s="368" t="s">
        <v>1405</v>
      </c>
      <c r="Q98" s="368">
        <v>2</v>
      </c>
      <c r="R98" s="362"/>
    </row>
    <row r="99" spans="1:18" s="353" customFormat="1" ht="27" customHeight="1">
      <c r="A99" s="198">
        <v>95</v>
      </c>
      <c r="B99" s="198" t="s">
        <v>417</v>
      </c>
      <c r="C99" s="198" t="s">
        <v>1486</v>
      </c>
      <c r="D99" s="539" t="s">
        <v>1282</v>
      </c>
      <c r="E99" s="540">
        <v>25720</v>
      </c>
      <c r="F99" s="541">
        <v>5953</v>
      </c>
      <c r="G99" s="541">
        <v>3215</v>
      </c>
      <c r="H99" s="366" t="s">
        <v>1383</v>
      </c>
      <c r="I99" s="340" t="s">
        <v>119</v>
      </c>
      <c r="J99" s="537" t="s">
        <v>1034</v>
      </c>
      <c r="K99" s="395">
        <v>1072</v>
      </c>
      <c r="L99" s="536" t="s">
        <v>1071</v>
      </c>
      <c r="M99" s="368" t="s">
        <v>1396</v>
      </c>
      <c r="N99" s="368" t="s">
        <v>1399</v>
      </c>
      <c r="O99" s="368" t="s">
        <v>1402</v>
      </c>
      <c r="P99" s="368" t="s">
        <v>1405</v>
      </c>
      <c r="Q99" s="368">
        <v>2</v>
      </c>
      <c r="R99" s="362"/>
    </row>
    <row r="100" spans="1:18" s="353" customFormat="1" ht="27" customHeight="1">
      <c r="A100" s="198">
        <v>96</v>
      </c>
      <c r="B100" s="198" t="s">
        <v>417</v>
      </c>
      <c r="C100" s="198" t="s">
        <v>1487</v>
      </c>
      <c r="D100" s="539" t="s">
        <v>1283</v>
      </c>
      <c r="E100" s="540">
        <v>27576</v>
      </c>
      <c r="F100" s="541">
        <v>4620</v>
      </c>
      <c r="G100" s="541">
        <v>2120</v>
      </c>
      <c r="H100" s="366" t="s">
        <v>1383</v>
      </c>
      <c r="I100" s="340" t="s">
        <v>119</v>
      </c>
      <c r="J100" s="537" t="s">
        <v>1034</v>
      </c>
      <c r="K100" s="395">
        <v>496</v>
      </c>
      <c r="L100" s="536" t="s">
        <v>1071</v>
      </c>
      <c r="M100" s="368" t="s">
        <v>1396</v>
      </c>
      <c r="N100" s="368" t="s">
        <v>1399</v>
      </c>
      <c r="O100" s="368" t="s">
        <v>1402</v>
      </c>
      <c r="P100" s="368" t="s">
        <v>1405</v>
      </c>
      <c r="Q100" s="368">
        <v>2</v>
      </c>
      <c r="R100" s="362"/>
    </row>
    <row r="101" spans="1:18" s="353" customFormat="1" ht="27" customHeight="1">
      <c r="A101" s="198">
        <v>97</v>
      </c>
      <c r="B101" s="198" t="s">
        <v>417</v>
      </c>
      <c r="C101" s="365" t="s">
        <v>1488</v>
      </c>
      <c r="D101" s="539" t="s">
        <v>1283</v>
      </c>
      <c r="E101" s="540">
        <v>30529</v>
      </c>
      <c r="F101" s="541">
        <v>1688</v>
      </c>
      <c r="G101" s="541">
        <v>715</v>
      </c>
      <c r="H101" s="366" t="s">
        <v>1383</v>
      </c>
      <c r="I101" s="340" t="s">
        <v>119</v>
      </c>
      <c r="J101" s="537" t="s">
        <v>1034</v>
      </c>
      <c r="K101" s="395">
        <v>422</v>
      </c>
      <c r="L101" s="536" t="s">
        <v>1071</v>
      </c>
      <c r="M101" s="368" t="s">
        <v>1396</v>
      </c>
      <c r="N101" s="368" t="s">
        <v>1399</v>
      </c>
      <c r="O101" s="368" t="s">
        <v>1402</v>
      </c>
      <c r="P101" s="368" t="s">
        <v>1405</v>
      </c>
      <c r="Q101" s="368">
        <v>2</v>
      </c>
      <c r="R101" s="362"/>
    </row>
    <row r="102" spans="1:18" s="353" customFormat="1" ht="27" customHeight="1">
      <c r="A102" s="198">
        <v>98</v>
      </c>
      <c r="B102" s="198" t="s">
        <v>417</v>
      </c>
      <c r="C102" s="365" t="s">
        <v>1489</v>
      </c>
      <c r="D102" s="539" t="s">
        <v>1284</v>
      </c>
      <c r="E102" s="540">
        <v>25873</v>
      </c>
      <c r="F102" s="541">
        <v>3390</v>
      </c>
      <c r="G102" s="541">
        <v>1690</v>
      </c>
      <c r="H102" s="366" t="s">
        <v>1383</v>
      </c>
      <c r="I102" s="340" t="s">
        <v>119</v>
      </c>
      <c r="J102" s="537" t="s">
        <v>1034</v>
      </c>
      <c r="K102" s="395">
        <v>732</v>
      </c>
      <c r="L102" s="536" t="s">
        <v>1071</v>
      </c>
      <c r="M102" s="368" t="s">
        <v>1396</v>
      </c>
      <c r="N102" s="368" t="s">
        <v>1399</v>
      </c>
      <c r="O102" s="368" t="s">
        <v>1402</v>
      </c>
      <c r="P102" s="368" t="s">
        <v>1405</v>
      </c>
      <c r="Q102" s="368">
        <v>2</v>
      </c>
      <c r="R102" s="362"/>
    </row>
    <row r="103" spans="1:18" s="353" customFormat="1" ht="27" customHeight="1">
      <c r="A103" s="198">
        <v>99</v>
      </c>
      <c r="B103" s="198" t="s">
        <v>417</v>
      </c>
      <c r="C103" s="365" t="s">
        <v>1490</v>
      </c>
      <c r="D103" s="539" t="s">
        <v>1285</v>
      </c>
      <c r="E103" s="540">
        <v>26390</v>
      </c>
      <c r="F103" s="541">
        <v>3770</v>
      </c>
      <c r="G103" s="541">
        <v>2110</v>
      </c>
      <c r="H103" s="366" t="s">
        <v>1383</v>
      </c>
      <c r="I103" s="340" t="s">
        <v>119</v>
      </c>
      <c r="J103" s="537" t="s">
        <v>1034</v>
      </c>
      <c r="K103" s="395">
        <v>943</v>
      </c>
      <c r="L103" s="536" t="s">
        <v>1071</v>
      </c>
      <c r="M103" s="368" t="s">
        <v>1396</v>
      </c>
      <c r="N103" s="368" t="s">
        <v>1399</v>
      </c>
      <c r="O103" s="368" t="s">
        <v>1402</v>
      </c>
      <c r="P103" s="368" t="s">
        <v>1405</v>
      </c>
      <c r="Q103" s="368">
        <v>2</v>
      </c>
      <c r="R103" s="362"/>
    </row>
    <row r="104" spans="1:18" s="353" customFormat="1" ht="27" customHeight="1">
      <c r="A104" s="198">
        <v>100</v>
      </c>
      <c r="B104" s="198" t="s">
        <v>417</v>
      </c>
      <c r="C104" s="365" t="s">
        <v>1491</v>
      </c>
      <c r="D104" s="539" t="s">
        <v>1286</v>
      </c>
      <c r="E104" s="540">
        <v>35339</v>
      </c>
      <c r="F104" s="541">
        <v>891</v>
      </c>
      <c r="G104" s="541">
        <v>808</v>
      </c>
      <c r="H104" s="366" t="s">
        <v>1312</v>
      </c>
      <c r="I104" s="340" t="s">
        <v>119</v>
      </c>
      <c r="J104" s="537"/>
      <c r="K104" s="395">
        <v>408</v>
      </c>
      <c r="L104" s="536"/>
      <c r="M104" s="368" t="s">
        <v>1396</v>
      </c>
      <c r="N104" s="368" t="s">
        <v>1399</v>
      </c>
      <c r="O104" s="368" t="s">
        <v>1403</v>
      </c>
      <c r="P104" s="368" t="s">
        <v>1405</v>
      </c>
      <c r="Q104" s="368">
        <v>1</v>
      </c>
      <c r="R104" s="362"/>
    </row>
    <row r="105" spans="1:18" s="353" customFormat="1" ht="27" customHeight="1">
      <c r="A105" s="198">
        <v>101</v>
      </c>
      <c r="B105" s="198" t="s">
        <v>417</v>
      </c>
      <c r="C105" s="365" t="s">
        <v>1492</v>
      </c>
      <c r="D105" s="539" t="s">
        <v>1287</v>
      </c>
      <c r="E105" s="540">
        <v>40627</v>
      </c>
      <c r="F105" s="541">
        <v>47000</v>
      </c>
      <c r="G105" s="541">
        <v>0</v>
      </c>
      <c r="H105" s="366" t="s">
        <v>1311</v>
      </c>
      <c r="I105" s="340" t="s">
        <v>1385</v>
      </c>
      <c r="J105" s="554" t="s">
        <v>1034</v>
      </c>
      <c r="K105" s="395">
        <v>930</v>
      </c>
      <c r="L105" s="553" t="s">
        <v>1071</v>
      </c>
      <c r="M105" s="368" t="s">
        <v>1397</v>
      </c>
      <c r="N105" s="368" t="s">
        <v>1399</v>
      </c>
      <c r="O105" s="552" t="s">
        <v>1402</v>
      </c>
      <c r="P105" s="368" t="s">
        <v>1405</v>
      </c>
      <c r="Q105" s="368">
        <v>5</v>
      </c>
      <c r="R105" s="362"/>
    </row>
    <row r="106" spans="1:18" s="353" customFormat="1" ht="27" customHeight="1">
      <c r="A106" s="198">
        <v>102</v>
      </c>
      <c r="B106" s="198" t="s">
        <v>417</v>
      </c>
      <c r="C106" s="365" t="s">
        <v>1493</v>
      </c>
      <c r="D106" s="539" t="s">
        <v>1039</v>
      </c>
      <c r="E106" s="540">
        <v>40368</v>
      </c>
      <c r="F106" s="541">
        <v>1150</v>
      </c>
      <c r="G106" s="541">
        <v>0</v>
      </c>
      <c r="H106" s="366" t="s">
        <v>1311</v>
      </c>
      <c r="I106" s="340" t="s">
        <v>1385</v>
      </c>
      <c r="J106" s="537" t="s">
        <v>1034</v>
      </c>
      <c r="K106" s="395">
        <v>112.5</v>
      </c>
      <c r="L106" s="536" t="s">
        <v>1071</v>
      </c>
      <c r="M106" s="368" t="s">
        <v>1397</v>
      </c>
      <c r="N106" s="368" t="s">
        <v>1399</v>
      </c>
      <c r="O106" s="368" t="s">
        <v>1402</v>
      </c>
      <c r="P106" s="368" t="s">
        <v>1405</v>
      </c>
      <c r="Q106" s="368">
        <v>6</v>
      </c>
      <c r="R106" s="362"/>
    </row>
    <row r="107" spans="1:18" s="353" customFormat="1" ht="27" customHeight="1">
      <c r="A107" s="198">
        <v>103</v>
      </c>
      <c r="B107" s="198" t="s">
        <v>417</v>
      </c>
      <c r="C107" s="365" t="s">
        <v>1494</v>
      </c>
      <c r="D107" s="539" t="s">
        <v>1288</v>
      </c>
      <c r="E107" s="540">
        <v>24654</v>
      </c>
      <c r="F107" s="541">
        <v>5218</v>
      </c>
      <c r="G107" s="541">
        <v>2000</v>
      </c>
      <c r="H107" s="366" t="s">
        <v>1383</v>
      </c>
      <c r="I107" s="340" t="s">
        <v>119</v>
      </c>
      <c r="J107" s="537" t="s">
        <v>1034</v>
      </c>
      <c r="K107" s="395">
        <v>939</v>
      </c>
      <c r="L107" s="536" t="s">
        <v>1071</v>
      </c>
      <c r="M107" s="368" t="s">
        <v>1396</v>
      </c>
      <c r="N107" s="368" t="s">
        <v>1399</v>
      </c>
      <c r="O107" s="368" t="s">
        <v>1402</v>
      </c>
      <c r="P107" s="368" t="s">
        <v>1406</v>
      </c>
      <c r="Q107" s="368">
        <v>2</v>
      </c>
      <c r="R107" s="362"/>
    </row>
    <row r="108" spans="1:18" s="353" customFormat="1" ht="27" customHeight="1">
      <c r="A108" s="198">
        <v>104</v>
      </c>
      <c r="B108" s="198" t="s">
        <v>417</v>
      </c>
      <c r="C108" s="198" t="s">
        <v>1495</v>
      </c>
      <c r="D108" s="539" t="s">
        <v>1289</v>
      </c>
      <c r="E108" s="540">
        <v>27181</v>
      </c>
      <c r="F108" s="541">
        <v>4455</v>
      </c>
      <c r="G108" s="541">
        <v>1320</v>
      </c>
      <c r="H108" s="366" t="s">
        <v>1383</v>
      </c>
      <c r="I108" s="340" t="s">
        <v>119</v>
      </c>
      <c r="J108" s="612" t="s">
        <v>1034</v>
      </c>
      <c r="K108" s="395">
        <v>1336</v>
      </c>
      <c r="L108" s="611" t="s">
        <v>1071</v>
      </c>
      <c r="M108" s="368" t="s">
        <v>1396</v>
      </c>
      <c r="N108" s="368" t="s">
        <v>1399</v>
      </c>
      <c r="O108" s="552" t="s">
        <v>1402</v>
      </c>
      <c r="P108" s="368" t="s">
        <v>1406</v>
      </c>
      <c r="Q108" s="368">
        <v>2</v>
      </c>
      <c r="R108" s="362"/>
    </row>
    <row r="109" spans="1:18" s="353" customFormat="1" ht="27" customHeight="1">
      <c r="A109" s="198">
        <v>105</v>
      </c>
      <c r="B109" s="198" t="s">
        <v>417</v>
      </c>
      <c r="C109" s="198" t="s">
        <v>1496</v>
      </c>
      <c r="D109" s="539" t="s">
        <v>1290</v>
      </c>
      <c r="E109" s="540">
        <v>27181</v>
      </c>
      <c r="F109" s="541">
        <v>4418</v>
      </c>
      <c r="G109" s="541">
        <v>1910</v>
      </c>
      <c r="H109" s="366" t="s">
        <v>1383</v>
      </c>
      <c r="I109" s="340" t="s">
        <v>119</v>
      </c>
      <c r="J109" s="537" t="s">
        <v>1034</v>
      </c>
      <c r="K109" s="395">
        <v>1325</v>
      </c>
      <c r="L109" s="536" t="s">
        <v>1071</v>
      </c>
      <c r="M109" s="368" t="s">
        <v>1396</v>
      </c>
      <c r="N109" s="368" t="s">
        <v>1399</v>
      </c>
      <c r="O109" s="368" t="s">
        <v>1402</v>
      </c>
      <c r="P109" s="368" t="s">
        <v>1406</v>
      </c>
      <c r="Q109" s="368">
        <v>2</v>
      </c>
      <c r="R109" s="362"/>
    </row>
    <row r="110" spans="1:18" s="353" customFormat="1" ht="27" customHeight="1">
      <c r="A110" s="198">
        <v>106</v>
      </c>
      <c r="B110" s="198" t="s">
        <v>417</v>
      </c>
      <c r="C110" s="198" t="s">
        <v>1497</v>
      </c>
      <c r="D110" s="539" t="s">
        <v>1291</v>
      </c>
      <c r="E110" s="540">
        <v>27426</v>
      </c>
      <c r="F110" s="541">
        <v>3800</v>
      </c>
      <c r="G110" s="541">
        <v>1290</v>
      </c>
      <c r="H110" s="366" t="s">
        <v>1383</v>
      </c>
      <c r="I110" s="340" t="s">
        <v>119</v>
      </c>
      <c r="J110" s="537" t="s">
        <v>1034</v>
      </c>
      <c r="K110" s="395">
        <v>1140</v>
      </c>
      <c r="L110" s="536" t="s">
        <v>1071</v>
      </c>
      <c r="M110" s="368" t="s">
        <v>1396</v>
      </c>
      <c r="N110" s="368" t="s">
        <v>1399</v>
      </c>
      <c r="O110" s="368" t="s">
        <v>1402</v>
      </c>
      <c r="P110" s="552" t="s">
        <v>1406</v>
      </c>
      <c r="Q110" s="368">
        <v>2</v>
      </c>
      <c r="R110" s="362"/>
    </row>
    <row r="111" spans="1:18" s="353" customFormat="1" ht="27" customHeight="1">
      <c r="A111" s="198">
        <v>107</v>
      </c>
      <c r="B111" s="198" t="s">
        <v>417</v>
      </c>
      <c r="C111" s="198" t="s">
        <v>1498</v>
      </c>
      <c r="D111" s="539" t="s">
        <v>1292</v>
      </c>
      <c r="E111" s="540">
        <v>42037</v>
      </c>
      <c r="F111" s="541">
        <v>625</v>
      </c>
      <c r="G111" s="541">
        <v>27</v>
      </c>
      <c r="H111" s="366" t="s">
        <v>1312</v>
      </c>
      <c r="I111" s="340" t="s">
        <v>1392</v>
      </c>
      <c r="J111" s="537"/>
      <c r="K111" s="395">
        <v>112</v>
      </c>
      <c r="L111" s="536"/>
      <c r="M111" s="368" t="s">
        <v>1397</v>
      </c>
      <c r="N111" s="368" t="s">
        <v>1399</v>
      </c>
      <c r="O111" s="368" t="s">
        <v>1402</v>
      </c>
      <c r="P111" s="368" t="s">
        <v>1405</v>
      </c>
      <c r="Q111" s="368">
        <v>1</v>
      </c>
      <c r="R111" s="362"/>
    </row>
    <row r="112" spans="1:18" s="353" customFormat="1" ht="27" customHeight="1">
      <c r="A112" s="198">
        <v>108</v>
      </c>
      <c r="B112" s="198" t="s">
        <v>417</v>
      </c>
      <c r="C112" s="198" t="s">
        <v>1499</v>
      </c>
      <c r="D112" s="539" t="s">
        <v>1293</v>
      </c>
      <c r="E112" s="540">
        <v>33378</v>
      </c>
      <c r="F112" s="541">
        <v>782</v>
      </c>
      <c r="G112" s="541">
        <v>101</v>
      </c>
      <c r="H112" s="366" t="s">
        <v>1312</v>
      </c>
      <c r="I112" s="340" t="s">
        <v>119</v>
      </c>
      <c r="J112" s="537"/>
      <c r="K112" s="395">
        <v>300</v>
      </c>
      <c r="L112" s="536"/>
      <c r="M112" s="368" t="s">
        <v>1397</v>
      </c>
      <c r="N112" s="368" t="s">
        <v>1399</v>
      </c>
      <c r="O112" s="368" t="s">
        <v>1402</v>
      </c>
      <c r="P112" s="368" t="s">
        <v>1405</v>
      </c>
      <c r="Q112" s="368">
        <v>1</v>
      </c>
      <c r="R112" s="362"/>
    </row>
    <row r="113" spans="1:18" s="353" customFormat="1" ht="27" customHeight="1">
      <c r="A113" s="198">
        <v>109</v>
      </c>
      <c r="B113" s="198" t="s">
        <v>417</v>
      </c>
      <c r="C113" s="198" t="s">
        <v>1500</v>
      </c>
      <c r="D113" s="539" t="s">
        <v>1294</v>
      </c>
      <c r="E113" s="540">
        <v>41261</v>
      </c>
      <c r="F113" s="541">
        <v>200</v>
      </c>
      <c r="G113" s="541">
        <v>33</v>
      </c>
      <c r="H113" s="366" t="s">
        <v>1312</v>
      </c>
      <c r="I113" s="340" t="s">
        <v>1392</v>
      </c>
      <c r="J113" s="537"/>
      <c r="K113" s="395">
        <v>90</v>
      </c>
      <c r="L113" s="536"/>
      <c r="M113" s="368" t="s">
        <v>1396</v>
      </c>
      <c r="N113" s="368" t="s">
        <v>1399</v>
      </c>
      <c r="O113" s="368" t="s">
        <v>1402</v>
      </c>
      <c r="P113" s="368" t="s">
        <v>1405</v>
      </c>
      <c r="Q113" s="368">
        <v>1</v>
      </c>
      <c r="R113" s="362"/>
    </row>
    <row r="114" spans="1:18" s="353" customFormat="1" ht="27" customHeight="1">
      <c r="A114" s="198">
        <v>110</v>
      </c>
      <c r="B114" s="198" t="s">
        <v>417</v>
      </c>
      <c r="C114" s="198" t="s">
        <v>1501</v>
      </c>
      <c r="D114" s="539" t="s">
        <v>1295</v>
      </c>
      <c r="E114" s="540">
        <v>37346</v>
      </c>
      <c r="F114" s="541">
        <v>506</v>
      </c>
      <c r="G114" s="541">
        <v>80</v>
      </c>
      <c r="H114" s="366" t="s">
        <v>1312</v>
      </c>
      <c r="I114" s="340" t="s">
        <v>1390</v>
      </c>
      <c r="J114" s="554"/>
      <c r="K114" s="395">
        <v>1728</v>
      </c>
      <c r="L114" s="553"/>
      <c r="M114" s="368" t="s">
        <v>1396</v>
      </c>
      <c r="N114" s="368" t="s">
        <v>1399</v>
      </c>
      <c r="O114" s="368" t="s">
        <v>1402</v>
      </c>
      <c r="P114" s="552" t="s">
        <v>1405</v>
      </c>
      <c r="Q114" s="368">
        <v>1</v>
      </c>
      <c r="R114" s="362"/>
    </row>
    <row r="115" spans="1:18" s="353" customFormat="1" ht="27" customHeight="1">
      <c r="A115" s="198">
        <v>111</v>
      </c>
      <c r="B115" s="198" t="s">
        <v>417</v>
      </c>
      <c r="C115" s="198" t="s">
        <v>1502</v>
      </c>
      <c r="D115" s="539" t="s">
        <v>1296</v>
      </c>
      <c r="E115" s="540">
        <v>36486</v>
      </c>
      <c r="F115" s="541">
        <v>10000</v>
      </c>
      <c r="G115" s="541">
        <v>0</v>
      </c>
      <c r="H115" s="366" t="s">
        <v>1311</v>
      </c>
      <c r="I115" s="340" t="s">
        <v>1388</v>
      </c>
      <c r="J115" s="612" t="s">
        <v>1034</v>
      </c>
      <c r="K115" s="395">
        <v>408</v>
      </c>
      <c r="L115" s="611" t="s">
        <v>1071</v>
      </c>
      <c r="M115" s="368" t="s">
        <v>1396</v>
      </c>
      <c r="N115" s="368" t="s">
        <v>1399</v>
      </c>
      <c r="O115" s="368" t="s">
        <v>1402</v>
      </c>
      <c r="P115" s="368" t="s">
        <v>1405</v>
      </c>
      <c r="Q115" s="368">
        <v>1</v>
      </c>
      <c r="R115" s="362"/>
    </row>
    <row r="116" spans="1:18" s="353" customFormat="1" ht="27" customHeight="1">
      <c r="A116" s="198">
        <v>112</v>
      </c>
      <c r="B116" s="198" t="s">
        <v>417</v>
      </c>
      <c r="C116" s="198" t="s">
        <v>1503</v>
      </c>
      <c r="D116" s="539" t="s">
        <v>1297</v>
      </c>
      <c r="E116" s="540">
        <v>37865</v>
      </c>
      <c r="F116" s="541">
        <v>1750</v>
      </c>
      <c r="G116" s="541">
        <v>0</v>
      </c>
      <c r="H116" s="366" t="s">
        <v>1311</v>
      </c>
      <c r="I116" s="340" t="s">
        <v>1386</v>
      </c>
      <c r="J116" s="612" t="s">
        <v>1034</v>
      </c>
      <c r="K116" s="395">
        <v>790</v>
      </c>
      <c r="L116" s="611" t="s">
        <v>1071</v>
      </c>
      <c r="M116" s="368" t="s">
        <v>1397</v>
      </c>
      <c r="N116" s="368" t="s">
        <v>1399</v>
      </c>
      <c r="O116" s="368" t="s">
        <v>1402</v>
      </c>
      <c r="P116" s="368" t="s">
        <v>1405</v>
      </c>
      <c r="Q116" s="368">
        <v>1</v>
      </c>
      <c r="R116" s="362"/>
    </row>
    <row r="117" spans="1:18" s="353" customFormat="1" ht="27" customHeight="1">
      <c r="A117" s="198">
        <v>113</v>
      </c>
      <c r="B117" s="198" t="s">
        <v>417</v>
      </c>
      <c r="C117" s="198" t="s">
        <v>1504</v>
      </c>
      <c r="D117" s="539" t="s">
        <v>1298</v>
      </c>
      <c r="E117" s="540">
        <v>30863</v>
      </c>
      <c r="F117" s="541">
        <v>50</v>
      </c>
      <c r="G117" s="541">
        <v>0</v>
      </c>
      <c r="H117" s="366" t="s">
        <v>1312</v>
      </c>
      <c r="I117" s="340" t="s">
        <v>120</v>
      </c>
      <c r="J117" s="537"/>
      <c r="K117" s="395">
        <v>32</v>
      </c>
      <c r="L117" s="536"/>
      <c r="M117" s="368" t="s">
        <v>1397</v>
      </c>
      <c r="N117" s="368" t="s">
        <v>1399</v>
      </c>
      <c r="O117" s="368" t="s">
        <v>1402</v>
      </c>
      <c r="P117" s="368" t="s">
        <v>1405</v>
      </c>
      <c r="Q117" s="368">
        <v>1</v>
      </c>
      <c r="R117" s="362"/>
    </row>
    <row r="118" spans="1:18" s="353" customFormat="1" ht="27" customHeight="1">
      <c r="A118" s="198">
        <v>114</v>
      </c>
      <c r="B118" s="198" t="s">
        <v>417</v>
      </c>
      <c r="C118" s="198" t="s">
        <v>1505</v>
      </c>
      <c r="D118" s="539" t="s">
        <v>1299</v>
      </c>
      <c r="E118" s="540">
        <v>41698</v>
      </c>
      <c r="F118" s="541">
        <v>259</v>
      </c>
      <c r="G118" s="541">
        <v>0</v>
      </c>
      <c r="H118" s="366" t="s">
        <v>1312</v>
      </c>
      <c r="I118" s="340" t="s">
        <v>1386</v>
      </c>
      <c r="J118" s="537"/>
      <c r="K118" s="395">
        <v>3589</v>
      </c>
      <c r="L118" s="536"/>
      <c r="M118" s="368" t="s">
        <v>1397</v>
      </c>
      <c r="N118" s="368" t="s">
        <v>1399</v>
      </c>
      <c r="O118" s="368" t="s">
        <v>1402</v>
      </c>
      <c r="P118" s="368" t="s">
        <v>1405</v>
      </c>
      <c r="Q118" s="368">
        <v>1</v>
      </c>
      <c r="R118" s="362"/>
    </row>
    <row r="119" spans="1:18" s="353" customFormat="1" ht="27" customHeight="1">
      <c r="A119" s="198">
        <v>115</v>
      </c>
      <c r="B119" s="198" t="s">
        <v>417</v>
      </c>
      <c r="C119" s="198" t="s">
        <v>1506</v>
      </c>
      <c r="D119" s="539" t="s">
        <v>1300</v>
      </c>
      <c r="E119" s="540">
        <v>39045</v>
      </c>
      <c r="F119" s="541">
        <v>210</v>
      </c>
      <c r="G119" s="541">
        <v>0</v>
      </c>
      <c r="H119" s="366" t="s">
        <v>1311</v>
      </c>
      <c r="I119" s="340" t="s">
        <v>1388</v>
      </c>
      <c r="J119" s="537" t="s">
        <v>1034</v>
      </c>
      <c r="K119" s="395">
        <v>288</v>
      </c>
      <c r="L119" s="536" t="s">
        <v>1071</v>
      </c>
      <c r="M119" s="368" t="s">
        <v>1397</v>
      </c>
      <c r="N119" s="368" t="s">
        <v>1399</v>
      </c>
      <c r="O119" s="368" t="s">
        <v>1402</v>
      </c>
      <c r="P119" s="368" t="s">
        <v>1405</v>
      </c>
      <c r="Q119" s="368">
        <v>1</v>
      </c>
      <c r="R119" s="362"/>
    </row>
    <row r="120" spans="1:18" s="353" customFormat="1" ht="27" customHeight="1">
      <c r="A120" s="198">
        <v>116</v>
      </c>
      <c r="B120" s="198" t="s">
        <v>417</v>
      </c>
      <c r="C120" s="198" t="s">
        <v>1507</v>
      </c>
      <c r="D120" s="539" t="s">
        <v>1301</v>
      </c>
      <c r="E120" s="540">
        <v>39287</v>
      </c>
      <c r="F120" s="541">
        <v>230</v>
      </c>
      <c r="G120" s="541">
        <v>0</v>
      </c>
      <c r="H120" s="366" t="s">
        <v>1311</v>
      </c>
      <c r="I120" s="340" t="s">
        <v>1388</v>
      </c>
      <c r="J120" s="554" t="s">
        <v>1034</v>
      </c>
      <c r="K120" s="395">
        <v>565</v>
      </c>
      <c r="L120" s="553" t="s">
        <v>1071</v>
      </c>
      <c r="M120" s="368" t="s">
        <v>1397</v>
      </c>
      <c r="N120" s="368" t="s">
        <v>1399</v>
      </c>
      <c r="O120" s="368" t="s">
        <v>1402</v>
      </c>
      <c r="P120" s="368" t="s">
        <v>1405</v>
      </c>
      <c r="Q120" s="368">
        <v>1</v>
      </c>
      <c r="R120" s="362"/>
    </row>
    <row r="121" spans="1:18" s="353" customFormat="1" ht="27" customHeight="1">
      <c r="A121" s="198">
        <v>117</v>
      </c>
      <c r="B121" s="198" t="s">
        <v>417</v>
      </c>
      <c r="C121" s="198" t="s">
        <v>1508</v>
      </c>
      <c r="D121" s="539" t="s">
        <v>1302</v>
      </c>
      <c r="E121" s="540">
        <v>39283</v>
      </c>
      <c r="F121" s="541">
        <v>225</v>
      </c>
      <c r="G121" s="541">
        <v>0</v>
      </c>
      <c r="H121" s="366" t="s">
        <v>1312</v>
      </c>
      <c r="I121" s="340" t="s">
        <v>1386</v>
      </c>
      <c r="J121" s="537"/>
      <c r="K121" s="395">
        <v>90</v>
      </c>
      <c r="L121" s="536"/>
      <c r="M121" s="368" t="s">
        <v>1397</v>
      </c>
      <c r="N121" s="368" t="s">
        <v>1399</v>
      </c>
      <c r="O121" s="368" t="s">
        <v>1402</v>
      </c>
      <c r="P121" s="368" t="s">
        <v>1405</v>
      </c>
      <c r="Q121" s="368">
        <v>1</v>
      </c>
      <c r="R121" s="362"/>
    </row>
    <row r="122" spans="1:18" s="353" customFormat="1" ht="27" customHeight="1">
      <c r="A122" s="198">
        <v>118</v>
      </c>
      <c r="B122" s="198" t="s">
        <v>417</v>
      </c>
      <c r="C122" s="198" t="s">
        <v>1509</v>
      </c>
      <c r="D122" s="539" t="s">
        <v>1303</v>
      </c>
      <c r="E122" s="540">
        <v>39356</v>
      </c>
      <c r="F122" s="541">
        <v>893</v>
      </c>
      <c r="G122" s="541">
        <v>163</v>
      </c>
      <c r="H122" s="366" t="s">
        <v>1312</v>
      </c>
      <c r="I122" s="340" t="s">
        <v>1385</v>
      </c>
      <c r="J122" s="537"/>
      <c r="K122" s="395">
        <v>210</v>
      </c>
      <c r="L122" s="536"/>
      <c r="M122" s="368" t="s">
        <v>1396</v>
      </c>
      <c r="N122" s="368" t="s">
        <v>1399</v>
      </c>
      <c r="O122" s="368" t="s">
        <v>1402</v>
      </c>
      <c r="P122" s="368" t="s">
        <v>1405</v>
      </c>
      <c r="Q122" s="368">
        <v>1</v>
      </c>
      <c r="R122" s="362"/>
    </row>
    <row r="123" spans="1:18" s="353" customFormat="1" ht="27" customHeight="1">
      <c r="A123" s="198">
        <v>119</v>
      </c>
      <c r="B123" s="198" t="s">
        <v>417</v>
      </c>
      <c r="C123" s="198" t="s">
        <v>1510</v>
      </c>
      <c r="D123" s="539" t="s">
        <v>1304</v>
      </c>
      <c r="E123" s="540">
        <v>39588</v>
      </c>
      <c r="F123" s="541">
        <v>130</v>
      </c>
      <c r="G123" s="541">
        <v>29</v>
      </c>
      <c r="H123" s="366" t="s">
        <v>1312</v>
      </c>
      <c r="I123" s="340" t="s">
        <v>120</v>
      </c>
      <c r="J123" s="537"/>
      <c r="K123" s="395">
        <v>167</v>
      </c>
      <c r="L123" s="536"/>
      <c r="M123" s="368" t="s">
        <v>1396</v>
      </c>
      <c r="N123" s="368" t="s">
        <v>1399</v>
      </c>
      <c r="O123" s="368" t="s">
        <v>1402</v>
      </c>
      <c r="P123" s="368" t="s">
        <v>1405</v>
      </c>
      <c r="Q123" s="368">
        <v>1</v>
      </c>
      <c r="R123" s="362"/>
    </row>
    <row r="124" spans="1:18" s="353" customFormat="1" ht="27" customHeight="1">
      <c r="A124" s="198">
        <v>120</v>
      </c>
      <c r="B124" s="198" t="s">
        <v>417</v>
      </c>
      <c r="C124" s="198" t="s">
        <v>1511</v>
      </c>
      <c r="D124" s="539" t="s">
        <v>1305</v>
      </c>
      <c r="E124" s="540">
        <v>40107</v>
      </c>
      <c r="F124" s="541">
        <v>320</v>
      </c>
      <c r="G124" s="541">
        <v>0</v>
      </c>
      <c r="H124" s="366" t="s">
        <v>1311</v>
      </c>
      <c r="I124" s="340" t="s">
        <v>1388</v>
      </c>
      <c r="J124" s="554" t="s">
        <v>1034</v>
      </c>
      <c r="K124" s="395">
        <v>220</v>
      </c>
      <c r="L124" s="553" t="s">
        <v>1071</v>
      </c>
      <c r="M124" s="368" t="s">
        <v>1397</v>
      </c>
      <c r="N124" s="368" t="s">
        <v>1399</v>
      </c>
      <c r="O124" s="368" t="s">
        <v>1402</v>
      </c>
      <c r="P124" s="368" t="s">
        <v>1405</v>
      </c>
      <c r="Q124" s="368">
        <v>1</v>
      </c>
      <c r="R124" s="362"/>
    </row>
    <row r="125" spans="1:18" s="353" customFormat="1" ht="27" customHeight="1">
      <c r="A125" s="198">
        <v>121</v>
      </c>
      <c r="B125" s="198" t="s">
        <v>417</v>
      </c>
      <c r="C125" s="198" t="s">
        <v>1512</v>
      </c>
      <c r="D125" s="539" t="s">
        <v>1306</v>
      </c>
      <c r="E125" s="540">
        <v>35096</v>
      </c>
      <c r="F125" s="541">
        <v>271</v>
      </c>
      <c r="G125" s="541">
        <v>56</v>
      </c>
      <c r="H125" s="366" t="s">
        <v>1312</v>
      </c>
      <c r="I125" s="340" t="s">
        <v>1389</v>
      </c>
      <c r="J125" s="537"/>
      <c r="K125" s="395">
        <v>360</v>
      </c>
      <c r="L125" s="536"/>
      <c r="M125" s="368" t="s">
        <v>1396</v>
      </c>
      <c r="N125" s="368" t="s">
        <v>1399</v>
      </c>
      <c r="O125" s="368" t="s">
        <v>1402</v>
      </c>
      <c r="P125" s="368" t="s">
        <v>1405</v>
      </c>
      <c r="Q125" s="368">
        <v>1</v>
      </c>
      <c r="R125" s="362"/>
    </row>
    <row r="126" spans="1:18" s="353" customFormat="1" ht="27" customHeight="1">
      <c r="A126" s="198">
        <v>122</v>
      </c>
      <c r="B126" s="198" t="s">
        <v>417</v>
      </c>
      <c r="C126" s="198" t="s">
        <v>1513</v>
      </c>
      <c r="D126" s="539" t="s">
        <v>1307</v>
      </c>
      <c r="E126" s="540">
        <v>36505</v>
      </c>
      <c r="F126" s="541">
        <v>305</v>
      </c>
      <c r="G126" s="541">
        <v>56</v>
      </c>
      <c r="H126" s="366" t="s">
        <v>1312</v>
      </c>
      <c r="I126" s="340" t="s">
        <v>120</v>
      </c>
      <c r="J126" s="537"/>
      <c r="K126" s="395">
        <v>59</v>
      </c>
      <c r="L126" s="536"/>
      <c r="M126" s="368" t="s">
        <v>1396</v>
      </c>
      <c r="N126" s="368" t="s">
        <v>1399</v>
      </c>
      <c r="O126" s="368" t="s">
        <v>1402</v>
      </c>
      <c r="P126" s="368" t="s">
        <v>1405</v>
      </c>
      <c r="Q126" s="368">
        <v>1</v>
      </c>
      <c r="R126" s="362"/>
    </row>
    <row r="127" spans="1:18" s="353" customFormat="1" ht="27" customHeight="1">
      <c r="A127" s="198">
        <v>123</v>
      </c>
      <c r="B127" s="198" t="s">
        <v>417</v>
      </c>
      <c r="C127" s="198" t="s">
        <v>1514</v>
      </c>
      <c r="D127" s="539" t="s">
        <v>1308</v>
      </c>
      <c r="E127" s="540">
        <v>40283</v>
      </c>
      <c r="F127" s="541">
        <v>830</v>
      </c>
      <c r="G127" s="541">
        <v>370</v>
      </c>
      <c r="H127" s="366" t="s">
        <v>1311</v>
      </c>
      <c r="I127" s="340" t="s">
        <v>1388</v>
      </c>
      <c r="J127" s="612" t="s">
        <v>1034</v>
      </c>
      <c r="K127" s="395">
        <v>200</v>
      </c>
      <c r="L127" s="611" t="s">
        <v>1071</v>
      </c>
      <c r="M127" s="368" t="s">
        <v>1396</v>
      </c>
      <c r="N127" s="368" t="s">
        <v>1399</v>
      </c>
      <c r="O127" s="368" t="s">
        <v>1402</v>
      </c>
      <c r="P127" s="368" t="s">
        <v>1405</v>
      </c>
      <c r="Q127" s="368">
        <v>1</v>
      </c>
      <c r="R127" s="362"/>
    </row>
    <row r="128" spans="1:18" s="353" customFormat="1" ht="27" customHeight="1">
      <c r="A128" s="198">
        <v>124</v>
      </c>
      <c r="B128" s="198" t="s">
        <v>417</v>
      </c>
      <c r="C128" s="198" t="s">
        <v>1515</v>
      </c>
      <c r="D128" s="539" t="s">
        <v>1309</v>
      </c>
      <c r="E128" s="540">
        <v>40812</v>
      </c>
      <c r="F128" s="541">
        <v>468</v>
      </c>
      <c r="G128" s="541">
        <v>0</v>
      </c>
      <c r="H128" s="366" t="s">
        <v>1311</v>
      </c>
      <c r="I128" s="340" t="s">
        <v>1386</v>
      </c>
      <c r="J128" s="554" t="s">
        <v>1034</v>
      </c>
      <c r="K128" s="395">
        <v>440</v>
      </c>
      <c r="L128" s="553" t="s">
        <v>1071</v>
      </c>
      <c r="M128" s="368" t="s">
        <v>1397</v>
      </c>
      <c r="N128" s="368" t="s">
        <v>1399</v>
      </c>
      <c r="O128" s="368" t="s">
        <v>1402</v>
      </c>
      <c r="P128" s="368" t="s">
        <v>1405</v>
      </c>
      <c r="Q128" s="368">
        <v>1</v>
      </c>
      <c r="R128" s="362"/>
    </row>
    <row r="129" spans="1:18" s="353" customFormat="1" ht="27" customHeight="1">
      <c r="A129" s="198">
        <v>125</v>
      </c>
      <c r="B129" s="198" t="s">
        <v>417</v>
      </c>
      <c r="C129" s="198" t="s">
        <v>1516</v>
      </c>
      <c r="D129" s="539" t="s">
        <v>1310</v>
      </c>
      <c r="E129" s="540">
        <v>41260</v>
      </c>
      <c r="F129" s="541">
        <v>1200</v>
      </c>
      <c r="G129" s="541">
        <v>0</v>
      </c>
      <c r="H129" s="366" t="s">
        <v>1311</v>
      </c>
      <c r="I129" s="340" t="s">
        <v>1392</v>
      </c>
      <c r="J129" s="612" t="s">
        <v>1034</v>
      </c>
      <c r="K129" s="395">
        <v>379</v>
      </c>
      <c r="L129" s="611" t="s">
        <v>1071</v>
      </c>
      <c r="M129" s="368" t="s">
        <v>1397</v>
      </c>
      <c r="N129" s="368" t="s">
        <v>1399</v>
      </c>
      <c r="O129" s="368" t="s">
        <v>1402</v>
      </c>
      <c r="P129" s="368" t="s">
        <v>1405</v>
      </c>
      <c r="Q129" s="368">
        <v>1</v>
      </c>
      <c r="R129" s="362"/>
    </row>
    <row r="130" spans="1:18" s="353" customFormat="1" ht="27" customHeight="1">
      <c r="A130" s="198">
        <v>126</v>
      </c>
      <c r="B130" s="198" t="s">
        <v>418</v>
      </c>
      <c r="C130" s="198" t="s">
        <v>1517</v>
      </c>
      <c r="D130" s="539" t="s">
        <v>1243</v>
      </c>
      <c r="E130" s="540">
        <v>27851</v>
      </c>
      <c r="F130" s="541">
        <v>1920</v>
      </c>
      <c r="G130" s="541">
        <v>1100</v>
      </c>
      <c r="H130" s="366" t="s">
        <v>1383</v>
      </c>
      <c r="I130" s="340"/>
      <c r="J130" s="612" t="s">
        <v>1034</v>
      </c>
      <c r="K130" s="395">
        <v>396</v>
      </c>
      <c r="L130" s="611" t="s">
        <v>1071</v>
      </c>
      <c r="M130" s="368" t="s">
        <v>1396</v>
      </c>
      <c r="N130" s="368" t="s">
        <v>1399</v>
      </c>
      <c r="O130" s="368" t="s">
        <v>1403</v>
      </c>
      <c r="P130" s="368" t="s">
        <v>1405</v>
      </c>
      <c r="Q130" s="368"/>
      <c r="R130" s="362"/>
    </row>
    <row r="131" spans="1:18" s="353" customFormat="1" ht="27" customHeight="1">
      <c r="A131" s="198">
        <v>127</v>
      </c>
      <c r="B131" s="198" t="s">
        <v>418</v>
      </c>
      <c r="C131" s="198" t="s">
        <v>1518</v>
      </c>
      <c r="D131" s="539" t="s">
        <v>1244</v>
      </c>
      <c r="E131" s="540">
        <v>27485</v>
      </c>
      <c r="F131" s="541">
        <v>1700</v>
      </c>
      <c r="G131" s="541">
        <v>700</v>
      </c>
      <c r="H131" s="366" t="s">
        <v>1383</v>
      </c>
      <c r="I131" s="340"/>
      <c r="J131" s="537" t="s">
        <v>1034</v>
      </c>
      <c r="K131" s="395">
        <v>425</v>
      </c>
      <c r="L131" s="536" t="s">
        <v>1071</v>
      </c>
      <c r="M131" s="368" t="s">
        <v>1396</v>
      </c>
      <c r="N131" s="368" t="s">
        <v>1399</v>
      </c>
      <c r="O131" s="628" t="s">
        <v>1402</v>
      </c>
      <c r="P131" s="368" t="s">
        <v>1405</v>
      </c>
      <c r="Q131" s="368">
        <v>3</v>
      </c>
      <c r="R131" s="362"/>
    </row>
    <row r="132" spans="1:18" s="353" customFormat="1" ht="27" customHeight="1">
      <c r="A132" s="198">
        <v>128</v>
      </c>
      <c r="B132" s="198" t="s">
        <v>418</v>
      </c>
      <c r="C132" s="198" t="s">
        <v>1519</v>
      </c>
      <c r="D132" s="539" t="s">
        <v>1245</v>
      </c>
      <c r="E132" s="540">
        <v>42223</v>
      </c>
      <c r="F132" s="541"/>
      <c r="G132" s="541"/>
      <c r="H132" s="366" t="s">
        <v>1383</v>
      </c>
      <c r="I132" s="340"/>
      <c r="J132" s="537" t="s">
        <v>1034</v>
      </c>
      <c r="K132" s="395"/>
      <c r="L132" s="536" t="s">
        <v>1071</v>
      </c>
      <c r="M132" s="368" t="s">
        <v>1397</v>
      </c>
      <c r="N132" s="368" t="s">
        <v>1399</v>
      </c>
      <c r="O132" s="368" t="s">
        <v>1402</v>
      </c>
      <c r="P132" s="368" t="s">
        <v>1405</v>
      </c>
      <c r="Q132" s="368">
        <v>2</v>
      </c>
      <c r="R132" s="362"/>
    </row>
    <row r="133" spans="1:18" s="353" customFormat="1" ht="27" customHeight="1">
      <c r="A133" s="198">
        <v>129</v>
      </c>
      <c r="B133" s="198" t="s">
        <v>418</v>
      </c>
      <c r="C133" s="198" t="s">
        <v>1520</v>
      </c>
      <c r="D133" s="542" t="s">
        <v>1246</v>
      </c>
      <c r="E133" s="540">
        <v>29952</v>
      </c>
      <c r="F133" s="541">
        <v>550</v>
      </c>
      <c r="G133" s="541">
        <v>110</v>
      </c>
      <c r="H133" s="366" t="s">
        <v>1312</v>
      </c>
      <c r="I133" s="340" t="s">
        <v>119</v>
      </c>
      <c r="J133" s="537"/>
      <c r="K133" s="395">
        <v>310</v>
      </c>
      <c r="L133" s="536"/>
      <c r="M133" s="368" t="s">
        <v>1396</v>
      </c>
      <c r="N133" s="368" t="s">
        <v>1399</v>
      </c>
      <c r="O133" s="552" t="s">
        <v>1402</v>
      </c>
      <c r="P133" s="552" t="s">
        <v>1405</v>
      </c>
      <c r="Q133" s="368">
        <v>1</v>
      </c>
      <c r="R133" s="393"/>
    </row>
    <row r="134" spans="1:18" s="353" customFormat="1" ht="27" customHeight="1">
      <c r="A134" s="198">
        <v>130</v>
      </c>
      <c r="B134" s="198" t="s">
        <v>418</v>
      </c>
      <c r="C134" s="198" t="s">
        <v>1521</v>
      </c>
      <c r="D134" s="542" t="s">
        <v>1247</v>
      </c>
      <c r="E134" s="540">
        <v>39873</v>
      </c>
      <c r="F134" s="541">
        <v>0</v>
      </c>
      <c r="G134" s="541">
        <v>0</v>
      </c>
      <c r="H134" s="366" t="s">
        <v>1312</v>
      </c>
      <c r="I134" s="340" t="s">
        <v>1393</v>
      </c>
      <c r="J134" s="537"/>
      <c r="K134" s="395">
        <v>13700</v>
      </c>
      <c r="L134" s="536"/>
      <c r="M134" s="368" t="s">
        <v>1397</v>
      </c>
      <c r="N134" s="368" t="s">
        <v>1399</v>
      </c>
      <c r="O134" s="368" t="s">
        <v>1402</v>
      </c>
      <c r="P134" s="368" t="s">
        <v>1405</v>
      </c>
      <c r="Q134" s="368">
        <v>4</v>
      </c>
      <c r="R134" s="393"/>
    </row>
    <row r="135" spans="1:18" s="353" customFormat="1" ht="27" customHeight="1">
      <c r="A135" s="198">
        <v>131</v>
      </c>
      <c r="B135" s="198" t="s">
        <v>418</v>
      </c>
      <c r="C135" s="198" t="s">
        <v>1522</v>
      </c>
      <c r="D135" s="542" t="s">
        <v>1248</v>
      </c>
      <c r="E135" s="540">
        <v>37803</v>
      </c>
      <c r="F135" s="541">
        <v>0</v>
      </c>
      <c r="G135" s="541">
        <v>0</v>
      </c>
      <c r="H135" s="366" t="s">
        <v>1312</v>
      </c>
      <c r="I135" s="340" t="s">
        <v>1385</v>
      </c>
      <c r="J135" s="537"/>
      <c r="K135" s="395">
        <v>232</v>
      </c>
      <c r="L135" s="536"/>
      <c r="M135" s="368" t="s">
        <v>1397</v>
      </c>
      <c r="N135" s="368" t="s">
        <v>1399</v>
      </c>
      <c r="O135" s="368" t="s">
        <v>1402</v>
      </c>
      <c r="P135" s="368" t="s">
        <v>1405</v>
      </c>
      <c r="Q135" s="368"/>
      <c r="R135" s="362"/>
    </row>
    <row r="136" spans="1:18" s="353" customFormat="1" ht="27" customHeight="1">
      <c r="A136" s="198">
        <v>132</v>
      </c>
      <c r="B136" s="198" t="s">
        <v>418</v>
      </c>
      <c r="C136" s="365" t="s">
        <v>1523</v>
      </c>
      <c r="D136" s="542" t="s">
        <v>1579</v>
      </c>
      <c r="E136" s="540">
        <v>42552</v>
      </c>
      <c r="F136" s="541">
        <v>0</v>
      </c>
      <c r="G136" s="541">
        <v>0</v>
      </c>
      <c r="H136" s="366" t="s">
        <v>1312</v>
      </c>
      <c r="I136" s="340" t="s">
        <v>1394</v>
      </c>
      <c r="J136" s="537"/>
      <c r="K136" s="395">
        <v>840</v>
      </c>
      <c r="L136" s="536"/>
      <c r="M136" s="368" t="s">
        <v>1397</v>
      </c>
      <c r="N136" s="368" t="s">
        <v>1399</v>
      </c>
      <c r="O136" s="552" t="s">
        <v>1403</v>
      </c>
      <c r="P136" s="368" t="s">
        <v>1405</v>
      </c>
      <c r="Q136" s="368">
        <v>5</v>
      </c>
      <c r="R136" s="362"/>
    </row>
    <row r="137" spans="1:18" s="353" customFormat="1" ht="27" customHeight="1">
      <c r="A137" s="198">
        <v>133</v>
      </c>
      <c r="B137" s="198" t="s">
        <v>418</v>
      </c>
      <c r="C137" s="198" t="s">
        <v>1524</v>
      </c>
      <c r="D137" s="542" t="s">
        <v>1249</v>
      </c>
      <c r="E137" s="540">
        <v>38261</v>
      </c>
      <c r="F137" s="541">
        <v>0</v>
      </c>
      <c r="G137" s="541">
        <v>0</v>
      </c>
      <c r="H137" s="366" t="s">
        <v>1312</v>
      </c>
      <c r="I137" s="340" t="s">
        <v>1385</v>
      </c>
      <c r="J137" s="537"/>
      <c r="K137" s="395">
        <v>720</v>
      </c>
      <c r="L137" s="536"/>
      <c r="M137" s="368" t="s">
        <v>1396</v>
      </c>
      <c r="N137" s="368" t="s">
        <v>1399</v>
      </c>
      <c r="O137" s="368" t="s">
        <v>1402</v>
      </c>
      <c r="P137" s="368" t="s">
        <v>1405</v>
      </c>
      <c r="Q137" s="368">
        <v>16</v>
      </c>
      <c r="R137" s="393"/>
    </row>
    <row r="138" spans="1:18" s="353" customFormat="1" ht="27" customHeight="1">
      <c r="A138" s="198">
        <v>134</v>
      </c>
      <c r="B138" s="198" t="s">
        <v>418</v>
      </c>
      <c r="C138" s="198" t="s">
        <v>1525</v>
      </c>
      <c r="D138" s="542" t="s">
        <v>1250</v>
      </c>
      <c r="E138" s="540">
        <v>38808</v>
      </c>
      <c r="F138" s="541">
        <v>0</v>
      </c>
      <c r="G138" s="541">
        <v>0</v>
      </c>
      <c r="H138" s="366" t="s">
        <v>1311</v>
      </c>
      <c r="I138" s="340" t="s">
        <v>1394</v>
      </c>
      <c r="J138" s="612" t="s">
        <v>1034</v>
      </c>
      <c r="K138" s="395">
        <v>400</v>
      </c>
      <c r="L138" s="611" t="s">
        <v>1071</v>
      </c>
      <c r="M138" s="368" t="s">
        <v>1397</v>
      </c>
      <c r="N138" s="368" t="s">
        <v>1399</v>
      </c>
      <c r="O138" s="368" t="s">
        <v>1402</v>
      </c>
      <c r="P138" s="368" t="s">
        <v>1405</v>
      </c>
      <c r="Q138" s="368">
        <v>2</v>
      </c>
      <c r="R138" s="362"/>
    </row>
    <row r="139" spans="1:18" s="353" customFormat="1" ht="27" customHeight="1">
      <c r="A139" s="198">
        <v>135</v>
      </c>
      <c r="B139" s="198" t="s">
        <v>418</v>
      </c>
      <c r="C139" s="198" t="s">
        <v>1526</v>
      </c>
      <c r="D139" s="542" t="s">
        <v>1251</v>
      </c>
      <c r="E139" s="540"/>
      <c r="F139" s="541">
        <v>0</v>
      </c>
      <c r="G139" s="541">
        <v>2</v>
      </c>
      <c r="H139" s="366" t="s">
        <v>1383</v>
      </c>
      <c r="I139" s="340"/>
      <c r="J139" s="612" t="s">
        <v>1034</v>
      </c>
      <c r="K139" s="395">
        <v>1300</v>
      </c>
      <c r="L139" s="611" t="s">
        <v>1071</v>
      </c>
      <c r="M139" s="368" t="s">
        <v>1397</v>
      </c>
      <c r="N139" s="368" t="s">
        <v>1399</v>
      </c>
      <c r="O139" s="552" t="s">
        <v>1403</v>
      </c>
      <c r="P139" s="368" t="s">
        <v>1405</v>
      </c>
      <c r="Q139" s="368">
        <v>1</v>
      </c>
      <c r="R139" s="393"/>
    </row>
    <row r="140" spans="1:18" s="353" customFormat="1" ht="27" customHeight="1">
      <c r="A140" s="198">
        <v>136</v>
      </c>
      <c r="B140" s="198" t="s">
        <v>418</v>
      </c>
      <c r="C140" s="198" t="s">
        <v>1527</v>
      </c>
      <c r="D140" s="542" t="s">
        <v>1252</v>
      </c>
      <c r="E140" s="540">
        <v>40026</v>
      </c>
      <c r="F140" s="541">
        <v>20</v>
      </c>
      <c r="G140" s="541">
        <v>6</v>
      </c>
      <c r="H140" s="366" t="s">
        <v>1312</v>
      </c>
      <c r="I140" s="340" t="s">
        <v>1385</v>
      </c>
      <c r="J140" s="537"/>
      <c r="K140" s="395">
        <v>332</v>
      </c>
      <c r="L140" s="536"/>
      <c r="M140" s="368" t="s">
        <v>1397</v>
      </c>
      <c r="N140" s="368" t="s">
        <v>1399</v>
      </c>
      <c r="O140" s="552" t="s">
        <v>1402</v>
      </c>
      <c r="P140" s="368" t="s">
        <v>1405</v>
      </c>
      <c r="Q140" s="368"/>
      <c r="R140" s="362"/>
    </row>
    <row r="141" spans="1:18" s="353" customFormat="1" ht="27" customHeight="1">
      <c r="A141" s="198">
        <v>137</v>
      </c>
      <c r="B141" s="198" t="s">
        <v>418</v>
      </c>
      <c r="C141" s="198" t="s">
        <v>1528</v>
      </c>
      <c r="D141" s="542" t="s">
        <v>1253</v>
      </c>
      <c r="E141" s="540">
        <v>40148</v>
      </c>
      <c r="F141" s="541">
        <v>30</v>
      </c>
      <c r="G141" s="541">
        <v>30</v>
      </c>
      <c r="H141" s="366" t="s">
        <v>1311</v>
      </c>
      <c r="I141" s="340" t="s">
        <v>1394</v>
      </c>
      <c r="J141" s="612" t="s">
        <v>1034</v>
      </c>
      <c r="K141" s="395">
        <v>280</v>
      </c>
      <c r="L141" s="611" t="s">
        <v>1071</v>
      </c>
      <c r="M141" s="368" t="s">
        <v>1397</v>
      </c>
      <c r="N141" s="368" t="s">
        <v>1399</v>
      </c>
      <c r="O141" s="368" t="s">
        <v>1402</v>
      </c>
      <c r="P141" s="368" t="s">
        <v>1405</v>
      </c>
      <c r="Q141" s="368">
        <v>1</v>
      </c>
      <c r="R141" s="362"/>
    </row>
    <row r="142" spans="1:18" s="353" customFormat="1" ht="27" customHeight="1">
      <c r="A142" s="198">
        <v>138</v>
      </c>
      <c r="B142" s="198" t="s">
        <v>418</v>
      </c>
      <c r="C142" s="198" t="s">
        <v>1529</v>
      </c>
      <c r="D142" s="542" t="s">
        <v>1254</v>
      </c>
      <c r="E142" s="540">
        <v>40118</v>
      </c>
      <c r="F142" s="541">
        <v>0</v>
      </c>
      <c r="G142" s="541">
        <v>0</v>
      </c>
      <c r="H142" s="366" t="s">
        <v>1311</v>
      </c>
      <c r="I142" s="340" t="s">
        <v>1394</v>
      </c>
      <c r="J142" s="537" t="s">
        <v>1034</v>
      </c>
      <c r="K142" s="395">
        <v>350</v>
      </c>
      <c r="L142" s="536" t="s">
        <v>1071</v>
      </c>
      <c r="M142" s="368" t="s">
        <v>1397</v>
      </c>
      <c r="N142" s="368" t="s">
        <v>1399</v>
      </c>
      <c r="O142" s="552" t="s">
        <v>1402</v>
      </c>
      <c r="P142" s="552" t="s">
        <v>1405</v>
      </c>
      <c r="Q142" s="368"/>
      <c r="R142" s="362"/>
    </row>
    <row r="143" spans="1:18" s="353" customFormat="1" ht="27" customHeight="1">
      <c r="A143" s="198">
        <v>139</v>
      </c>
      <c r="B143" s="198" t="s">
        <v>418</v>
      </c>
      <c r="C143" s="198" t="s">
        <v>1530</v>
      </c>
      <c r="D143" s="542" t="s">
        <v>1255</v>
      </c>
      <c r="E143" s="540">
        <v>40179</v>
      </c>
      <c r="F143" s="541">
        <v>0</v>
      </c>
      <c r="G143" s="541">
        <v>0</v>
      </c>
      <c r="H143" s="366" t="s">
        <v>1311</v>
      </c>
      <c r="I143" s="340" t="s">
        <v>1395</v>
      </c>
      <c r="J143" s="554" t="s">
        <v>1034</v>
      </c>
      <c r="K143" s="395">
        <v>119.6</v>
      </c>
      <c r="L143" s="553" t="s">
        <v>1071</v>
      </c>
      <c r="M143" s="368" t="s">
        <v>1397</v>
      </c>
      <c r="N143" s="368" t="s">
        <v>1399</v>
      </c>
      <c r="O143" s="552" t="s">
        <v>1402</v>
      </c>
      <c r="P143" s="552" t="s">
        <v>1405</v>
      </c>
      <c r="Q143" s="368">
        <v>10</v>
      </c>
      <c r="R143" s="362"/>
    </row>
    <row r="144" spans="1:18" s="353" customFormat="1" ht="27" customHeight="1">
      <c r="A144" s="198">
        <v>140</v>
      </c>
      <c r="B144" s="198" t="s">
        <v>418</v>
      </c>
      <c r="C144" s="198" t="s">
        <v>1578</v>
      </c>
      <c r="D144" s="542" t="s">
        <v>1256</v>
      </c>
      <c r="E144" s="540">
        <v>40725</v>
      </c>
      <c r="F144" s="541">
        <v>0</v>
      </c>
      <c r="G144" s="541">
        <v>0</v>
      </c>
      <c r="H144" s="366" t="s">
        <v>1311</v>
      </c>
      <c r="I144" s="340" t="s">
        <v>1388</v>
      </c>
      <c r="J144" s="612" t="s">
        <v>1034</v>
      </c>
      <c r="K144" s="395">
        <v>171.43199999999999</v>
      </c>
      <c r="L144" s="611" t="s">
        <v>1071</v>
      </c>
      <c r="M144" s="368" t="s">
        <v>1397</v>
      </c>
      <c r="N144" s="368" t="s">
        <v>1399</v>
      </c>
      <c r="O144" s="368" t="s">
        <v>1402</v>
      </c>
      <c r="P144" s="368" t="s">
        <v>1405</v>
      </c>
      <c r="Q144" s="368">
        <v>1</v>
      </c>
      <c r="R144" s="362"/>
    </row>
    <row r="145" spans="1:18" s="353" customFormat="1" ht="27" customHeight="1">
      <c r="A145" s="198">
        <v>141</v>
      </c>
      <c r="B145" s="198" t="s">
        <v>418</v>
      </c>
      <c r="C145" s="198" t="s">
        <v>1531</v>
      </c>
      <c r="D145" s="542" t="s">
        <v>1257</v>
      </c>
      <c r="E145" s="540">
        <v>41214</v>
      </c>
      <c r="F145" s="541">
        <v>0</v>
      </c>
      <c r="G145" s="541">
        <v>0</v>
      </c>
      <c r="H145" s="366" t="s">
        <v>1383</v>
      </c>
      <c r="I145" s="340"/>
      <c r="J145" s="537" t="s">
        <v>1034</v>
      </c>
      <c r="K145" s="395">
        <v>172</v>
      </c>
      <c r="L145" s="536" t="s">
        <v>1071</v>
      </c>
      <c r="M145" s="368" t="s">
        <v>1398</v>
      </c>
      <c r="N145" s="368" t="s">
        <v>1399</v>
      </c>
      <c r="O145" s="368" t="s">
        <v>1402</v>
      </c>
      <c r="P145" s="368" t="s">
        <v>1405</v>
      </c>
      <c r="Q145" s="368"/>
      <c r="R145" s="362"/>
    </row>
    <row r="146" spans="1:18" s="353" customFormat="1" ht="27" customHeight="1">
      <c r="A146" s="198">
        <v>142</v>
      </c>
      <c r="B146" s="198" t="s">
        <v>418</v>
      </c>
      <c r="C146" s="365" t="s">
        <v>1532</v>
      </c>
      <c r="D146" s="542" t="s">
        <v>1258</v>
      </c>
      <c r="E146" s="540">
        <v>41963</v>
      </c>
      <c r="F146" s="541">
        <v>0</v>
      </c>
      <c r="G146" s="541">
        <v>0</v>
      </c>
      <c r="H146" s="366" t="s">
        <v>1311</v>
      </c>
      <c r="I146" s="340" t="s">
        <v>1386</v>
      </c>
      <c r="J146" s="537" t="s">
        <v>1034</v>
      </c>
      <c r="K146" s="395">
        <v>183</v>
      </c>
      <c r="L146" s="536" t="s">
        <v>1071</v>
      </c>
      <c r="M146" s="368" t="s">
        <v>1397</v>
      </c>
      <c r="N146" s="368" t="s">
        <v>1399</v>
      </c>
      <c r="O146" s="368" t="s">
        <v>1402</v>
      </c>
      <c r="P146" s="368" t="s">
        <v>1405</v>
      </c>
      <c r="Q146" s="368">
        <v>3</v>
      </c>
      <c r="R146" s="393"/>
    </row>
    <row r="147" spans="1:18" s="353" customFormat="1" ht="27" customHeight="1">
      <c r="A147" s="198">
        <v>143</v>
      </c>
      <c r="B147" s="198" t="s">
        <v>418</v>
      </c>
      <c r="C147" s="198" t="s">
        <v>1533</v>
      </c>
      <c r="D147" s="542" t="s">
        <v>1259</v>
      </c>
      <c r="E147" s="540"/>
      <c r="F147" s="541">
        <v>30</v>
      </c>
      <c r="G147" s="541">
        <v>168</v>
      </c>
      <c r="H147" s="366" t="s">
        <v>1312</v>
      </c>
      <c r="I147" s="340" t="s">
        <v>1393</v>
      </c>
      <c r="J147" s="537"/>
      <c r="K147" s="395">
        <v>509.5</v>
      </c>
      <c r="L147" s="536"/>
      <c r="M147" s="368" t="s">
        <v>1397</v>
      </c>
      <c r="N147" s="368" t="s">
        <v>1399</v>
      </c>
      <c r="O147" s="368" t="s">
        <v>1402</v>
      </c>
      <c r="P147" s="368" t="s">
        <v>1405</v>
      </c>
      <c r="Q147" s="368"/>
      <c r="R147" s="393"/>
    </row>
    <row r="148" spans="1:18" s="353" customFormat="1" ht="27" customHeight="1">
      <c r="A148" s="198">
        <v>144</v>
      </c>
      <c r="B148" s="198" t="s">
        <v>418</v>
      </c>
      <c r="C148" s="198" t="s">
        <v>1534</v>
      </c>
      <c r="D148" s="542" t="s">
        <v>1260</v>
      </c>
      <c r="E148" s="540"/>
      <c r="F148" s="541">
        <v>1000</v>
      </c>
      <c r="G148" s="541"/>
      <c r="H148" s="366" t="s">
        <v>1312</v>
      </c>
      <c r="I148" s="340" t="s">
        <v>1389</v>
      </c>
      <c r="J148" s="537"/>
      <c r="K148" s="395">
        <v>150</v>
      </c>
      <c r="L148" s="536"/>
      <c r="M148" s="368" t="s">
        <v>1396</v>
      </c>
      <c r="N148" s="368"/>
      <c r="O148" s="368"/>
      <c r="P148" s="368"/>
      <c r="Q148" s="368"/>
      <c r="R148" s="393"/>
    </row>
    <row r="149" spans="1:18" s="353" customFormat="1" ht="27" customHeight="1">
      <c r="A149" s="198">
        <v>145</v>
      </c>
      <c r="B149" s="198" t="s">
        <v>1165</v>
      </c>
      <c r="C149" s="198" t="s">
        <v>1377</v>
      </c>
      <c r="D149" s="542" t="s">
        <v>1378</v>
      </c>
      <c r="E149" s="540">
        <v>38384</v>
      </c>
      <c r="F149" s="541">
        <v>0</v>
      </c>
      <c r="G149" s="541">
        <v>0</v>
      </c>
      <c r="H149" s="366" t="s">
        <v>1311</v>
      </c>
      <c r="I149" s="340" t="s">
        <v>1385</v>
      </c>
      <c r="J149" s="537" t="s">
        <v>1034</v>
      </c>
      <c r="K149" s="395">
        <v>70</v>
      </c>
      <c r="L149" s="536" t="s">
        <v>1071</v>
      </c>
      <c r="M149" s="368" t="s">
        <v>1397</v>
      </c>
      <c r="N149" s="368" t="s">
        <v>1399</v>
      </c>
      <c r="O149" s="368" t="s">
        <v>1402</v>
      </c>
      <c r="P149" s="368" t="s">
        <v>1405</v>
      </c>
      <c r="Q149" s="368">
        <v>2</v>
      </c>
      <c r="R149" s="393"/>
    </row>
    <row r="150" spans="1:18" s="353" customFormat="1" ht="27" customHeight="1">
      <c r="A150" s="198">
        <v>146</v>
      </c>
      <c r="B150" s="198" t="s">
        <v>1165</v>
      </c>
      <c r="C150" s="198" t="s">
        <v>1379</v>
      </c>
      <c r="D150" s="542" t="s">
        <v>1380</v>
      </c>
      <c r="E150" s="540">
        <v>39722</v>
      </c>
      <c r="F150" s="541">
        <v>0</v>
      </c>
      <c r="G150" s="541">
        <v>0</v>
      </c>
      <c r="H150" s="366" t="s">
        <v>1311</v>
      </c>
      <c r="I150" s="340" t="s">
        <v>1385</v>
      </c>
      <c r="J150" s="554" t="s">
        <v>1034</v>
      </c>
      <c r="K150" s="395">
        <v>250</v>
      </c>
      <c r="L150" s="553" t="s">
        <v>1071</v>
      </c>
      <c r="M150" s="368" t="s">
        <v>1397</v>
      </c>
      <c r="N150" s="368" t="s">
        <v>1399</v>
      </c>
      <c r="O150" s="368" t="s">
        <v>1402</v>
      </c>
      <c r="P150" s="552" t="s">
        <v>1405</v>
      </c>
      <c r="Q150" s="368">
        <v>3</v>
      </c>
      <c r="R150" s="362"/>
    </row>
    <row r="151" spans="1:18" s="353" customFormat="1" ht="27" customHeight="1">
      <c r="A151" s="198">
        <v>147</v>
      </c>
      <c r="B151" s="198" t="s">
        <v>1165</v>
      </c>
      <c r="C151" s="198" t="s">
        <v>1381</v>
      </c>
      <c r="D151" s="548" t="s">
        <v>1382</v>
      </c>
      <c r="E151" s="540">
        <v>42367</v>
      </c>
      <c r="F151" s="541">
        <v>0</v>
      </c>
      <c r="G151" s="541">
        <v>0</v>
      </c>
      <c r="H151" s="366" t="s">
        <v>1311</v>
      </c>
      <c r="I151" s="340" t="s">
        <v>1388</v>
      </c>
      <c r="J151" s="612" t="s">
        <v>1034</v>
      </c>
      <c r="K151" s="395">
        <v>550</v>
      </c>
      <c r="L151" s="611" t="s">
        <v>1071</v>
      </c>
      <c r="M151" s="368" t="s">
        <v>1397</v>
      </c>
      <c r="N151" s="368" t="s">
        <v>1399</v>
      </c>
      <c r="O151" s="368" t="s">
        <v>1402</v>
      </c>
      <c r="P151" s="368" t="s">
        <v>1405</v>
      </c>
      <c r="Q151" s="368">
        <v>2</v>
      </c>
      <c r="R151" s="362"/>
    </row>
    <row r="152" spans="1:18" s="466" customFormat="1" ht="27" customHeight="1">
      <c r="A152" s="198">
        <v>148</v>
      </c>
      <c r="B152" s="198" t="s">
        <v>763</v>
      </c>
      <c r="C152" s="198" t="s">
        <v>1166</v>
      </c>
      <c r="D152" s="548" t="s">
        <v>1205</v>
      </c>
      <c r="E152" s="540">
        <v>23255</v>
      </c>
      <c r="F152" s="541">
        <v>19111</v>
      </c>
      <c r="G152" s="541">
        <v>2540</v>
      </c>
      <c r="H152" s="366" t="s">
        <v>1383</v>
      </c>
      <c r="I152" s="340" t="s">
        <v>119</v>
      </c>
      <c r="J152" s="612" t="s">
        <v>1034</v>
      </c>
      <c r="K152" s="395">
        <v>1720</v>
      </c>
      <c r="L152" s="611" t="s">
        <v>1071</v>
      </c>
      <c r="M152" s="467" t="s">
        <v>1396</v>
      </c>
      <c r="N152" s="467" t="s">
        <v>1399</v>
      </c>
      <c r="O152" s="552" t="s">
        <v>1402</v>
      </c>
      <c r="P152" s="552" t="s">
        <v>1405</v>
      </c>
      <c r="Q152" s="467">
        <v>1</v>
      </c>
      <c r="R152" s="362"/>
    </row>
    <row r="153" spans="1:18" s="353" customFormat="1" ht="27" customHeight="1">
      <c r="A153" s="198">
        <v>149</v>
      </c>
      <c r="B153" s="198" t="s">
        <v>763</v>
      </c>
      <c r="C153" s="198" t="s">
        <v>1167</v>
      </c>
      <c r="D153" s="548" t="s">
        <v>1206</v>
      </c>
      <c r="E153" s="540">
        <v>28946</v>
      </c>
      <c r="F153" s="541">
        <v>9480</v>
      </c>
      <c r="G153" s="541">
        <v>8911</v>
      </c>
      <c r="H153" s="366" t="s">
        <v>1383</v>
      </c>
      <c r="I153" s="340" t="s">
        <v>119</v>
      </c>
      <c r="J153" s="537" t="s">
        <v>1034</v>
      </c>
      <c r="K153" s="395">
        <v>3087</v>
      </c>
      <c r="L153" s="536" t="s">
        <v>1071</v>
      </c>
      <c r="M153" s="368" t="s">
        <v>1396</v>
      </c>
      <c r="N153" s="368" t="s">
        <v>1399</v>
      </c>
      <c r="O153" s="368" t="s">
        <v>1402</v>
      </c>
      <c r="P153" s="368" t="s">
        <v>1405</v>
      </c>
      <c r="Q153" s="368">
        <v>1</v>
      </c>
      <c r="R153" s="362"/>
    </row>
    <row r="154" spans="1:18" s="353" customFormat="1" ht="27" customHeight="1">
      <c r="A154" s="198">
        <v>150</v>
      </c>
      <c r="B154" s="198" t="s">
        <v>763</v>
      </c>
      <c r="C154" s="198" t="s">
        <v>1168</v>
      </c>
      <c r="D154" s="542" t="s">
        <v>1207</v>
      </c>
      <c r="E154" s="540">
        <v>29281</v>
      </c>
      <c r="F154" s="541">
        <v>3555</v>
      </c>
      <c r="G154" s="541">
        <v>3555</v>
      </c>
      <c r="H154" s="366" t="s">
        <v>1383</v>
      </c>
      <c r="I154" s="340" t="s">
        <v>119</v>
      </c>
      <c r="J154" s="537" t="s">
        <v>1034</v>
      </c>
      <c r="K154" s="395">
        <v>1167</v>
      </c>
      <c r="L154" s="536" t="s">
        <v>1071</v>
      </c>
      <c r="M154" s="535" t="s">
        <v>1396</v>
      </c>
      <c r="N154" s="368" t="s">
        <v>1399</v>
      </c>
      <c r="O154" s="368" t="s">
        <v>1402</v>
      </c>
      <c r="P154" s="368" t="s">
        <v>1405</v>
      </c>
      <c r="Q154" s="368">
        <v>1</v>
      </c>
      <c r="R154" s="362"/>
    </row>
    <row r="155" spans="1:18" s="353" customFormat="1" ht="27" customHeight="1">
      <c r="A155" s="198">
        <v>151</v>
      </c>
      <c r="B155" s="198" t="s">
        <v>763</v>
      </c>
      <c r="C155" s="198" t="s">
        <v>1169</v>
      </c>
      <c r="D155" s="542" t="s">
        <v>1208</v>
      </c>
      <c r="E155" s="540">
        <v>29281</v>
      </c>
      <c r="F155" s="541">
        <v>2766</v>
      </c>
      <c r="G155" s="541">
        <v>1698</v>
      </c>
      <c r="H155" s="366" t="s">
        <v>1383</v>
      </c>
      <c r="I155" s="340" t="s">
        <v>119</v>
      </c>
      <c r="J155" s="537" t="s">
        <v>1034</v>
      </c>
      <c r="K155" s="395">
        <v>829</v>
      </c>
      <c r="L155" s="536" t="s">
        <v>1071</v>
      </c>
      <c r="M155" s="535" t="s">
        <v>1396</v>
      </c>
      <c r="N155" s="368" t="s">
        <v>1399</v>
      </c>
      <c r="O155" s="368" t="s">
        <v>1402</v>
      </c>
      <c r="P155" s="368" t="s">
        <v>1405</v>
      </c>
      <c r="Q155" s="368">
        <v>1</v>
      </c>
      <c r="R155" s="362"/>
    </row>
    <row r="156" spans="1:18" s="353" customFormat="1" ht="27" customHeight="1">
      <c r="A156" s="198">
        <v>152</v>
      </c>
      <c r="B156" s="198" t="s">
        <v>763</v>
      </c>
      <c r="C156" s="198" t="s">
        <v>1170</v>
      </c>
      <c r="D156" s="542" t="s">
        <v>1209</v>
      </c>
      <c r="E156" s="540">
        <v>30317</v>
      </c>
      <c r="F156" s="541">
        <v>2992</v>
      </c>
      <c r="G156" s="541">
        <v>2156</v>
      </c>
      <c r="H156" s="366" t="s">
        <v>1383</v>
      </c>
      <c r="I156" s="340" t="s">
        <v>119</v>
      </c>
      <c r="J156" s="537" t="s">
        <v>1034</v>
      </c>
      <c r="K156" s="395">
        <v>897</v>
      </c>
      <c r="L156" s="536" t="s">
        <v>1071</v>
      </c>
      <c r="M156" s="368" t="s">
        <v>1396</v>
      </c>
      <c r="N156" s="368" t="s">
        <v>1399</v>
      </c>
      <c r="O156" s="368" t="s">
        <v>1402</v>
      </c>
      <c r="P156" s="368" t="s">
        <v>1405</v>
      </c>
      <c r="Q156" s="368">
        <v>1</v>
      </c>
      <c r="R156" s="362"/>
    </row>
    <row r="157" spans="1:18" s="353" customFormat="1" ht="27" customHeight="1">
      <c r="A157" s="198">
        <v>153</v>
      </c>
      <c r="B157" s="198" t="s">
        <v>763</v>
      </c>
      <c r="C157" s="198" t="s">
        <v>1171</v>
      </c>
      <c r="D157" s="542" t="s">
        <v>1207</v>
      </c>
      <c r="E157" s="540">
        <v>31017</v>
      </c>
      <c r="F157" s="541">
        <v>3037</v>
      </c>
      <c r="G157" s="541">
        <v>2778</v>
      </c>
      <c r="H157" s="366" t="s">
        <v>1383</v>
      </c>
      <c r="I157" s="340" t="s">
        <v>119</v>
      </c>
      <c r="J157" s="537" t="s">
        <v>1034</v>
      </c>
      <c r="K157" s="395">
        <v>911</v>
      </c>
      <c r="L157" s="536" t="s">
        <v>1071</v>
      </c>
      <c r="M157" s="368" t="s">
        <v>1396</v>
      </c>
      <c r="N157" s="368" t="s">
        <v>1399</v>
      </c>
      <c r="O157" s="368" t="s">
        <v>1402</v>
      </c>
      <c r="P157" s="368" t="s">
        <v>1405</v>
      </c>
      <c r="Q157" s="368">
        <v>1</v>
      </c>
      <c r="R157" s="362"/>
    </row>
    <row r="158" spans="1:18" s="353" customFormat="1" ht="27" customHeight="1">
      <c r="A158" s="198">
        <v>154</v>
      </c>
      <c r="B158" s="198" t="s">
        <v>763</v>
      </c>
      <c r="C158" s="198" t="s">
        <v>1172</v>
      </c>
      <c r="D158" s="542" t="s">
        <v>1210</v>
      </c>
      <c r="E158" s="540">
        <v>31168</v>
      </c>
      <c r="F158" s="541">
        <v>3436</v>
      </c>
      <c r="G158" s="541">
        <v>3437</v>
      </c>
      <c r="H158" s="366" t="s">
        <v>1383</v>
      </c>
      <c r="I158" s="340" t="s">
        <v>119</v>
      </c>
      <c r="J158" s="537" t="s">
        <v>1034</v>
      </c>
      <c r="K158" s="395">
        <v>1030</v>
      </c>
      <c r="L158" s="536" t="s">
        <v>1071</v>
      </c>
      <c r="M158" s="368" t="s">
        <v>1396</v>
      </c>
      <c r="N158" s="368" t="s">
        <v>1399</v>
      </c>
      <c r="O158" s="368" t="s">
        <v>1402</v>
      </c>
      <c r="P158" s="368" t="s">
        <v>1405</v>
      </c>
      <c r="Q158" s="368">
        <v>1</v>
      </c>
      <c r="R158" s="362"/>
    </row>
    <row r="159" spans="1:18" s="353" customFormat="1" ht="27" customHeight="1">
      <c r="A159" s="198">
        <v>155</v>
      </c>
      <c r="B159" s="198" t="s">
        <v>763</v>
      </c>
      <c r="C159" s="198" t="s">
        <v>1173</v>
      </c>
      <c r="D159" s="542" t="s">
        <v>1208</v>
      </c>
      <c r="E159" s="540">
        <v>30498</v>
      </c>
      <c r="F159" s="541">
        <v>3943</v>
      </c>
      <c r="G159" s="541">
        <v>3141</v>
      </c>
      <c r="H159" s="366" t="s">
        <v>1383</v>
      </c>
      <c r="I159" s="340" t="s">
        <v>119</v>
      </c>
      <c r="J159" s="537" t="s">
        <v>1034</v>
      </c>
      <c r="K159" s="395">
        <v>1182</v>
      </c>
      <c r="L159" s="536" t="s">
        <v>1071</v>
      </c>
      <c r="M159" s="368" t="s">
        <v>1396</v>
      </c>
      <c r="N159" s="368" t="s">
        <v>1399</v>
      </c>
      <c r="O159" s="368" t="s">
        <v>1402</v>
      </c>
      <c r="P159" s="368" t="s">
        <v>1405</v>
      </c>
      <c r="Q159" s="368">
        <v>1</v>
      </c>
      <c r="R159" s="362"/>
    </row>
    <row r="160" spans="1:18" s="353" customFormat="1" ht="27" customHeight="1">
      <c r="A160" s="198">
        <v>156</v>
      </c>
      <c r="B160" s="198" t="s">
        <v>763</v>
      </c>
      <c r="C160" s="198" t="s">
        <v>1174</v>
      </c>
      <c r="D160" s="542" t="s">
        <v>1211</v>
      </c>
      <c r="E160" s="540">
        <v>30834</v>
      </c>
      <c r="F160" s="541">
        <v>180</v>
      </c>
      <c r="G160" s="541">
        <v>0</v>
      </c>
      <c r="H160" s="366" t="s">
        <v>1311</v>
      </c>
      <c r="I160" s="340" t="s">
        <v>120</v>
      </c>
      <c r="J160" s="537" t="s">
        <v>1034</v>
      </c>
      <c r="K160" s="395">
        <v>610</v>
      </c>
      <c r="L160" s="536" t="s">
        <v>1071</v>
      </c>
      <c r="M160" s="368" t="s">
        <v>1396</v>
      </c>
      <c r="N160" s="368" t="s">
        <v>1399</v>
      </c>
      <c r="O160" s="368" t="s">
        <v>1402</v>
      </c>
      <c r="P160" s="368" t="s">
        <v>1405</v>
      </c>
      <c r="Q160" s="368">
        <v>2</v>
      </c>
      <c r="R160" s="362"/>
    </row>
    <row r="161" spans="1:18" s="353" customFormat="1" ht="27" customHeight="1">
      <c r="A161" s="198">
        <v>157</v>
      </c>
      <c r="B161" s="198" t="s">
        <v>763</v>
      </c>
      <c r="C161" s="198" t="s">
        <v>1175</v>
      </c>
      <c r="D161" s="542" t="s">
        <v>1212</v>
      </c>
      <c r="E161" s="540"/>
      <c r="F161" s="541">
        <v>6</v>
      </c>
      <c r="G161" s="541">
        <v>0</v>
      </c>
      <c r="H161" s="366" t="s">
        <v>1383</v>
      </c>
      <c r="I161" s="340" t="s">
        <v>119</v>
      </c>
      <c r="J161" s="537" t="s">
        <v>1034</v>
      </c>
      <c r="K161" s="395">
        <v>195</v>
      </c>
      <c r="L161" s="536" t="s">
        <v>1071</v>
      </c>
      <c r="M161" s="368" t="s">
        <v>1396</v>
      </c>
      <c r="N161" s="368" t="s">
        <v>1399</v>
      </c>
      <c r="O161" s="368" t="s">
        <v>1402</v>
      </c>
      <c r="P161" s="368" t="s">
        <v>1405</v>
      </c>
      <c r="Q161" s="368">
        <v>1</v>
      </c>
      <c r="R161" s="362"/>
    </row>
    <row r="162" spans="1:18" s="353" customFormat="1" ht="27" customHeight="1">
      <c r="A162" s="198">
        <v>158</v>
      </c>
      <c r="B162" s="198" t="s">
        <v>763</v>
      </c>
      <c r="C162" s="198" t="s">
        <v>1176</v>
      </c>
      <c r="D162" s="542" t="s">
        <v>1213</v>
      </c>
      <c r="E162" s="540">
        <v>38108</v>
      </c>
      <c r="F162" s="541">
        <v>188</v>
      </c>
      <c r="G162" s="541">
        <v>98</v>
      </c>
      <c r="H162" s="366" t="s">
        <v>1312</v>
      </c>
      <c r="I162" s="340" t="s">
        <v>1385</v>
      </c>
      <c r="J162" s="537"/>
      <c r="K162" s="395">
        <v>50</v>
      </c>
      <c r="L162" s="536"/>
      <c r="M162" s="368" t="s">
        <v>1396</v>
      </c>
      <c r="N162" s="368" t="s">
        <v>1399</v>
      </c>
      <c r="O162" s="368" t="s">
        <v>1402</v>
      </c>
      <c r="P162" s="368" t="s">
        <v>1405</v>
      </c>
      <c r="Q162" s="368">
        <v>1</v>
      </c>
      <c r="R162" s="362"/>
    </row>
    <row r="163" spans="1:18" s="353" customFormat="1" ht="27" customHeight="1">
      <c r="A163" s="198">
        <v>159</v>
      </c>
      <c r="B163" s="198" t="s">
        <v>763</v>
      </c>
      <c r="C163" s="198" t="s">
        <v>1535</v>
      </c>
      <c r="D163" s="542" t="s">
        <v>1214</v>
      </c>
      <c r="E163" s="540">
        <v>39588</v>
      </c>
      <c r="F163" s="541">
        <v>0</v>
      </c>
      <c r="G163" s="541">
        <v>0</v>
      </c>
      <c r="H163" s="366" t="s">
        <v>1311</v>
      </c>
      <c r="I163" s="340" t="s">
        <v>1385</v>
      </c>
      <c r="J163" s="537" t="s">
        <v>1034</v>
      </c>
      <c r="K163" s="395">
        <v>272</v>
      </c>
      <c r="L163" s="536" t="s">
        <v>1071</v>
      </c>
      <c r="M163" s="368" t="s">
        <v>1396</v>
      </c>
      <c r="N163" s="368" t="s">
        <v>1399</v>
      </c>
      <c r="O163" s="368" t="s">
        <v>1402</v>
      </c>
      <c r="P163" s="368" t="s">
        <v>1405</v>
      </c>
      <c r="Q163" s="368">
        <v>1</v>
      </c>
      <c r="R163" s="362"/>
    </row>
    <row r="164" spans="1:18" s="353" customFormat="1" ht="27" customHeight="1">
      <c r="A164" s="198">
        <v>160</v>
      </c>
      <c r="B164" s="198" t="s">
        <v>763</v>
      </c>
      <c r="C164" s="198" t="s">
        <v>1536</v>
      </c>
      <c r="D164" s="542" t="s">
        <v>1215</v>
      </c>
      <c r="E164" s="540">
        <v>39583</v>
      </c>
      <c r="F164" s="541">
        <v>0</v>
      </c>
      <c r="G164" s="541">
        <v>0</v>
      </c>
      <c r="H164" s="366" t="s">
        <v>1311</v>
      </c>
      <c r="I164" s="340" t="s">
        <v>1385</v>
      </c>
      <c r="J164" s="554" t="s">
        <v>1034</v>
      </c>
      <c r="K164" s="395">
        <v>420</v>
      </c>
      <c r="L164" s="553" t="s">
        <v>1071</v>
      </c>
      <c r="M164" s="368" t="s">
        <v>1396</v>
      </c>
      <c r="N164" s="368" t="s">
        <v>1399</v>
      </c>
      <c r="O164" s="368" t="s">
        <v>1402</v>
      </c>
      <c r="P164" s="368" t="s">
        <v>1405</v>
      </c>
      <c r="Q164" s="368">
        <v>1</v>
      </c>
      <c r="R164" s="362"/>
    </row>
    <row r="165" spans="1:18" s="353" customFormat="1" ht="27" customHeight="1">
      <c r="A165" s="198">
        <v>161</v>
      </c>
      <c r="B165" s="198" t="s">
        <v>763</v>
      </c>
      <c r="C165" s="198" t="s">
        <v>1537</v>
      </c>
      <c r="D165" s="542" t="s">
        <v>1216</v>
      </c>
      <c r="E165" s="540">
        <v>39959</v>
      </c>
      <c r="F165" s="541">
        <v>512</v>
      </c>
      <c r="G165" s="541">
        <v>266</v>
      </c>
      <c r="H165" s="366" t="s">
        <v>1311</v>
      </c>
      <c r="I165" s="340" t="s">
        <v>1385</v>
      </c>
      <c r="J165" s="537" t="s">
        <v>1034</v>
      </c>
      <c r="K165" s="395">
        <v>126</v>
      </c>
      <c r="L165" s="536" t="s">
        <v>1071</v>
      </c>
      <c r="M165" s="368" t="s">
        <v>1396</v>
      </c>
      <c r="N165" s="368" t="s">
        <v>1399</v>
      </c>
      <c r="O165" s="368" t="s">
        <v>1402</v>
      </c>
      <c r="P165" s="368" t="s">
        <v>1405</v>
      </c>
      <c r="Q165" s="368">
        <v>1</v>
      </c>
      <c r="R165" s="362"/>
    </row>
    <row r="166" spans="1:18" s="353" customFormat="1" ht="27" customHeight="1">
      <c r="A166" s="198">
        <v>162</v>
      </c>
      <c r="B166" s="198" t="s">
        <v>763</v>
      </c>
      <c r="C166" s="198" t="s">
        <v>1538</v>
      </c>
      <c r="D166" s="542" t="s">
        <v>1217</v>
      </c>
      <c r="E166" s="540">
        <v>40715</v>
      </c>
      <c r="F166" s="541">
        <v>0</v>
      </c>
      <c r="G166" s="541">
        <v>0</v>
      </c>
      <c r="H166" s="366" t="s">
        <v>1311</v>
      </c>
      <c r="I166" s="340" t="s">
        <v>1385</v>
      </c>
      <c r="J166" s="612" t="s">
        <v>1034</v>
      </c>
      <c r="K166" s="395">
        <v>98</v>
      </c>
      <c r="L166" s="611" t="s">
        <v>1071</v>
      </c>
      <c r="M166" s="368" t="s">
        <v>1396</v>
      </c>
      <c r="N166" s="368" t="s">
        <v>1399</v>
      </c>
      <c r="O166" s="368" t="s">
        <v>1402</v>
      </c>
      <c r="P166" s="368" t="s">
        <v>1405</v>
      </c>
      <c r="Q166" s="368">
        <v>1</v>
      </c>
      <c r="R166" s="362"/>
    </row>
    <row r="167" spans="1:18" s="353" customFormat="1" ht="27" customHeight="1">
      <c r="A167" s="198">
        <v>163</v>
      </c>
      <c r="B167" s="198" t="s">
        <v>763</v>
      </c>
      <c r="C167" s="365" t="s">
        <v>1539</v>
      </c>
      <c r="D167" s="542" t="s">
        <v>1218</v>
      </c>
      <c r="E167" s="540">
        <v>41021</v>
      </c>
      <c r="F167" s="541">
        <v>0</v>
      </c>
      <c r="G167" s="541">
        <v>0</v>
      </c>
      <c r="H167" s="366" t="s">
        <v>1311</v>
      </c>
      <c r="I167" s="340" t="s">
        <v>1385</v>
      </c>
      <c r="J167" s="537" t="s">
        <v>1034</v>
      </c>
      <c r="K167" s="395">
        <v>65</v>
      </c>
      <c r="L167" s="536" t="s">
        <v>1071</v>
      </c>
      <c r="M167" s="368" t="s">
        <v>1396</v>
      </c>
      <c r="N167" s="368" t="s">
        <v>1399</v>
      </c>
      <c r="O167" s="368" t="s">
        <v>1402</v>
      </c>
      <c r="P167" s="368" t="s">
        <v>1405</v>
      </c>
      <c r="Q167" s="368">
        <v>1</v>
      </c>
      <c r="R167" s="362"/>
    </row>
    <row r="168" spans="1:18" s="353" customFormat="1" ht="27" customHeight="1">
      <c r="A168" s="198">
        <v>164</v>
      </c>
      <c r="B168" s="198" t="s">
        <v>763</v>
      </c>
      <c r="C168" s="198" t="s">
        <v>1177</v>
      </c>
      <c r="D168" s="542" t="s">
        <v>1219</v>
      </c>
      <c r="E168" s="540">
        <v>41122</v>
      </c>
      <c r="F168" s="541">
        <v>0</v>
      </c>
      <c r="G168" s="541">
        <v>0</v>
      </c>
      <c r="H168" s="366" t="s">
        <v>1311</v>
      </c>
      <c r="I168" s="340" t="s">
        <v>1385</v>
      </c>
      <c r="J168" s="537" t="s">
        <v>1034</v>
      </c>
      <c r="K168" s="395">
        <v>79</v>
      </c>
      <c r="L168" s="536" t="s">
        <v>1071</v>
      </c>
      <c r="M168" s="368" t="s">
        <v>1396</v>
      </c>
      <c r="N168" s="368" t="s">
        <v>1399</v>
      </c>
      <c r="O168" s="368" t="s">
        <v>1402</v>
      </c>
      <c r="P168" s="368" t="s">
        <v>1405</v>
      </c>
      <c r="Q168" s="368">
        <v>1</v>
      </c>
      <c r="R168" s="362"/>
    </row>
    <row r="169" spans="1:18" s="353" customFormat="1" ht="27" customHeight="1">
      <c r="A169" s="198">
        <v>165</v>
      </c>
      <c r="B169" s="198" t="s">
        <v>763</v>
      </c>
      <c r="C169" s="198" t="s">
        <v>1540</v>
      </c>
      <c r="D169" s="542" t="s">
        <v>1220</v>
      </c>
      <c r="E169" s="540">
        <v>41149</v>
      </c>
      <c r="F169" s="541">
        <v>0</v>
      </c>
      <c r="G169" s="541">
        <v>0</v>
      </c>
      <c r="H169" s="366" t="s">
        <v>1311</v>
      </c>
      <c r="I169" s="340" t="s">
        <v>1385</v>
      </c>
      <c r="J169" s="537" t="s">
        <v>1034</v>
      </c>
      <c r="K169" s="395">
        <v>520</v>
      </c>
      <c r="L169" s="536" t="s">
        <v>1071</v>
      </c>
      <c r="M169" s="368" t="s">
        <v>1397</v>
      </c>
      <c r="N169" s="368" t="s">
        <v>1399</v>
      </c>
      <c r="O169" s="368" t="s">
        <v>1402</v>
      </c>
      <c r="P169" s="368" t="s">
        <v>1405</v>
      </c>
      <c r="Q169" s="368">
        <v>1</v>
      </c>
      <c r="R169" s="362"/>
    </row>
    <row r="170" spans="1:18" s="353" customFormat="1" ht="27" customHeight="1">
      <c r="A170" s="198">
        <v>166</v>
      </c>
      <c r="B170" s="198" t="s">
        <v>763</v>
      </c>
      <c r="C170" s="198" t="s">
        <v>1541</v>
      </c>
      <c r="D170" s="542" t="s">
        <v>1221</v>
      </c>
      <c r="E170" s="540">
        <v>41388</v>
      </c>
      <c r="F170" s="541">
        <v>0</v>
      </c>
      <c r="G170" s="541">
        <v>0</v>
      </c>
      <c r="H170" s="366" t="s">
        <v>1311</v>
      </c>
      <c r="I170" s="340" t="s">
        <v>1385</v>
      </c>
      <c r="J170" s="537" t="s">
        <v>1034</v>
      </c>
      <c r="K170" s="395">
        <v>271</v>
      </c>
      <c r="L170" s="536" t="s">
        <v>1071</v>
      </c>
      <c r="M170" s="368" t="s">
        <v>1396</v>
      </c>
      <c r="N170" s="368" t="s">
        <v>1399</v>
      </c>
      <c r="O170" s="368" t="s">
        <v>1402</v>
      </c>
      <c r="P170" s="368" t="s">
        <v>1405</v>
      </c>
      <c r="Q170" s="368">
        <v>1</v>
      </c>
      <c r="R170" s="362"/>
    </row>
    <row r="171" spans="1:18" s="353" customFormat="1" ht="27" customHeight="1">
      <c r="A171" s="198">
        <v>167</v>
      </c>
      <c r="B171" s="198" t="s">
        <v>763</v>
      </c>
      <c r="C171" s="198" t="s">
        <v>1542</v>
      </c>
      <c r="D171" s="542" t="s">
        <v>1222</v>
      </c>
      <c r="E171" s="540">
        <v>41438</v>
      </c>
      <c r="F171" s="541">
        <v>0</v>
      </c>
      <c r="G171" s="541">
        <v>0</v>
      </c>
      <c r="H171" s="366" t="s">
        <v>1311</v>
      </c>
      <c r="I171" s="340" t="s">
        <v>1385</v>
      </c>
      <c r="J171" s="537" t="s">
        <v>1034</v>
      </c>
      <c r="K171" s="395">
        <v>312</v>
      </c>
      <c r="L171" s="536" t="s">
        <v>1071</v>
      </c>
      <c r="M171" s="368" t="s">
        <v>1397</v>
      </c>
      <c r="N171" s="368" t="s">
        <v>1399</v>
      </c>
      <c r="O171" s="368" t="s">
        <v>1402</v>
      </c>
      <c r="P171" s="368" t="s">
        <v>1405</v>
      </c>
      <c r="Q171" s="368">
        <v>1</v>
      </c>
      <c r="R171" s="362"/>
    </row>
    <row r="172" spans="1:18" s="353" customFormat="1" ht="27" customHeight="1">
      <c r="A172" s="198">
        <v>168</v>
      </c>
      <c r="B172" s="198" t="s">
        <v>763</v>
      </c>
      <c r="C172" s="198" t="s">
        <v>1543</v>
      </c>
      <c r="D172" s="542" t="s">
        <v>1223</v>
      </c>
      <c r="E172" s="540">
        <v>41718</v>
      </c>
      <c r="F172" s="541">
        <v>0</v>
      </c>
      <c r="G172" s="541">
        <v>0</v>
      </c>
      <c r="H172" s="366" t="s">
        <v>1311</v>
      </c>
      <c r="I172" s="340" t="s">
        <v>1385</v>
      </c>
      <c r="J172" s="537" t="s">
        <v>1034</v>
      </c>
      <c r="K172" s="395">
        <v>300</v>
      </c>
      <c r="L172" s="536" t="s">
        <v>1071</v>
      </c>
      <c r="M172" s="368" t="s">
        <v>1397</v>
      </c>
      <c r="N172" s="368" t="s">
        <v>1399</v>
      </c>
      <c r="O172" s="368" t="s">
        <v>1402</v>
      </c>
      <c r="P172" s="368" t="s">
        <v>1405</v>
      </c>
      <c r="Q172" s="368">
        <v>1</v>
      </c>
      <c r="R172" s="362"/>
    </row>
    <row r="173" spans="1:18" s="353" customFormat="1" ht="27" customHeight="1">
      <c r="A173" s="198">
        <v>169</v>
      </c>
      <c r="B173" s="198" t="s">
        <v>763</v>
      </c>
      <c r="C173" s="365" t="s">
        <v>1178</v>
      </c>
      <c r="D173" s="542" t="s">
        <v>1212</v>
      </c>
      <c r="E173" s="540"/>
      <c r="F173" s="541">
        <v>364</v>
      </c>
      <c r="G173" s="541"/>
      <c r="H173" s="366" t="s">
        <v>1383</v>
      </c>
      <c r="I173" s="340" t="s">
        <v>119</v>
      </c>
      <c r="J173" s="537" t="s">
        <v>1034</v>
      </c>
      <c r="K173" s="395">
        <v>189</v>
      </c>
      <c r="L173" s="536" t="s">
        <v>1071</v>
      </c>
      <c r="M173" s="368" t="s">
        <v>1396</v>
      </c>
      <c r="N173" s="368"/>
      <c r="O173" s="368"/>
      <c r="P173" s="368"/>
      <c r="Q173" s="368"/>
      <c r="R173" s="362" t="s">
        <v>1410</v>
      </c>
    </row>
    <row r="174" spans="1:18" ht="25.5" customHeight="1">
      <c r="A174" s="389"/>
      <c r="B174" s="538" t="s">
        <v>540</v>
      </c>
      <c r="C174" s="538"/>
      <c r="D174" s="538"/>
      <c r="E174" s="390"/>
      <c r="F174" s="391">
        <f>SUM(F5:F173)</f>
        <v>303380</v>
      </c>
      <c r="G174" s="391">
        <f>SUM(G5:G173)</f>
        <v>74925</v>
      </c>
      <c r="H174" s="391"/>
      <c r="I174" s="588"/>
      <c r="J174" s="550"/>
      <c r="K174" s="392">
        <f>SUM(K5:K173)</f>
        <v>176435.03200000001</v>
      </c>
      <c r="L174" s="551"/>
      <c r="M174" s="391"/>
      <c r="N174" s="391"/>
      <c r="O174" s="391"/>
      <c r="P174" s="391"/>
      <c r="Q174" s="391">
        <f>SUM(Q5:Q173)</f>
        <v>482</v>
      </c>
      <c r="R174" s="389"/>
    </row>
    <row r="175" spans="1:18" ht="15.95" customHeight="1">
      <c r="H175" s="30"/>
      <c r="I175" s="589"/>
      <c r="J175" s="30"/>
      <c r="L175" s="30"/>
      <c r="M175" s="30"/>
      <c r="N175" s="30"/>
      <c r="O175" s="30"/>
      <c r="P175" s="30"/>
      <c r="Q175" s="30"/>
    </row>
    <row r="176" spans="1:18" ht="15.95" customHeight="1">
      <c r="F176" s="35"/>
      <c r="G176" s="35"/>
      <c r="H176" s="35"/>
      <c r="I176" s="590"/>
      <c r="J176" s="35"/>
      <c r="K176" s="35"/>
      <c r="M176" s="35"/>
      <c r="N176" s="35"/>
      <c r="O176" s="35"/>
      <c r="P176" s="35"/>
      <c r="Q176" s="35"/>
    </row>
    <row r="177" spans="9:16" ht="15.95" customHeight="1">
      <c r="I177" s="591"/>
      <c r="P177" s="30"/>
    </row>
    <row r="178" spans="9:16" ht="15.95" customHeight="1">
      <c r="I178" s="591"/>
    </row>
    <row r="179" spans="9:16" ht="15.95" customHeight="1">
      <c r="I179" s="591"/>
    </row>
    <row r="180" spans="9:16" ht="15.95" customHeight="1">
      <c r="I180" s="591"/>
    </row>
    <row r="181" spans="9:16" ht="15.95" customHeight="1">
      <c r="I181" s="591"/>
    </row>
    <row r="182" spans="9:16" ht="15.95" customHeight="1">
      <c r="I182" s="591"/>
    </row>
    <row r="183" spans="9:16" ht="15.95" customHeight="1">
      <c r="I183" s="591"/>
    </row>
    <row r="184" spans="9:16" ht="15.95" customHeight="1">
      <c r="I184" s="591"/>
    </row>
    <row r="185" spans="9:16" ht="15.95" customHeight="1">
      <c r="I185" s="591"/>
    </row>
    <row r="186" spans="9:16" ht="15.95" customHeight="1">
      <c r="I186" s="591"/>
    </row>
    <row r="187" spans="9:16" ht="15.95" customHeight="1">
      <c r="I187" s="591"/>
    </row>
    <row r="188" spans="9:16" ht="15.95" customHeight="1">
      <c r="I188" s="591"/>
    </row>
    <row r="189" spans="9:16" ht="15.95" customHeight="1">
      <c r="I189" s="591"/>
    </row>
    <row r="190" spans="9:16" ht="15.95" customHeight="1">
      <c r="I190" s="591"/>
    </row>
    <row r="191" spans="9:16" ht="15.95" customHeight="1">
      <c r="I191" s="591"/>
    </row>
    <row r="192" spans="9:16" ht="15.95" customHeight="1">
      <c r="I192" s="591"/>
    </row>
    <row r="193" spans="9:9" ht="15.95" customHeight="1">
      <c r="I193" s="591"/>
    </row>
    <row r="194" spans="9:9" ht="15.95" customHeight="1">
      <c r="I194" s="591"/>
    </row>
    <row r="195" spans="9:9" ht="15.95" customHeight="1">
      <c r="I195" s="591"/>
    </row>
    <row r="196" spans="9:9" ht="15.95" customHeight="1">
      <c r="I196" s="591"/>
    </row>
    <row r="197" spans="9:9" ht="15.95" customHeight="1">
      <c r="I197" s="591"/>
    </row>
    <row r="198" spans="9:9" ht="15.95" customHeight="1">
      <c r="I198" s="591"/>
    </row>
    <row r="199" spans="9:9" ht="15.95" customHeight="1">
      <c r="I199" s="591"/>
    </row>
    <row r="200" spans="9:9" ht="15.95" customHeight="1">
      <c r="I200" s="591"/>
    </row>
    <row r="201" spans="9:9" ht="15.95" customHeight="1">
      <c r="I201" s="591"/>
    </row>
    <row r="202" spans="9:9" ht="15.95" customHeight="1">
      <c r="I202" s="591"/>
    </row>
    <row r="203" spans="9:9" ht="15.95" customHeight="1">
      <c r="I203" s="591"/>
    </row>
    <row r="204" spans="9:9" ht="15.95" customHeight="1">
      <c r="I204" s="591"/>
    </row>
    <row r="205" spans="9:9" ht="15.95" customHeight="1">
      <c r="I205" s="591"/>
    </row>
    <row r="206" spans="9:9" ht="15.95" customHeight="1">
      <c r="I206" s="591"/>
    </row>
    <row r="207" spans="9:9" ht="15.95" customHeight="1">
      <c r="I207" s="591"/>
    </row>
    <row r="208" spans="9:9" ht="15.95" customHeight="1">
      <c r="I208" s="591"/>
    </row>
    <row r="209" spans="9:9" ht="15.95" customHeight="1">
      <c r="I209" s="591"/>
    </row>
    <row r="210" spans="9:9" ht="15.95" customHeight="1">
      <c r="I210" s="591"/>
    </row>
    <row r="211" spans="9:9" ht="15.95" customHeight="1">
      <c r="I211" s="591"/>
    </row>
    <row r="212" spans="9:9" ht="15.95" customHeight="1">
      <c r="I212" s="591"/>
    </row>
    <row r="213" spans="9:9" ht="15.95" customHeight="1">
      <c r="I213" s="591"/>
    </row>
    <row r="214" spans="9:9" ht="15.95" customHeight="1">
      <c r="I214" s="591"/>
    </row>
    <row r="215" spans="9:9" ht="15.95" customHeight="1">
      <c r="I215" s="591"/>
    </row>
    <row r="216" spans="9:9" ht="15.95" customHeight="1">
      <c r="I216" s="591"/>
    </row>
    <row r="217" spans="9:9" ht="15.95" customHeight="1">
      <c r="I217" s="591"/>
    </row>
    <row r="218" spans="9:9" ht="15.95" customHeight="1">
      <c r="I218" s="591"/>
    </row>
    <row r="219" spans="9:9" ht="15.95" customHeight="1">
      <c r="I219" s="591"/>
    </row>
    <row r="220" spans="9:9" ht="15.95" customHeight="1">
      <c r="I220" s="591"/>
    </row>
    <row r="221" spans="9:9" ht="15.95" customHeight="1">
      <c r="I221" s="591"/>
    </row>
    <row r="222" spans="9:9" ht="15.95" customHeight="1">
      <c r="I222" s="591"/>
    </row>
    <row r="223" spans="9:9" ht="15.95" customHeight="1">
      <c r="I223" s="591"/>
    </row>
    <row r="224" spans="9:9" ht="15.95" customHeight="1">
      <c r="I224" s="591"/>
    </row>
    <row r="225" spans="9:9" ht="15.95" customHeight="1">
      <c r="I225" s="591"/>
    </row>
    <row r="226" spans="9:9" ht="15.95" customHeight="1">
      <c r="I226" s="591"/>
    </row>
    <row r="227" spans="9:9" ht="15.95" customHeight="1">
      <c r="I227" s="591"/>
    </row>
    <row r="228" spans="9:9" ht="15.95" customHeight="1">
      <c r="I228" s="591"/>
    </row>
    <row r="229" spans="9:9" ht="15.95" customHeight="1">
      <c r="I229" s="591"/>
    </row>
    <row r="230" spans="9:9" ht="15.95" customHeight="1">
      <c r="I230" s="591"/>
    </row>
    <row r="231" spans="9:9" ht="15.95" customHeight="1">
      <c r="I231" s="591"/>
    </row>
    <row r="232" spans="9:9" ht="15.95" customHeight="1">
      <c r="I232" s="591"/>
    </row>
    <row r="233" spans="9:9" ht="15.95" customHeight="1">
      <c r="I233" s="591"/>
    </row>
    <row r="234" spans="9:9" ht="15.95" customHeight="1">
      <c r="I234" s="591"/>
    </row>
    <row r="235" spans="9:9" ht="15.95" customHeight="1">
      <c r="I235" s="591"/>
    </row>
    <row r="236" spans="9:9" ht="15.95" customHeight="1">
      <c r="I236" s="591"/>
    </row>
    <row r="237" spans="9:9" ht="15.95" customHeight="1">
      <c r="I237" s="591"/>
    </row>
    <row r="238" spans="9:9" ht="15.95" customHeight="1">
      <c r="I238" s="591"/>
    </row>
    <row r="239" spans="9:9" ht="15.95" customHeight="1">
      <c r="I239" s="591"/>
    </row>
    <row r="240" spans="9:9" ht="15.95" customHeight="1">
      <c r="I240" s="591"/>
    </row>
    <row r="241" spans="9:9" ht="15.95" customHeight="1">
      <c r="I241" s="591"/>
    </row>
    <row r="242" spans="9:9" ht="15.95" customHeight="1">
      <c r="I242" s="591"/>
    </row>
    <row r="243" spans="9:9" ht="15.95" customHeight="1">
      <c r="I243" s="591"/>
    </row>
    <row r="244" spans="9:9" ht="15.95" customHeight="1">
      <c r="I244" s="591"/>
    </row>
    <row r="245" spans="9:9" ht="15.95" customHeight="1">
      <c r="I245" s="591"/>
    </row>
    <row r="246" spans="9:9" ht="15.95" customHeight="1">
      <c r="I246" s="591"/>
    </row>
    <row r="247" spans="9:9" ht="15.95" customHeight="1">
      <c r="I247" s="591"/>
    </row>
    <row r="248" spans="9:9" ht="15.95" customHeight="1">
      <c r="I248" s="591"/>
    </row>
    <row r="249" spans="9:9" ht="15.95" customHeight="1">
      <c r="I249" s="591"/>
    </row>
    <row r="250" spans="9:9" ht="15.95" customHeight="1">
      <c r="I250" s="591"/>
    </row>
    <row r="251" spans="9:9" ht="15.95" customHeight="1">
      <c r="I251" s="591"/>
    </row>
    <row r="252" spans="9:9" ht="15.95" customHeight="1">
      <c r="I252" s="591"/>
    </row>
    <row r="253" spans="9:9" ht="15.95" customHeight="1">
      <c r="I253" s="591"/>
    </row>
    <row r="254" spans="9:9" ht="15.95" customHeight="1">
      <c r="I254" s="591"/>
    </row>
    <row r="255" spans="9:9" ht="15.95" customHeight="1">
      <c r="I255" s="591"/>
    </row>
    <row r="256" spans="9:9" ht="15.95" customHeight="1">
      <c r="I256" s="591"/>
    </row>
    <row r="257" spans="9:9" ht="15.95" customHeight="1">
      <c r="I257" s="591"/>
    </row>
    <row r="258" spans="9:9" ht="15.95" customHeight="1">
      <c r="I258" s="591"/>
    </row>
    <row r="259" spans="9:9" ht="15.95" customHeight="1">
      <c r="I259" s="591"/>
    </row>
    <row r="260" spans="9:9" ht="15.95" customHeight="1">
      <c r="I260" s="591"/>
    </row>
    <row r="261" spans="9:9" ht="15.95" customHeight="1">
      <c r="I261" s="591"/>
    </row>
    <row r="262" spans="9:9" ht="15.95" customHeight="1">
      <c r="I262" s="591"/>
    </row>
    <row r="263" spans="9:9" ht="15.95" customHeight="1">
      <c r="I263" s="591"/>
    </row>
    <row r="264" spans="9:9" ht="15.95" customHeight="1">
      <c r="I264" s="591"/>
    </row>
    <row r="265" spans="9:9" ht="15.95" customHeight="1">
      <c r="I265" s="591"/>
    </row>
    <row r="266" spans="9:9" ht="15.95" customHeight="1">
      <c r="I266" s="591"/>
    </row>
    <row r="267" spans="9:9" ht="15.95" customHeight="1">
      <c r="I267" s="591"/>
    </row>
    <row r="268" spans="9:9" ht="15.95" customHeight="1">
      <c r="I268" s="591"/>
    </row>
    <row r="269" spans="9:9" ht="15.95" customHeight="1">
      <c r="I269" s="591"/>
    </row>
    <row r="270" spans="9:9" ht="15.95" customHeight="1">
      <c r="I270" s="591"/>
    </row>
    <row r="271" spans="9:9" ht="15.95" customHeight="1">
      <c r="I271" s="591"/>
    </row>
    <row r="272" spans="9:9" ht="15.95" customHeight="1">
      <c r="I272" s="591"/>
    </row>
    <row r="273" spans="9:9" ht="15.95" customHeight="1">
      <c r="I273" s="591"/>
    </row>
    <row r="274" spans="9:9" ht="15.95" customHeight="1">
      <c r="I274" s="591"/>
    </row>
    <row r="275" spans="9:9" ht="15.95" customHeight="1">
      <c r="I275" s="591"/>
    </row>
    <row r="276" spans="9:9" ht="15.95" customHeight="1">
      <c r="I276" s="591"/>
    </row>
    <row r="277" spans="9:9" ht="15.95" customHeight="1">
      <c r="I277" s="591"/>
    </row>
    <row r="278" spans="9:9" ht="15.95" customHeight="1">
      <c r="I278" s="591"/>
    </row>
    <row r="279" spans="9:9" ht="15.95" customHeight="1">
      <c r="I279" s="591"/>
    </row>
    <row r="280" spans="9:9" ht="15.95" customHeight="1">
      <c r="I280" s="591"/>
    </row>
    <row r="281" spans="9:9" ht="15.95" customHeight="1">
      <c r="I281" s="591"/>
    </row>
    <row r="282" spans="9:9" ht="15.95" customHeight="1">
      <c r="I282" s="591"/>
    </row>
    <row r="283" spans="9:9" ht="15.95" customHeight="1">
      <c r="I283" s="591"/>
    </row>
    <row r="284" spans="9:9" ht="15.95" customHeight="1">
      <c r="I284" s="591"/>
    </row>
    <row r="285" spans="9:9" ht="15.95" customHeight="1">
      <c r="I285" s="591"/>
    </row>
    <row r="286" spans="9:9" ht="15.95" customHeight="1">
      <c r="I286" s="591"/>
    </row>
    <row r="287" spans="9:9" ht="15.95" customHeight="1">
      <c r="I287" s="591"/>
    </row>
    <row r="288" spans="9:9" ht="15.95" customHeight="1">
      <c r="I288" s="591"/>
    </row>
    <row r="289" spans="9:9" ht="15.95" customHeight="1">
      <c r="I289" s="591"/>
    </row>
    <row r="290" spans="9:9" ht="15.95" customHeight="1">
      <c r="I290" s="591"/>
    </row>
    <row r="291" spans="9:9" ht="15.95" customHeight="1">
      <c r="I291" s="591"/>
    </row>
    <row r="292" spans="9:9" ht="15.95" customHeight="1">
      <c r="I292" s="591"/>
    </row>
    <row r="293" spans="9:9" ht="15.95" customHeight="1">
      <c r="I293" s="591"/>
    </row>
    <row r="294" spans="9:9" ht="15.95" customHeight="1">
      <c r="I294" s="591"/>
    </row>
    <row r="295" spans="9:9" ht="15.95" customHeight="1">
      <c r="I295" s="591"/>
    </row>
    <row r="296" spans="9:9" ht="15.95" customHeight="1">
      <c r="I296" s="591"/>
    </row>
  </sheetData>
  <mergeCells count="5">
    <mergeCell ref="R2:R4"/>
    <mergeCell ref="I2:I4"/>
    <mergeCell ref="O2:O4"/>
    <mergeCell ref="P2:P4"/>
    <mergeCell ref="J2:L4"/>
  </mergeCells>
  <phoneticPr fontId="2"/>
  <dataValidations count="4">
    <dataValidation allowBlank="1" showErrorMessage="1" sqref="N67 JJ67 TF67 ADB67 AMX67 AWT67 BGP67 BQL67 CAH67 CKD67 CTZ67 DDV67 DNR67 DXN67 EHJ67 ERF67 FBB67 FKX67 FUT67 GEP67 GOL67 GYH67 HID67 HRZ67 IBV67 ILR67 IVN67 JFJ67 JPF67 JZB67 KIX67 KST67 LCP67 LML67 LWH67 MGD67 MPZ67 MZV67 NJR67 NTN67 ODJ67 ONF67 OXB67 PGX67 PQT67 QAP67 QKL67 QUH67 RED67 RNZ67 RXV67 SHR67 SRN67 TBJ67 TLF67 TVB67 UEX67 UOT67 UYP67 VIL67 VSH67 WCD67 WLZ67 WVV67"/>
    <dataValidation imeMode="hiragana" allowBlank="1" showInputMessage="1" showErrorMessage="1" sqref="WMD66:WMD131 WCH66:WCH131 VSL66:VSL131 VIP66:VIP131 UYT66:UYT131 UOX66:UOX131 UFB66:UFB131 TVF66:TVF131 TLJ66:TLJ131 TBN66:TBN131 SRR66:SRR131 SHV66:SHV131 RXZ66:RXZ131 ROD66:ROD131 REH66:REH131 QUL66:QUL131 QKP66:QKP131 QAT66:QAT131 PQX66:PQX131 PHB66:PHB131 OXF66:OXF131 ONJ66:ONJ131 ODN66:ODN131 NTR66:NTR131 NJV66:NJV131 MZZ66:MZZ131 MQD66:MQD131 MGH66:MGH131 LWL66:LWL131 LMP66:LMP131 LCT66:LCT131 KSX66:KSX131 KJB66:KJB131 JZF66:JZF131 JPJ66:JPJ131 JFN66:JFN131 IVR66:IVR131 ILV66:ILV131 IBZ66:IBZ131 HSD66:HSD131 HIH66:HIH131 GYL66:GYL131 GOP66:GOP131 GET66:GET131 FUX66:FUX131 FLB66:FLB131 FBF66:FBF131 ERJ66:ERJ131 EHN66:EHN131 DXR66:DXR131 DNV66:DNV131 DDZ66:DDZ131 CUD66:CUD131 CKH66:CKH131 CAL66:CAL131 BQP66:BQP131 BGT66:BGT131 AWX66:AWX131 ANB66:ANB131 ADF66:ADF131 TJ66:TJ131 JN66:JN131 R66:R131 R6:R51 WVW5:WVZ5 WVZ6:WVZ51 WMA5:WMD5 WMD6:WMD51 WCE5:WCH5 WCH6:WCH51 VSI5:VSL5 VSL6:VSL51 VIM5:VIP5 VIP6:VIP51 UYQ5:UYT5 UYT6:UYT51 UOU5:UOX5 UOX6:UOX51 UEY5:UFB5 UFB6:UFB51 TVC5:TVF5 TVF6:TVF51 TLG5:TLJ5 TLJ6:TLJ51 TBK5:TBN5 TBN6:TBN51 SRO5:SRR5 SRR6:SRR51 SHS5:SHV5 SHV6:SHV51 RXW5:RXZ5 RXZ6:RXZ51 ROA5:ROD5 ROD6:ROD51 REE5:REH5 REH6:REH51 QUI5:QUL5 QUL6:QUL51 QKM5:QKP5 QKP6:QKP51 QAQ5:QAT5 QAT6:QAT51 PQU5:PQX5 PQX6:PQX51 PGY5:PHB5 PHB6:PHB51 OXC5:OXF5 OXF6:OXF51 ONG5:ONJ5 ONJ6:ONJ51 ODK5:ODN5 ODN6:ODN51 NTO5:NTR5 NTR6:NTR51 NJS5:NJV5 NJV6:NJV51 MZW5:MZZ5 MZZ6:MZZ51 MQA5:MQD5 MQD6:MQD51 MGE5:MGH5 MGH6:MGH51 LWI5:LWL5 LWL6:LWL51 LMM5:LMP5 LMP6:LMP51 LCQ5:LCT5 LCT6:LCT51 KSU5:KSX5 KSX6:KSX51 KIY5:KJB5 KJB6:KJB51 JZC5:JZF5 JZF6:JZF51 JPG5:JPJ5 JPJ6:JPJ51 JFK5:JFN5 JFN6:JFN51 IVO5:IVR5 IVR6:IVR51 ILS5:ILV5 ILV6:ILV51 IBW5:IBZ5 IBZ6:IBZ51 HSA5:HSD5 HSD6:HSD51 HIE5:HIH5 HIH6:HIH51 GYI5:GYL5 GYL6:GYL51 GOM5:GOP5 GOP6:GOP51 GEQ5:GET5 GET6:GET51 FUU5:FUX5 FUX6:FUX51 FKY5:FLB5 FLB6:FLB51 FBC5:FBF5 FBF6:FBF51 ERG5:ERJ5 ERJ6:ERJ51 EHK5:EHN5 EHN6:EHN51 DXO5:DXR5 DXR6:DXR51 DNS5:DNV5 DNV6:DNV51 DDW5:DDZ5 DDZ6:DDZ51 CUA5:CUD5 CUD6:CUD51 CKE5:CKH5 CKH6:CKH51 CAI5:CAL5 CAL6:CAL51 BQM5:BQP5 BQP6:BQP51 BGQ5:BGT5 BGT6:BGT51 AWU5:AWX5 AWX6:AWX51 AMY5:ANB5 ANB6:ANB51 ADC5:ADF5 ADF6:ADF51 TG5:TJ5 TJ6:TJ51 JK5:JN5 JN6:JN51 O5:R5 WVZ66:WVZ131 O132:R173 WVW132:WVZ173 WMA132:WMD173 WCE132:WCH173 VSI132:VSL173 VIM132:VIP173 UYQ132:UYT173 UOU132:UOX173 UEY132:UFB173 TVC132:TVF173 TLG132:TLJ173 TBK132:TBN173 SRO132:SRR173 SHS132:SHV173 RXW132:RXZ173 ROA132:ROD173 REE132:REH173 QUI132:QUL173 QKM132:QKP173 QAQ132:QAT173 PQU132:PQX173 PGY132:PHB173 OXC132:OXF173 ONG132:ONJ173 ODK132:ODN173 NTO132:NTR173 NJS132:NJV173 MZW132:MZZ173 MQA132:MQD173 MGE132:MGH173 LWI132:LWL173 LMM132:LMP173 LCQ132:LCT173 KSU132:KSX173 KIY132:KJB173 JZC132:JZF173 JPG132:JPJ173 JFK132:JFN173 IVO132:IVR173 ILS132:ILV173 IBW132:IBZ173 HSA132:HSD173 HIE132:HIH173 GYI132:GYL173 GOM132:GOP173 GEQ132:GET173 FUU132:FUX173 FKY132:FLB173 FBC132:FBF173 ERG132:ERJ173 EHK132:EHN173 DXO132:DXR173 DNS132:DNV173 DDW132:DDZ173 CUA132:CUD173 CKE132:CKH173 CAI132:CAL173 BQM132:BQP173 BGQ132:BGT173 AWU132:AWX173 AMY132:ANB173 ADC132:ADF173 TG132:TJ173 JK132:JN173 WVW6:WVY131 WMA6:WMC131 WCE6:WCG131 VSI6:VSK131 VIM6:VIO131 UYQ6:UYS131 UOU6:UOW131 UEY6:UFA131 TVC6:TVE131 TLG6:TLI131 TBK6:TBM131 SRO6:SRQ131 SHS6:SHU131 RXW6:RXY131 ROA6:ROC131 REE6:REG131 QUI6:QUK131 QKM6:QKO131 QAQ6:QAS131 PQU6:PQW131 PGY6:PHA131 OXC6:OXE131 ONG6:ONI131 ODK6:ODM131 NTO6:NTQ131 NJS6:NJU131 MZW6:MZY131 MQA6:MQC131 MGE6:MGG131 LWI6:LWK131 LMM6:LMO131 LCQ6:LCS131 KSU6:KSW131 KIY6:KJA131 JZC6:JZE131 JPG6:JPI131 JFK6:JFM131 IVO6:IVQ131 ILS6:ILU131 IBW6:IBY131 HSA6:HSC131 HIE6:HIG131 GYI6:GYK131 GOM6:GOO131 GEQ6:GES131 FUU6:FUW131 FKY6:FLA131 FBC6:FBE131 ERG6:ERI131 EHK6:EHM131 DXO6:DXQ131 DNS6:DNU131 DDW6:DDY131 CUA6:CUC131 CKE6:CKG131 CAI6:CAK131 BQM6:BQO131 BGQ6:BGS131 AWU6:AWW131 AMY6:ANA131 ADC6:ADE131 TG6:TI131 JK6:JM131 H5:I173 WVZ53:WVZ64 WMD53:WMD64 WCH53:WCH64 VSL53:VSL64 VIP53:VIP64 UYT53:UYT64 UOX53:UOX64 UFB53:UFB64 TVF53:TVF64 TLJ53:TLJ64 TBN53:TBN64 SRR53:SRR64 SHV53:SHV64 RXZ53:RXZ64 ROD53:ROD64 REH53:REH64 QUL53:QUL64 QKP53:QKP64 QAT53:QAT64 PQX53:PQX64 PHB53:PHB64 OXF53:OXF64 ONJ53:ONJ64 ODN53:ODN64 NTR53:NTR64 NJV53:NJV64 MZZ53:MZZ64 MQD53:MQD64 MGH53:MGH64 LWL53:LWL64 LMP53:LMP64 LCT53:LCT64 KSX53:KSX64 KJB53:KJB64 JZF53:JZF64 JPJ53:JPJ64 JFN53:JFN64 IVR53:IVR64 ILV53:ILV64 IBZ53:IBZ64 HSD53:HSD64 HIH53:HIH64 GYL53:GYL64 GOP53:GOP64 GET53:GET64 FUX53:FUX64 FLB53:FLB64 FBF53:FBF64 ERJ53:ERJ64 EHN53:EHN64 DXR53:DXR64 DNV53:DNV64 DDZ53:DDZ64 CUD53:CUD64 CKH53:CKH64 CAL53:CAL64 BQP53:BQP64 BGT53:BGT64 AWX53:AWX64 ANB53:ANB64 ADF53:ADF64 TJ53:TJ64 JN53:JN64 R53:R64 WLX5:WLX173 WCB5:WCB173 VSF5:VSF173 VIJ5:VIJ173 UYN5:UYN173 UOR5:UOR173 UEV5:UEV173 TUZ5:TUZ173 TLD5:TLD173 TBH5:TBH173 SRL5:SRL173 SHP5:SHP173 RXT5:RXT173 RNX5:RNX173 REB5:REB173 QUF5:QUF173 QKJ5:QKJ173 QAN5:QAN173 PQR5:PQR173 PGV5:PGV173 OWZ5:OWZ173 OND5:OND173 ODH5:ODH173 NTL5:NTL173 NJP5:NJP173 MZT5:MZT173 MPX5:MPX173 MGB5:MGB173 LWF5:LWF173 LMJ5:LMJ173 LCN5:LCN173 KSR5:KSR173 KIV5:KIV173 JYZ5:JYZ173 JPD5:JPD173 JFH5:JFH173 IVL5:IVL173 ILP5:ILP173 IBT5:IBT173 HRX5:HRX173 HIB5:HIB173 GYF5:GYF173 GOJ5:GOJ173 GEN5:GEN173 FUR5:FUR173 FKV5:FKV173 FAZ5:FAZ173 ERD5:ERD173 EHH5:EHH173 DXL5:DXL173 DNP5:DNP173 DDT5:DDT173 CTX5:CTX173 CKB5:CKB173 CAF5:CAF173 BQJ5:BQJ173 BGN5:BGN173 AWR5:AWR173 AMV5:AMV173 ACZ5:ACZ173 TD5:TD173 JH5:JH173 WVT5:WVT173 WVP5:WVR173 WLT5:WLV173 WBX5:WBZ173 VSB5:VSD173 VIF5:VIH173 UYJ5:UYL173 UON5:UOP173 UER5:UET173 TUV5:TUX173 TKZ5:TLB173 TBD5:TBF173 SRH5:SRJ173 SHL5:SHN173 RXP5:RXR173 RNT5:RNV173 RDX5:RDZ173 QUB5:QUD173 QKF5:QKH173 QAJ5:QAL173 PQN5:PQP173 PGR5:PGT173 OWV5:OWX173 OMZ5:ONB173 ODD5:ODF173 NTH5:NTJ173 NJL5:NJN173 MZP5:MZR173 MPT5:MPV173 MFX5:MFZ173 LWB5:LWD173 LMF5:LMH173 LCJ5:LCL173 KSN5:KSP173 KIR5:KIT173 JYV5:JYX173 JOZ5:JPB173 JFD5:JFF173 IVH5:IVJ173 ILL5:ILN173 IBP5:IBR173 HRT5:HRV173 HHX5:HHZ173 GYB5:GYD173 GOF5:GOH173 GEJ5:GEL173 FUN5:FUP173 FKR5:FKT173 FAV5:FAX173 EQZ5:ERB173 EHD5:EHF173 DXH5:DXJ173 DNL5:DNN173 DDP5:DDR173 CTT5:CTV173 CJX5:CJZ173 CAB5:CAD173 BQF5:BQH173 BGJ5:BGL173 AWN5:AWP173 AMR5:AMT173 ACV5:ACX173 SZ5:TB173 JD5:JF173 O6:Q131"/>
    <dataValidation imeMode="hiragana" allowBlank="1" showInputMessage="1" showErrorMessage="1" promptTitle="第三者委託" prompt="第三者委託の有無を入力　_x000a_【1】第三者委託の実施あり_x000a_【2】第三者委託の実施なし" sqref="R52 JN52 TJ52 ADF52 ANB52 AWX52 BGT52 BQP52 CAL52 CKH52 CUD52 DDZ52 DNV52 DXR52 EHN52 ERJ52 FBF52 FLB52 FUX52 GET52 GOP52 GYL52 HIH52 HSD52 IBZ52 ILV52 IVR52 JFN52 JPJ52 JZF52 KJB52 KSX52 LCT52 LMP52 LWL52 MGH52 MQD52 MZZ52 NJV52 NTR52 ODN52 ONJ52 OXF52 PHB52 PQX52 QAT52 QKP52 QUL52 REH52 ROD52 RXZ52 SHV52 SRR52 TBN52 TLJ52 TVF52 UFB52 UOX52 UYT52 VIP52 VSL52 WCH52 WMD52 WVZ52"/>
    <dataValidation type="decimal" imeMode="off" allowBlank="1" showInputMessage="1" showErrorMessage="1" errorTitle="施設能力" error="数値で入力してください" promptTitle="施設能力(ｍ3/日)" prompt="申請書に記載する能力で正規運転をした場合の予備を含まない１日最大給水量" sqref="JG7:JG27 TC7:TC27 ACY7:ACY27 AMU7:AMU27 AWQ7:AWQ27 BGM7:BGM27 BQI7:BQI27 CAE7:CAE27 CKA7:CKA27 CTW7:CTW27 DDS7:DDS27 DNO7:DNO27 DXK7:DXK27 EHG7:EHG27 ERC7:ERC27 FAY7:FAY27 FKU7:FKU27 FUQ7:FUQ27 GEM7:GEM27 GOI7:GOI27 GYE7:GYE27 HIA7:HIA27 HRW7:HRW27 IBS7:IBS27 ILO7:ILO27 IVK7:IVK27 JFG7:JFG27 JPC7:JPC27 JYY7:JYY27 KIU7:KIU27 KSQ7:KSQ27 LCM7:LCM27 LMI7:LMI27 LWE7:LWE27 MGA7:MGA27 MPW7:MPW27 MZS7:MZS27 NJO7:NJO27 NTK7:NTK27 ODG7:ODG27 ONC7:ONC27 OWY7:OWY27 PGU7:PGU27 PQQ7:PQQ27 QAM7:QAM27 QKI7:QKI27 QUE7:QUE27 REA7:REA27 RNW7:RNW27 RXS7:RXS27 SHO7:SHO27 SRK7:SRK27 TBG7:TBG27 TLC7:TLC27 TUY7:TUY27 UEU7:UEU27 UOQ7:UOQ27 UYM7:UYM27 VII7:VII27 VSE7:VSE27 WCA7:WCA27 WLW7:WLW27 WVS7:WVS27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WVS5 WCA136:WCA173 WLW136:WLW173 WVS136:WVS173 JG136:JG173 TC136:TC173 ACY136:ACY173 AMU136:AMU173 AWQ136:AWQ173 BGM136:BGM173 BQI136:BQI173 CAE136:CAE173 CKA136:CKA173 CTW136:CTW173 DDS136:DDS173 DNO136:DNO173 DXK136:DXK173 EHG136:EHG173 ERC136:ERC173 FAY136:FAY173 FKU136:FKU173 FUQ136:FUQ173 GEM136:GEM173 GOI136:GOI173 GYE136:GYE173 HIA136:HIA173 HRW136:HRW173 IBS136:IBS173 ILO136:ILO173 IVK136:IVK173 JFG136:JFG173 JPC136:JPC173 JYY136:JYY173 KIU136:KIU173 KSQ136:KSQ173 LCM136:LCM173 LMI136:LMI173 LWE136:LWE173 MGA136:MGA173 MPW136:MPW173 MZS136:MZS173 NJO136:NJO173 NTK136:NTK173 ODG136:ODG173 ONC136:ONC173 OWY136:OWY173 PGU136:PGU173 PQQ136:PQQ173 QAM136:QAM173 QKI136:QKI173 QUE136:QUE173 REA136:REA173 RNW136:RNW173 RXS136:RXS173 SHO136:SHO173 SRK136:SRK173 TBG136:TBG173 TLC136:TLC173 TUY136:TUY173 UEU136:UEU173 UOQ136:UOQ173 UYM136:UYM173 VII136:VII173 VSE136:VSE173 JG36:JG134 WVS36:WVS134 WLW36:WLW134 WCA36:WCA134 VSE36:VSE134 VII36:VII134 UYM36:UYM134 UOQ36:UOQ134 UEU36:UEU134 TUY36:TUY134 TLC36:TLC134 TBG36:TBG134 SRK36:SRK134 SHO36:SHO134 RXS36:RXS134 RNW36:RNW134 REA36:REA134 QUE36:QUE134 QKI36:QKI134 QAM36:QAM134 PQQ36:PQQ134 PGU36:PGU134 OWY36:OWY134 ONC36:ONC134 ODG36:ODG134 NTK36:NTK134 NJO36:NJO134 MZS36:MZS134 MPW36:MPW134 MGA36:MGA134 LWE36:LWE134 LMI36:LMI134 LCM36:LCM134 KSQ36:KSQ134 KIU36:KIU134 JYY36:JYY134 JPC36:JPC134 JFG36:JFG134 IVK36:IVK134 ILO36:ILO134 IBS36:IBS134 HRW36:HRW134 HIA36:HIA134 GYE36:GYE134 GOI36:GOI134 GEM36:GEM134 FUQ36:FUQ134 FKU36:FKU134 FAY36:FAY134 ERC36:ERC134 EHG36:EHG134 DXK36:DXK134 DNO36:DNO134 DDS36:DDS134 CTW36:CTW134 CKA36:CKA134 CAE36:CAE134 BQI36:BQI134 BGM36:BGM134 AWQ36:AWQ134 AMU36:AMU134 ACY36:ACY134 TC36:TC134">
      <formula1>0.01</formula1>
      <formula2>1000000000</formula2>
    </dataValidation>
  </dataValidations>
  <printOptions horizontalCentered="1"/>
  <pageMargins left="0.23622047244094491" right="0.19685039370078741" top="0.59055118110236227" bottom="0.47244094488188981" header="0.51181102362204722" footer="0.27559055118110237"/>
  <pageSetup paperSize="9" scale="55" fitToHeight="0" orientation="landscape" r:id="rId1"/>
  <headerFooter alignWithMargins="0">
    <oddFooter>&amp;C- &amp;P+21 -</oddFooter>
  </headerFooter>
  <rowBreaks count="4" manualBreakCount="4">
    <brk id="40" max="17" man="1"/>
    <brk id="76" max="17" man="1"/>
    <brk id="112" max="17" man="1"/>
    <brk id="148" max="17"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22"/>
  <sheetViews>
    <sheetView showZeros="0" view="pageBreakPreview" zoomScale="75" zoomScaleNormal="75" zoomScaleSheetLayoutView="75" workbookViewId="0">
      <pane xSplit="2" ySplit="4" topLeftCell="C5" activePane="bottomRight" state="frozen"/>
      <selection activeCell="M87" sqref="M87"/>
      <selection pane="topRight" activeCell="M87" sqref="M87"/>
      <selection pane="bottomLeft" activeCell="M87" sqref="M87"/>
      <selection pane="bottomRight" activeCell="F19" sqref="F19"/>
    </sheetView>
  </sheetViews>
  <sheetFormatPr defaultColWidth="8.625" defaultRowHeight="17.25"/>
  <cols>
    <col min="1" max="1" width="13.75" style="207" customWidth="1"/>
    <col min="2" max="2" width="20.875" style="207" customWidth="1"/>
    <col min="3" max="3" width="13.375" style="179" customWidth="1"/>
    <col min="4" max="4" width="13.375" style="207" customWidth="1"/>
    <col min="5" max="5" width="13.375" style="179" customWidth="1"/>
    <col min="6" max="6" width="25.75" style="179" customWidth="1"/>
    <col min="7" max="7" width="27.375" style="179" customWidth="1"/>
    <col min="8" max="8" width="15" style="179" customWidth="1"/>
    <col min="9" max="16384" width="8.625" style="179"/>
  </cols>
  <sheetData>
    <row r="1" spans="1:8">
      <c r="A1" s="206" t="s">
        <v>292</v>
      </c>
      <c r="C1" s="208"/>
      <c r="D1" s="209" t="s">
        <v>173</v>
      </c>
      <c r="E1" s="208" t="s">
        <v>173</v>
      </c>
      <c r="F1" s="208"/>
      <c r="G1" s="208"/>
      <c r="H1" s="208"/>
    </row>
    <row r="2" spans="1:8" ht="27.75" customHeight="1">
      <c r="A2" s="779" t="s">
        <v>994</v>
      </c>
      <c r="B2" s="776" t="s">
        <v>995</v>
      </c>
      <c r="C2" s="210"/>
      <c r="D2" s="211" t="s">
        <v>293</v>
      </c>
      <c r="E2" s="212"/>
      <c r="F2" s="770" t="s">
        <v>992</v>
      </c>
      <c r="G2" s="773" t="s">
        <v>993</v>
      </c>
      <c r="H2" s="213"/>
    </row>
    <row r="3" spans="1:8" ht="27.75" customHeight="1">
      <c r="A3" s="780"/>
      <c r="B3" s="777"/>
      <c r="C3" s="783" t="s">
        <v>294</v>
      </c>
      <c r="D3" s="783" t="s">
        <v>295</v>
      </c>
      <c r="E3" s="783" t="s">
        <v>296</v>
      </c>
      <c r="F3" s="771"/>
      <c r="G3" s="774"/>
      <c r="H3" s="214" t="s">
        <v>175</v>
      </c>
    </row>
    <row r="4" spans="1:8">
      <c r="A4" s="781"/>
      <c r="B4" s="778"/>
      <c r="C4" s="782"/>
      <c r="D4" s="782"/>
      <c r="E4" s="782"/>
      <c r="F4" s="772"/>
      <c r="G4" s="775"/>
      <c r="H4" s="215"/>
    </row>
    <row r="5" spans="1:8" ht="30" customHeight="1">
      <c r="A5" s="216" t="s">
        <v>546</v>
      </c>
      <c r="B5" s="217" t="s">
        <v>1041</v>
      </c>
      <c r="C5" s="218"/>
      <c r="D5" s="218"/>
      <c r="E5" s="218">
        <f>C5+D5</f>
        <v>0</v>
      </c>
      <c r="F5" s="218"/>
      <c r="G5" s="218"/>
      <c r="H5" s="219"/>
    </row>
    <row r="6" spans="1:8" ht="30" customHeight="1">
      <c r="A6" s="779" t="s">
        <v>470</v>
      </c>
      <c r="B6" s="217" t="s">
        <v>1040</v>
      </c>
      <c r="C6" s="220"/>
      <c r="D6" s="220">
        <v>4</v>
      </c>
      <c r="E6" s="218">
        <f>C6+D6</f>
        <v>4</v>
      </c>
      <c r="F6" s="221">
        <v>1200</v>
      </c>
      <c r="G6" s="221">
        <f>SUM('28-30'!G8:G11)</f>
        <v>0</v>
      </c>
      <c r="H6" s="219"/>
    </row>
    <row r="7" spans="1:8" ht="30" customHeight="1">
      <c r="A7" s="782"/>
      <c r="B7" s="217" t="s">
        <v>1042</v>
      </c>
      <c r="C7" s="220"/>
      <c r="D7" s="220">
        <v>2</v>
      </c>
      <c r="E7" s="218">
        <f t="shared" ref="E7:E20" si="0">C7+D7</f>
        <v>2</v>
      </c>
      <c r="F7" s="221">
        <v>660</v>
      </c>
      <c r="G7" s="221">
        <f>SUM('28-30'!G6:G7)</f>
        <v>0</v>
      </c>
      <c r="H7" s="219"/>
    </row>
    <row r="8" spans="1:8" ht="30" customHeight="1">
      <c r="A8" s="779" t="s">
        <v>473</v>
      </c>
      <c r="B8" s="217" t="s">
        <v>475</v>
      </c>
      <c r="C8" s="220"/>
      <c r="D8" s="220">
        <v>2</v>
      </c>
      <c r="E8" s="218">
        <f t="shared" si="0"/>
        <v>2</v>
      </c>
      <c r="F8" s="221">
        <v>280</v>
      </c>
      <c r="G8" s="221">
        <f>SUM('28-30'!G12:G13)</f>
        <v>0</v>
      </c>
      <c r="H8" s="219"/>
    </row>
    <row r="9" spans="1:8" ht="30" customHeight="1">
      <c r="A9" s="782"/>
      <c r="B9" s="217" t="s">
        <v>1043</v>
      </c>
      <c r="C9" s="220"/>
      <c r="D9" s="220"/>
      <c r="E9" s="218">
        <f t="shared" si="0"/>
        <v>0</v>
      </c>
      <c r="F9" s="221"/>
      <c r="G9" s="221"/>
      <c r="H9" s="219"/>
    </row>
    <row r="10" spans="1:8" ht="30" customHeight="1">
      <c r="A10" s="216" t="s">
        <v>476</v>
      </c>
      <c r="B10" s="217" t="s">
        <v>1044</v>
      </c>
      <c r="C10" s="221"/>
      <c r="D10" s="221">
        <v>9</v>
      </c>
      <c r="E10" s="218">
        <f t="shared" si="0"/>
        <v>9</v>
      </c>
      <c r="F10" s="221">
        <v>1994</v>
      </c>
      <c r="G10" s="221">
        <f>SUM('28-30'!G14:G22)</f>
        <v>35</v>
      </c>
      <c r="H10" s="219"/>
    </row>
    <row r="11" spans="1:8" ht="30" customHeight="1">
      <c r="A11" s="216" t="s">
        <v>477</v>
      </c>
      <c r="B11" s="217" t="s">
        <v>477</v>
      </c>
      <c r="C11" s="221">
        <v>2</v>
      </c>
      <c r="D11" s="221">
        <v>1</v>
      </c>
      <c r="E11" s="218">
        <f t="shared" si="0"/>
        <v>3</v>
      </c>
      <c r="F11" s="221">
        <v>461</v>
      </c>
      <c r="G11" s="221">
        <f>SUM('28-30'!G23:G25)</f>
        <v>27</v>
      </c>
      <c r="H11" s="219"/>
    </row>
    <row r="12" spans="1:8" ht="30" customHeight="1">
      <c r="A12" s="779" t="s">
        <v>478</v>
      </c>
      <c r="B12" s="217" t="s">
        <v>1045</v>
      </c>
      <c r="C12" s="220"/>
      <c r="D12" s="220">
        <v>1</v>
      </c>
      <c r="E12" s="218">
        <f t="shared" si="0"/>
        <v>1</v>
      </c>
      <c r="F12" s="221">
        <v>110</v>
      </c>
      <c r="G12" s="221"/>
      <c r="H12" s="219"/>
    </row>
    <row r="13" spans="1:8" ht="30" customHeight="1">
      <c r="A13" s="782"/>
      <c r="B13" s="217" t="s">
        <v>1046</v>
      </c>
      <c r="C13" s="220">
        <v>5</v>
      </c>
      <c r="D13" s="220"/>
      <c r="E13" s="218">
        <f t="shared" si="0"/>
        <v>5</v>
      </c>
      <c r="F13" s="221">
        <v>299</v>
      </c>
      <c r="G13" s="221">
        <v>93</v>
      </c>
      <c r="H13" s="219"/>
    </row>
    <row r="14" spans="1:8" ht="30" customHeight="1">
      <c r="A14" s="779" t="s">
        <v>550</v>
      </c>
      <c r="B14" s="217" t="s">
        <v>1047</v>
      </c>
      <c r="C14" s="220">
        <v>13</v>
      </c>
      <c r="D14" s="220">
        <v>0</v>
      </c>
      <c r="E14" s="218">
        <f t="shared" si="0"/>
        <v>13</v>
      </c>
      <c r="F14" s="521">
        <v>1755</v>
      </c>
      <c r="G14" s="221">
        <f>SUM('28-30'!G32:G44)</f>
        <v>253</v>
      </c>
      <c r="H14" s="219"/>
    </row>
    <row r="15" spans="1:8" ht="30" customHeight="1">
      <c r="A15" s="782"/>
      <c r="B15" s="217" t="s">
        <v>1048</v>
      </c>
      <c r="C15" s="220">
        <v>3</v>
      </c>
      <c r="D15" s="220">
        <v>1</v>
      </c>
      <c r="E15" s="218">
        <f t="shared" si="0"/>
        <v>4</v>
      </c>
      <c r="F15" s="221">
        <v>560</v>
      </c>
      <c r="G15" s="221">
        <f>SUM('28-30'!G46:G49)</f>
        <v>76</v>
      </c>
      <c r="H15" s="219"/>
    </row>
    <row r="16" spans="1:8" ht="30" customHeight="1">
      <c r="A16" s="216" t="s">
        <v>726</v>
      </c>
      <c r="B16" s="217" t="s">
        <v>1049</v>
      </c>
      <c r="C16" s="221"/>
      <c r="D16" s="221">
        <v>7</v>
      </c>
      <c r="E16" s="218">
        <f t="shared" si="0"/>
        <v>7</v>
      </c>
      <c r="F16" s="221">
        <v>1244</v>
      </c>
      <c r="G16" s="221">
        <f>SUM('28-30'!G50:G56)</f>
        <v>0</v>
      </c>
      <c r="H16" s="219"/>
    </row>
    <row r="17" spans="1:8" ht="30" customHeight="1">
      <c r="A17" s="216" t="s">
        <v>733</v>
      </c>
      <c r="B17" s="217" t="s">
        <v>1050</v>
      </c>
      <c r="C17" s="221"/>
      <c r="D17" s="221">
        <v>3</v>
      </c>
      <c r="E17" s="218">
        <f t="shared" si="0"/>
        <v>3</v>
      </c>
      <c r="F17" s="221">
        <v>440</v>
      </c>
      <c r="G17" s="221">
        <f>SUM('28-30'!G57:G59)</f>
        <v>0</v>
      </c>
      <c r="H17" s="219"/>
    </row>
    <row r="18" spans="1:8" ht="30" customHeight="1">
      <c r="A18" s="338" t="s">
        <v>177</v>
      </c>
      <c r="B18" s="222" t="s">
        <v>734</v>
      </c>
      <c r="C18" s="221"/>
      <c r="D18" s="221">
        <v>17</v>
      </c>
      <c r="E18" s="218">
        <f t="shared" si="0"/>
        <v>17</v>
      </c>
      <c r="F18" s="521">
        <v>3553</v>
      </c>
      <c r="G18" s="221">
        <f>SUM('28-30'!G60:G78)</f>
        <v>100</v>
      </c>
      <c r="H18" s="219"/>
    </row>
    <row r="19" spans="1:8" ht="30" customHeight="1">
      <c r="A19" s="338" t="s">
        <v>178</v>
      </c>
      <c r="B19" s="223" t="s">
        <v>735</v>
      </c>
      <c r="C19" s="221">
        <v>1</v>
      </c>
      <c r="D19" s="221">
        <v>8</v>
      </c>
      <c r="E19" s="218">
        <f t="shared" si="0"/>
        <v>9</v>
      </c>
      <c r="F19" s="221">
        <v>4268</v>
      </c>
      <c r="G19" s="221">
        <f>SUM('28-30'!G79:G87)</f>
        <v>90</v>
      </c>
      <c r="H19" s="219"/>
    </row>
    <row r="20" spans="1:8" ht="30" customHeight="1">
      <c r="A20" s="338" t="s">
        <v>179</v>
      </c>
      <c r="B20" s="223" t="s">
        <v>736</v>
      </c>
      <c r="C20" s="224"/>
      <c r="D20" s="224">
        <v>1</v>
      </c>
      <c r="E20" s="218">
        <f t="shared" si="0"/>
        <v>1</v>
      </c>
      <c r="F20" s="224">
        <v>153</v>
      </c>
      <c r="G20" s="224">
        <f>SUM('28-30'!G88)</f>
        <v>0</v>
      </c>
      <c r="H20" s="225"/>
    </row>
    <row r="21" spans="1:8" ht="30" customHeight="1" thickBot="1">
      <c r="A21" s="226" t="s">
        <v>180</v>
      </c>
      <c r="B21" s="227" t="s">
        <v>737</v>
      </c>
      <c r="C21" s="228"/>
      <c r="D21" s="228">
        <v>3</v>
      </c>
      <c r="E21" s="229">
        <f>C21+D21</f>
        <v>3</v>
      </c>
      <c r="F21" s="228">
        <v>154</v>
      </c>
      <c r="G21" s="228"/>
      <c r="H21" s="230"/>
    </row>
    <row r="22" spans="1:8" ht="30" customHeight="1" thickTop="1">
      <c r="A22" s="231"/>
      <c r="B22" s="339" t="s">
        <v>1051</v>
      </c>
      <c r="C22" s="220">
        <f t="shared" ref="C22:H22" si="1">SUM(C5:C21)</f>
        <v>24</v>
      </c>
      <c r="D22" s="220">
        <f t="shared" si="1"/>
        <v>59</v>
      </c>
      <c r="E22" s="220">
        <f>SUM(E5:E21)</f>
        <v>83</v>
      </c>
      <c r="F22" s="220">
        <f>SUM(F5:F21)</f>
        <v>17131</v>
      </c>
      <c r="G22" s="220">
        <f>SUM(G5:G21)</f>
        <v>674</v>
      </c>
      <c r="H22" s="232">
        <f t="shared" si="1"/>
        <v>0</v>
      </c>
    </row>
  </sheetData>
  <mergeCells count="11">
    <mergeCell ref="F2:F4"/>
    <mergeCell ref="G2:G4"/>
    <mergeCell ref="B2:B4"/>
    <mergeCell ref="A2:A4"/>
    <mergeCell ref="A14:A15"/>
    <mergeCell ref="C3:C4"/>
    <mergeCell ref="D3:D4"/>
    <mergeCell ref="E3:E4"/>
    <mergeCell ref="A6:A7"/>
    <mergeCell ref="A8:A9"/>
    <mergeCell ref="A12:A13"/>
  </mergeCells>
  <phoneticPr fontId="11"/>
  <printOptions horizontalCentered="1"/>
  <pageMargins left="0.98425196850393704" right="0.98425196850393704" top="0.98425196850393704" bottom="0.98425196850393704" header="0.51181102362204722" footer="0.51181102362204722"/>
  <pageSetup paperSize="9" scale="79" orientation="landscape" r:id="rId1"/>
  <headerFooter alignWithMargins="0">
    <oddFooter>&amp;C- 27 -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7"/>
  <sheetViews>
    <sheetView tabSelected="1" workbookViewId="0"/>
  </sheetViews>
  <sheetFormatPr defaultRowHeight="13.5"/>
  <cols>
    <col min="1" max="1" width="48.5" customWidth="1"/>
    <col min="2" max="2" width="3.5" bestFit="1" customWidth="1"/>
  </cols>
  <sheetData>
    <row r="1" spans="1:2" ht="17.25">
      <c r="A1" s="235" t="s">
        <v>1320</v>
      </c>
    </row>
    <row r="3" spans="1:2" ht="20.25" customHeight="1">
      <c r="A3" t="s">
        <v>451</v>
      </c>
      <c r="B3" s="32">
        <v>1</v>
      </c>
    </row>
    <row r="4" spans="1:2" ht="20.25" customHeight="1">
      <c r="A4" t="s">
        <v>452</v>
      </c>
      <c r="B4" s="32">
        <v>3</v>
      </c>
    </row>
    <row r="5" spans="1:2" ht="20.25" customHeight="1">
      <c r="A5" t="s">
        <v>453</v>
      </c>
      <c r="B5" s="32">
        <v>3</v>
      </c>
    </row>
    <row r="6" spans="1:2" ht="20.25" customHeight="1">
      <c r="A6" t="s">
        <v>454</v>
      </c>
      <c r="B6" s="32">
        <v>4</v>
      </c>
    </row>
    <row r="7" spans="1:2" ht="20.25" customHeight="1"/>
    <row r="8" spans="1:2" ht="20.25" customHeight="1">
      <c r="A8" t="s">
        <v>1321</v>
      </c>
    </row>
    <row r="9" spans="1:2" ht="20.25" customHeight="1">
      <c r="A9" t="s">
        <v>455</v>
      </c>
      <c r="B9" s="32">
        <v>5</v>
      </c>
    </row>
    <row r="10" spans="1:2" ht="20.25" customHeight="1">
      <c r="A10" t="s">
        <v>764</v>
      </c>
      <c r="B10" s="32">
        <v>6</v>
      </c>
    </row>
    <row r="11" spans="1:2" ht="20.25" customHeight="1">
      <c r="A11" t="s">
        <v>328</v>
      </c>
      <c r="B11" s="32">
        <v>7</v>
      </c>
    </row>
    <row r="12" spans="1:2" ht="20.25" customHeight="1"/>
    <row r="13" spans="1:2" ht="20.25" customHeight="1">
      <c r="A13" t="s">
        <v>541</v>
      </c>
    </row>
    <row r="14" spans="1:2" ht="20.25" customHeight="1">
      <c r="A14" t="s">
        <v>986</v>
      </c>
      <c r="B14" s="32">
        <v>8</v>
      </c>
    </row>
    <row r="15" spans="1:2" ht="20.25" customHeight="1">
      <c r="A15" t="s">
        <v>456</v>
      </c>
      <c r="B15" s="32">
        <v>9</v>
      </c>
    </row>
    <row r="16" spans="1:2" ht="20.25" customHeight="1">
      <c r="A16" t="s">
        <v>457</v>
      </c>
      <c r="B16" s="32">
        <v>11</v>
      </c>
    </row>
    <row r="17" spans="1:2" ht="20.25" customHeight="1">
      <c r="A17" t="s">
        <v>459</v>
      </c>
      <c r="B17" s="32">
        <v>13</v>
      </c>
    </row>
    <row r="18" spans="1:2" ht="20.25" customHeight="1">
      <c r="A18" t="s">
        <v>460</v>
      </c>
      <c r="B18" s="32">
        <v>15</v>
      </c>
    </row>
    <row r="19" spans="1:2" ht="20.25" customHeight="1">
      <c r="A19" t="s">
        <v>461</v>
      </c>
      <c r="B19" s="32">
        <v>16</v>
      </c>
    </row>
    <row r="20" spans="1:2" ht="20.25" customHeight="1">
      <c r="A20" t="s">
        <v>462</v>
      </c>
      <c r="B20" s="32">
        <v>17</v>
      </c>
    </row>
    <row r="21" spans="1:2" ht="20.25" customHeight="1">
      <c r="A21" t="s">
        <v>463</v>
      </c>
      <c r="B21" s="32">
        <v>18</v>
      </c>
    </row>
    <row r="22" spans="1:2" ht="20.25" customHeight="1">
      <c r="A22" t="s">
        <v>464</v>
      </c>
      <c r="B22" s="32">
        <v>21</v>
      </c>
    </row>
    <row r="23" spans="1:2" ht="20.25" customHeight="1">
      <c r="A23" t="s">
        <v>465</v>
      </c>
      <c r="B23" s="32">
        <v>22</v>
      </c>
    </row>
    <row r="24" spans="1:2" ht="20.25" customHeight="1">
      <c r="A24" t="s">
        <v>466</v>
      </c>
      <c r="B24" s="32">
        <v>27</v>
      </c>
    </row>
    <row r="25" spans="1:2" ht="20.25" customHeight="1">
      <c r="A25" t="s">
        <v>467</v>
      </c>
      <c r="B25" s="32">
        <v>28</v>
      </c>
    </row>
    <row r="26" spans="1:2" ht="20.25" customHeight="1">
      <c r="A26" t="s">
        <v>468</v>
      </c>
      <c r="B26" s="32">
        <v>31</v>
      </c>
    </row>
    <row r="27" spans="1:2" ht="20.25" customHeight="1">
      <c r="A27" t="s">
        <v>469</v>
      </c>
      <c r="B27" s="32">
        <v>33</v>
      </c>
    </row>
  </sheetData>
  <phoneticPr fontId="2"/>
  <hyperlinks>
    <hyperlink ref="B9" location="'5'!A1" display="'5'!A1"/>
    <hyperlink ref="B11" location="'7'!A1" display="'7'!A1"/>
    <hyperlink ref="B14" location="'8'!A1" display="'8'!A1"/>
    <hyperlink ref="B15" location="'9-10'!A1" display="'9-10'!A1"/>
    <hyperlink ref="B16" location="'11-12'!A1" display="'11-12'!A1"/>
    <hyperlink ref="B17" location="'13-14'!A1" display="'13-14'!A1"/>
    <hyperlink ref="B18" location="'15'!A1" display="'15'!A1"/>
    <hyperlink ref="B19" location="'16'!A1" display="'16'!A1"/>
    <hyperlink ref="B20" location="'17'!A1" display="'17'!A1"/>
    <hyperlink ref="B22" location="'21'!A1" display="'21'!A1"/>
    <hyperlink ref="B23" location="'22-26'!A1" display="'22-26'!A1"/>
    <hyperlink ref="B24" location="'27'!A1" display="'27'!A1"/>
    <hyperlink ref="B25" location="'28-30'!A1" display="'28-30'!A1"/>
    <hyperlink ref="B3" location="'1-2'!A1" display="'1-2'!A1"/>
    <hyperlink ref="B5" location="'3'!A65" display="'3'!A65"/>
    <hyperlink ref="B6" location="'4'!A1" display="'4'!A1"/>
    <hyperlink ref="B26" location="'31-32'!A1" display="'31-32'!A1"/>
    <hyperlink ref="B27" location="'33'!A1" display="'33'!A1"/>
    <hyperlink ref="B10" location="'6'!A1" display="'6'!A1"/>
    <hyperlink ref="B4" location="'3'!A1" display="'3'!A1"/>
    <hyperlink ref="B21" location="'18-20'!A1" display="'18-20'!A1"/>
  </hyperlinks>
  <pageMargins left="1.1417322834645669" right="0.74803149606299213"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Y90"/>
  <sheetViews>
    <sheetView defaultGridColor="0" view="pageBreakPreview" colorId="22" zoomScale="75" zoomScaleNormal="75" workbookViewId="0">
      <pane xSplit="2" ySplit="1" topLeftCell="C2" activePane="bottomRight" state="frozen"/>
      <selection activeCell="B58" sqref="B58:AC58"/>
      <selection pane="topRight" activeCell="B58" sqref="B58:AC58"/>
      <selection pane="bottomLeft" activeCell="B58" sqref="B58:AC58"/>
      <selection pane="bottomRight"/>
    </sheetView>
  </sheetViews>
  <sheetFormatPr defaultColWidth="13.375" defaultRowHeight="19.5" customHeight="1"/>
  <cols>
    <col min="1" max="1" width="5.125" style="57" customWidth="1"/>
    <col min="2" max="2" width="14.5" style="59" customWidth="1"/>
    <col min="3" max="3" width="48.875" style="57" customWidth="1"/>
    <col min="4" max="4" width="13.125" style="58" customWidth="1"/>
    <col min="5" max="5" width="46.875" style="310" customWidth="1"/>
    <col min="6" max="6" width="12.625" style="57" customWidth="1"/>
    <col min="7" max="7" width="15.875" style="57" customWidth="1"/>
    <col min="8" max="8" width="11.25" style="59" customWidth="1"/>
    <col min="9" max="9" width="26.25" style="59" customWidth="1"/>
    <col min="10" max="10" width="17.125" style="59" customWidth="1"/>
    <col min="11" max="11" width="12.5" style="59" customWidth="1"/>
    <col min="12" max="12" width="13.375" style="57"/>
    <col min="13" max="14" width="15.875" style="57" customWidth="1"/>
    <col min="15" max="15" width="32.125" style="57" customWidth="1"/>
    <col min="16" max="16" width="30.875" style="57" customWidth="1"/>
    <col min="17" max="18" width="23.375" style="57" customWidth="1"/>
    <col min="19" max="19" width="24.625" style="57" customWidth="1"/>
    <col min="20" max="20" width="2.125" style="57" customWidth="1"/>
    <col min="21" max="16384" width="13.375" style="57"/>
  </cols>
  <sheetData>
    <row r="1" spans="1:11" ht="19.5" customHeight="1">
      <c r="A1" s="55" t="s">
        <v>321</v>
      </c>
      <c r="B1" s="55"/>
    </row>
    <row r="2" spans="1:11" s="59" customFormat="1" ht="14.25">
      <c r="A2" s="786" t="s">
        <v>1546</v>
      </c>
      <c r="B2" s="786" t="s">
        <v>322</v>
      </c>
      <c r="C2" s="786" t="s">
        <v>323</v>
      </c>
      <c r="D2" s="789" t="s">
        <v>617</v>
      </c>
      <c r="E2" s="790" t="s">
        <v>324</v>
      </c>
      <c r="F2" s="789" t="s">
        <v>325</v>
      </c>
      <c r="G2" s="789" t="s">
        <v>285</v>
      </c>
      <c r="H2" s="135"/>
      <c r="I2" s="136"/>
      <c r="J2" s="136"/>
      <c r="K2" s="789" t="s">
        <v>326</v>
      </c>
    </row>
    <row r="3" spans="1:11" s="59" customFormat="1" ht="14.25">
      <c r="A3" s="787"/>
      <c r="B3" s="787" t="s">
        <v>246</v>
      </c>
      <c r="C3" s="787" t="s">
        <v>618</v>
      </c>
      <c r="D3" s="787" t="s">
        <v>619</v>
      </c>
      <c r="E3" s="791" t="s">
        <v>620</v>
      </c>
      <c r="F3" s="787" t="s">
        <v>621</v>
      </c>
      <c r="G3" s="793" t="s">
        <v>1547</v>
      </c>
      <c r="H3" s="137" t="s">
        <v>23</v>
      </c>
      <c r="I3" s="138" t="s">
        <v>24</v>
      </c>
      <c r="J3" s="138" t="s">
        <v>622</v>
      </c>
      <c r="K3" s="787" t="s">
        <v>1548</v>
      </c>
    </row>
    <row r="4" spans="1:11" s="59" customFormat="1" ht="14.25">
      <c r="A4" s="787"/>
      <c r="B4" s="787"/>
      <c r="C4" s="787"/>
      <c r="D4" s="787"/>
      <c r="E4" s="791"/>
      <c r="F4" s="787" t="s">
        <v>327</v>
      </c>
      <c r="G4" s="793" t="s">
        <v>1549</v>
      </c>
      <c r="H4" s="137" t="s">
        <v>623</v>
      </c>
      <c r="I4" s="138" t="s">
        <v>624</v>
      </c>
      <c r="J4" s="138" t="s">
        <v>625</v>
      </c>
      <c r="K4" s="787"/>
    </row>
    <row r="5" spans="1:11" s="59" customFormat="1" ht="14.25">
      <c r="A5" s="788"/>
      <c r="B5" s="788"/>
      <c r="C5" s="788"/>
      <c r="D5" s="788"/>
      <c r="E5" s="792"/>
      <c r="F5" s="788"/>
      <c r="G5" s="794" t="s">
        <v>1550</v>
      </c>
      <c r="H5" s="139"/>
      <c r="I5" s="121"/>
      <c r="J5" s="121"/>
      <c r="K5" s="788"/>
    </row>
    <row r="6" spans="1:11" s="54" customFormat="1" ht="24.95" customHeight="1">
      <c r="A6" s="121">
        <v>1</v>
      </c>
      <c r="B6" s="117" t="s">
        <v>552</v>
      </c>
      <c r="C6" s="118" t="s">
        <v>553</v>
      </c>
      <c r="D6" s="119">
        <v>27520</v>
      </c>
      <c r="E6" s="120" t="s">
        <v>554</v>
      </c>
      <c r="F6" s="141">
        <v>340</v>
      </c>
      <c r="G6" s="141"/>
      <c r="H6" s="117" t="s">
        <v>555</v>
      </c>
      <c r="I6" s="117" t="s">
        <v>556</v>
      </c>
      <c r="J6" s="117" t="s">
        <v>557</v>
      </c>
      <c r="K6" s="117"/>
    </row>
    <row r="7" spans="1:11" s="54" customFormat="1" ht="24.95" customHeight="1">
      <c r="A7" s="121">
        <v>2</v>
      </c>
      <c r="B7" s="117" t="s">
        <v>552</v>
      </c>
      <c r="C7" s="118" t="s">
        <v>558</v>
      </c>
      <c r="D7" s="119">
        <v>36777</v>
      </c>
      <c r="E7" s="120" t="s">
        <v>559</v>
      </c>
      <c r="F7" s="141">
        <v>320</v>
      </c>
      <c r="G7" s="141"/>
      <c r="H7" s="117" t="s">
        <v>560</v>
      </c>
      <c r="I7" s="117" t="s">
        <v>556</v>
      </c>
      <c r="J7" s="117" t="s">
        <v>561</v>
      </c>
      <c r="K7" s="117"/>
    </row>
    <row r="8" spans="1:11" s="54" customFormat="1" ht="24.95" customHeight="1">
      <c r="A8" s="121">
        <v>3</v>
      </c>
      <c r="B8" s="117" t="s">
        <v>562</v>
      </c>
      <c r="C8" s="118" t="s">
        <v>563</v>
      </c>
      <c r="D8" s="119">
        <v>22685</v>
      </c>
      <c r="E8" s="120" t="s">
        <v>564</v>
      </c>
      <c r="F8" s="141">
        <v>150</v>
      </c>
      <c r="G8" s="141"/>
      <c r="H8" s="117" t="s">
        <v>560</v>
      </c>
      <c r="I8" s="117" t="s">
        <v>556</v>
      </c>
      <c r="J8" s="117" t="s">
        <v>1087</v>
      </c>
      <c r="K8" s="164"/>
    </row>
    <row r="9" spans="1:11" s="54" customFormat="1" ht="24.95" customHeight="1">
      <c r="A9" s="121">
        <v>4</v>
      </c>
      <c r="B9" s="117" t="s">
        <v>562</v>
      </c>
      <c r="C9" s="118" t="s">
        <v>565</v>
      </c>
      <c r="D9" s="119">
        <v>23841</v>
      </c>
      <c r="E9" s="120" t="s">
        <v>566</v>
      </c>
      <c r="F9" s="141">
        <v>350</v>
      </c>
      <c r="G9" s="141"/>
      <c r="H9" s="117" t="s">
        <v>567</v>
      </c>
      <c r="I9" s="117" t="s">
        <v>556</v>
      </c>
      <c r="J9" s="117" t="s">
        <v>568</v>
      </c>
      <c r="K9" s="164"/>
    </row>
    <row r="10" spans="1:11" s="54" customFormat="1" ht="24.95" customHeight="1">
      <c r="A10" s="121">
        <v>5</v>
      </c>
      <c r="B10" s="117" t="s">
        <v>562</v>
      </c>
      <c r="C10" s="118" t="s">
        <v>569</v>
      </c>
      <c r="D10" s="119">
        <v>24014</v>
      </c>
      <c r="E10" s="120" t="s">
        <v>570</v>
      </c>
      <c r="F10" s="141">
        <v>300</v>
      </c>
      <c r="G10" s="141"/>
      <c r="H10" s="117" t="s">
        <v>571</v>
      </c>
      <c r="I10" s="117" t="s">
        <v>556</v>
      </c>
      <c r="J10" s="117" t="s">
        <v>572</v>
      </c>
      <c r="K10" s="164"/>
    </row>
    <row r="11" spans="1:11" s="54" customFormat="1" ht="24.95" customHeight="1">
      <c r="A11" s="121">
        <v>6</v>
      </c>
      <c r="B11" s="117" t="s">
        <v>562</v>
      </c>
      <c r="C11" s="118" t="s">
        <v>573</v>
      </c>
      <c r="D11" s="119">
        <v>26950</v>
      </c>
      <c r="E11" s="120" t="s">
        <v>574</v>
      </c>
      <c r="F11" s="141">
        <v>400</v>
      </c>
      <c r="G11" s="141"/>
      <c r="H11" s="117" t="s">
        <v>567</v>
      </c>
      <c r="I11" s="117" t="s">
        <v>556</v>
      </c>
      <c r="J11" s="117" t="s">
        <v>1088</v>
      </c>
      <c r="K11" s="164"/>
    </row>
    <row r="12" spans="1:11" s="54" customFormat="1" ht="24.95" customHeight="1">
      <c r="A12" s="121">
        <v>7</v>
      </c>
      <c r="B12" s="117" t="s">
        <v>575</v>
      </c>
      <c r="C12" s="118" t="s">
        <v>576</v>
      </c>
      <c r="D12" s="119">
        <v>38285</v>
      </c>
      <c r="E12" s="120" t="s">
        <v>577</v>
      </c>
      <c r="F12" s="141">
        <v>80</v>
      </c>
      <c r="G12" s="141"/>
      <c r="H12" s="117" t="s">
        <v>578</v>
      </c>
      <c r="I12" s="117" t="s">
        <v>1551</v>
      </c>
      <c r="J12" s="117" t="s">
        <v>579</v>
      </c>
      <c r="K12" s="117"/>
    </row>
    <row r="13" spans="1:11" s="54" customFormat="1" ht="24.95" customHeight="1">
      <c r="A13" s="121">
        <v>8</v>
      </c>
      <c r="B13" s="117" t="s">
        <v>575</v>
      </c>
      <c r="C13" s="118" t="s">
        <v>213</v>
      </c>
      <c r="D13" s="119">
        <v>41143</v>
      </c>
      <c r="E13" s="120" t="s">
        <v>214</v>
      </c>
      <c r="F13" s="141">
        <v>200</v>
      </c>
      <c r="G13" s="141"/>
      <c r="H13" s="117" t="s">
        <v>578</v>
      </c>
      <c r="I13" s="117" t="s">
        <v>674</v>
      </c>
      <c r="J13" s="117" t="s">
        <v>1089</v>
      </c>
      <c r="K13" s="117"/>
    </row>
    <row r="14" spans="1:11" s="54" customFormat="1" ht="24.95" customHeight="1">
      <c r="A14" s="121">
        <v>9</v>
      </c>
      <c r="B14" s="117" t="s">
        <v>580</v>
      </c>
      <c r="C14" s="118" t="s">
        <v>581</v>
      </c>
      <c r="D14" s="119">
        <v>20758</v>
      </c>
      <c r="E14" s="120" t="s">
        <v>582</v>
      </c>
      <c r="F14" s="141">
        <v>420</v>
      </c>
      <c r="G14" s="141"/>
      <c r="H14" s="117" t="s">
        <v>583</v>
      </c>
      <c r="I14" s="117" t="s">
        <v>120</v>
      </c>
      <c r="J14" s="117" t="s">
        <v>584</v>
      </c>
      <c r="K14" s="117"/>
    </row>
    <row r="15" spans="1:11" s="54" customFormat="1" ht="24.95" customHeight="1">
      <c r="A15" s="121">
        <v>10</v>
      </c>
      <c r="B15" s="117" t="s">
        <v>580</v>
      </c>
      <c r="C15" s="118" t="s">
        <v>585</v>
      </c>
      <c r="D15" s="119">
        <v>25225</v>
      </c>
      <c r="E15" s="120" t="s">
        <v>586</v>
      </c>
      <c r="F15" s="141">
        <v>72</v>
      </c>
      <c r="G15" s="141"/>
      <c r="H15" s="117" t="s">
        <v>583</v>
      </c>
      <c r="I15" s="117" t="s">
        <v>119</v>
      </c>
      <c r="J15" s="117" t="s">
        <v>587</v>
      </c>
      <c r="K15" s="117"/>
    </row>
    <row r="16" spans="1:11" s="54" customFormat="1" ht="24.95" customHeight="1">
      <c r="A16" s="121">
        <v>11</v>
      </c>
      <c r="B16" s="117" t="s">
        <v>580</v>
      </c>
      <c r="C16" s="118" t="s">
        <v>588</v>
      </c>
      <c r="D16" s="119">
        <v>32777</v>
      </c>
      <c r="E16" s="120" t="s">
        <v>582</v>
      </c>
      <c r="F16" s="141">
        <v>510</v>
      </c>
      <c r="G16" s="141"/>
      <c r="H16" s="117" t="s">
        <v>583</v>
      </c>
      <c r="I16" s="117" t="s">
        <v>120</v>
      </c>
      <c r="J16" s="117" t="s">
        <v>215</v>
      </c>
      <c r="K16" s="117"/>
    </row>
    <row r="17" spans="1:11" s="54" customFormat="1" ht="24.95" customHeight="1">
      <c r="A17" s="121">
        <v>12</v>
      </c>
      <c r="B17" s="117" t="s">
        <v>580</v>
      </c>
      <c r="C17" s="118" t="s">
        <v>589</v>
      </c>
      <c r="D17" s="119">
        <v>32812</v>
      </c>
      <c r="E17" s="120" t="s">
        <v>582</v>
      </c>
      <c r="F17" s="141">
        <v>240</v>
      </c>
      <c r="G17" s="141"/>
      <c r="H17" s="117" t="s">
        <v>583</v>
      </c>
      <c r="I17" s="117" t="s">
        <v>120</v>
      </c>
      <c r="J17" s="117" t="s">
        <v>590</v>
      </c>
      <c r="K17" s="117"/>
    </row>
    <row r="18" spans="1:11" s="54" customFormat="1" ht="24.95" customHeight="1">
      <c r="A18" s="121">
        <v>13</v>
      </c>
      <c r="B18" s="117" t="s">
        <v>580</v>
      </c>
      <c r="C18" s="118" t="s">
        <v>591</v>
      </c>
      <c r="D18" s="119">
        <v>35654</v>
      </c>
      <c r="E18" s="120" t="s">
        <v>592</v>
      </c>
      <c r="F18" s="141">
        <v>90</v>
      </c>
      <c r="G18" s="141"/>
      <c r="H18" s="117" t="s">
        <v>583</v>
      </c>
      <c r="I18" s="117" t="s">
        <v>119</v>
      </c>
      <c r="J18" s="117" t="s">
        <v>216</v>
      </c>
      <c r="K18" s="117"/>
    </row>
    <row r="19" spans="1:11" s="54" customFormat="1" ht="24.95" customHeight="1">
      <c r="A19" s="121">
        <v>14</v>
      </c>
      <c r="B19" s="117" t="s">
        <v>593</v>
      </c>
      <c r="C19" s="118" t="s">
        <v>594</v>
      </c>
      <c r="D19" s="119">
        <v>22813</v>
      </c>
      <c r="E19" s="120" t="s">
        <v>582</v>
      </c>
      <c r="F19" s="141">
        <v>230</v>
      </c>
      <c r="G19" s="141"/>
      <c r="H19" s="117" t="s">
        <v>595</v>
      </c>
      <c r="I19" s="117" t="s">
        <v>119</v>
      </c>
      <c r="J19" s="117" t="s">
        <v>1552</v>
      </c>
      <c r="K19" s="117"/>
    </row>
    <row r="20" spans="1:11" s="54" customFormat="1" ht="24.95" customHeight="1">
      <c r="A20" s="121">
        <v>15</v>
      </c>
      <c r="B20" s="117" t="s">
        <v>596</v>
      </c>
      <c r="C20" s="118" t="s">
        <v>597</v>
      </c>
      <c r="D20" s="119">
        <v>35117</v>
      </c>
      <c r="E20" s="120" t="s">
        <v>598</v>
      </c>
      <c r="F20" s="141">
        <v>52</v>
      </c>
      <c r="G20" s="141"/>
      <c r="H20" s="117" t="s">
        <v>583</v>
      </c>
      <c r="I20" s="117" t="s">
        <v>120</v>
      </c>
      <c r="J20" s="117" t="s">
        <v>599</v>
      </c>
      <c r="K20" s="117"/>
    </row>
    <row r="21" spans="1:11" s="54" customFormat="1" ht="24.95" customHeight="1">
      <c r="A21" s="121">
        <v>16</v>
      </c>
      <c r="B21" s="117" t="s">
        <v>759</v>
      </c>
      <c r="C21" s="118" t="s">
        <v>600</v>
      </c>
      <c r="D21" s="119">
        <v>26635</v>
      </c>
      <c r="E21" s="120" t="s">
        <v>601</v>
      </c>
      <c r="F21" s="141">
        <v>180</v>
      </c>
      <c r="G21" s="141">
        <v>35</v>
      </c>
      <c r="H21" s="117" t="s">
        <v>602</v>
      </c>
      <c r="I21" s="117" t="s">
        <v>120</v>
      </c>
      <c r="J21" s="117" t="s">
        <v>1004</v>
      </c>
      <c r="K21" s="117"/>
    </row>
    <row r="22" spans="1:11" s="54" customFormat="1" ht="24.95" customHeight="1">
      <c r="A22" s="121">
        <v>17</v>
      </c>
      <c r="B22" s="117" t="s">
        <v>19</v>
      </c>
      <c r="C22" s="140" t="s">
        <v>603</v>
      </c>
      <c r="D22" s="119">
        <v>31212</v>
      </c>
      <c r="E22" s="311" t="s">
        <v>604</v>
      </c>
      <c r="F22" s="141">
        <v>200</v>
      </c>
      <c r="G22" s="141"/>
      <c r="H22" s="117" t="s">
        <v>605</v>
      </c>
      <c r="I22" s="117" t="s">
        <v>606</v>
      </c>
      <c r="J22" s="121" t="s">
        <v>607</v>
      </c>
      <c r="K22" s="160"/>
    </row>
    <row r="23" spans="1:11" s="54" customFormat="1" ht="24.95" customHeight="1">
      <c r="A23" s="121">
        <v>18</v>
      </c>
      <c r="B23" s="122" t="s">
        <v>217</v>
      </c>
      <c r="C23" s="120" t="s">
        <v>626</v>
      </c>
      <c r="D23" s="165">
        <v>27458</v>
      </c>
      <c r="E23" s="120" t="s">
        <v>218</v>
      </c>
      <c r="F23" s="307">
        <v>81</v>
      </c>
      <c r="G23" s="307">
        <v>27</v>
      </c>
      <c r="H23" s="122" t="s">
        <v>608</v>
      </c>
      <c r="I23" s="122" t="s">
        <v>609</v>
      </c>
      <c r="J23" s="122" t="s">
        <v>1094</v>
      </c>
      <c r="K23" s="122" t="s">
        <v>610</v>
      </c>
    </row>
    <row r="24" spans="1:11" s="54" customFormat="1" ht="24.95" customHeight="1">
      <c r="A24" s="121">
        <v>19</v>
      </c>
      <c r="B24" s="122" t="s">
        <v>217</v>
      </c>
      <c r="C24" s="120" t="s">
        <v>626</v>
      </c>
      <c r="D24" s="165">
        <v>30210</v>
      </c>
      <c r="E24" s="120" t="s">
        <v>219</v>
      </c>
      <c r="F24" s="307">
        <v>80</v>
      </c>
      <c r="G24" s="307"/>
      <c r="H24" s="122" t="s">
        <v>611</v>
      </c>
      <c r="I24" s="122" t="s">
        <v>609</v>
      </c>
      <c r="J24" s="122" t="s">
        <v>612</v>
      </c>
      <c r="K24" s="122" t="s">
        <v>610</v>
      </c>
    </row>
    <row r="25" spans="1:11" s="54" customFormat="1" ht="24.95" customHeight="1">
      <c r="A25" s="121">
        <v>20</v>
      </c>
      <c r="B25" s="122" t="s">
        <v>217</v>
      </c>
      <c r="C25" s="120" t="s">
        <v>1313</v>
      </c>
      <c r="D25" s="165">
        <v>35667</v>
      </c>
      <c r="E25" s="120" t="s">
        <v>220</v>
      </c>
      <c r="F25" s="307">
        <v>300</v>
      </c>
      <c r="G25" s="307"/>
      <c r="H25" s="122" t="s">
        <v>611</v>
      </c>
      <c r="I25" s="122" t="s">
        <v>609</v>
      </c>
      <c r="J25" s="122" t="s">
        <v>613</v>
      </c>
      <c r="K25" s="122"/>
    </row>
    <row r="26" spans="1:11" s="54" customFormat="1" ht="24.95" customHeight="1">
      <c r="A26" s="121">
        <v>21</v>
      </c>
      <c r="B26" s="117" t="s">
        <v>614</v>
      </c>
      <c r="C26" s="118" t="s">
        <v>627</v>
      </c>
      <c r="D26" s="119">
        <v>36096</v>
      </c>
      <c r="E26" s="120" t="s">
        <v>628</v>
      </c>
      <c r="F26" s="141">
        <v>110</v>
      </c>
      <c r="G26" s="141"/>
      <c r="H26" s="117" t="s">
        <v>608</v>
      </c>
      <c r="I26" s="117" t="s">
        <v>674</v>
      </c>
      <c r="J26" s="117" t="s">
        <v>629</v>
      </c>
      <c r="K26" s="117"/>
    </row>
    <row r="27" spans="1:11" s="54" customFormat="1" ht="24.95" customHeight="1">
      <c r="A27" s="121">
        <v>22</v>
      </c>
      <c r="B27" s="117" t="s">
        <v>409</v>
      </c>
      <c r="C27" s="118" t="s">
        <v>221</v>
      </c>
      <c r="D27" s="119">
        <v>26451</v>
      </c>
      <c r="E27" s="120" t="s">
        <v>222</v>
      </c>
      <c r="F27" s="141">
        <v>74</v>
      </c>
      <c r="G27" s="141">
        <v>37</v>
      </c>
      <c r="H27" s="117" t="s">
        <v>364</v>
      </c>
      <c r="I27" s="117" t="s">
        <v>223</v>
      </c>
      <c r="J27" s="117" t="s">
        <v>1095</v>
      </c>
      <c r="K27" s="117" t="s">
        <v>301</v>
      </c>
    </row>
    <row r="28" spans="1:11" s="54" customFormat="1" ht="24.95" customHeight="1">
      <c r="A28" s="121">
        <v>23</v>
      </c>
      <c r="B28" s="117" t="s">
        <v>409</v>
      </c>
      <c r="C28" s="118" t="s">
        <v>221</v>
      </c>
      <c r="D28" s="119">
        <v>29507</v>
      </c>
      <c r="E28" s="120" t="s">
        <v>224</v>
      </c>
      <c r="F28" s="141">
        <v>50</v>
      </c>
      <c r="G28" s="141">
        <v>13</v>
      </c>
      <c r="H28" s="117" t="s">
        <v>299</v>
      </c>
      <c r="I28" s="117" t="s">
        <v>32</v>
      </c>
      <c r="J28" s="117" t="s">
        <v>1095</v>
      </c>
      <c r="K28" s="117" t="s">
        <v>301</v>
      </c>
    </row>
    <row r="29" spans="1:11" s="54" customFormat="1" ht="24.95" customHeight="1">
      <c r="A29" s="121">
        <v>24</v>
      </c>
      <c r="B29" s="117" t="s">
        <v>409</v>
      </c>
      <c r="C29" s="118" t="s">
        <v>221</v>
      </c>
      <c r="D29" s="119">
        <v>35872</v>
      </c>
      <c r="E29" s="120" t="s">
        <v>225</v>
      </c>
      <c r="F29" s="141">
        <v>60</v>
      </c>
      <c r="G29" s="141">
        <v>16</v>
      </c>
      <c r="H29" s="117" t="s">
        <v>364</v>
      </c>
      <c r="I29" s="117" t="s">
        <v>226</v>
      </c>
      <c r="J29" s="117" t="s">
        <v>1095</v>
      </c>
      <c r="K29" s="117" t="s">
        <v>301</v>
      </c>
    </row>
    <row r="30" spans="1:11" s="54" customFormat="1" ht="24.95" customHeight="1">
      <c r="A30" s="121">
        <v>25</v>
      </c>
      <c r="B30" s="117" t="s">
        <v>409</v>
      </c>
      <c r="C30" s="118" t="s">
        <v>221</v>
      </c>
      <c r="D30" s="119">
        <v>36843</v>
      </c>
      <c r="E30" s="120" t="s">
        <v>227</v>
      </c>
      <c r="F30" s="141">
        <v>65</v>
      </c>
      <c r="G30" s="141">
        <v>16</v>
      </c>
      <c r="H30" s="117" t="s">
        <v>364</v>
      </c>
      <c r="I30" s="117" t="s">
        <v>228</v>
      </c>
      <c r="J30" s="117" t="s">
        <v>1095</v>
      </c>
      <c r="K30" s="121" t="s">
        <v>301</v>
      </c>
    </row>
    <row r="31" spans="1:11" s="54" customFormat="1" ht="24.95" customHeight="1">
      <c r="A31" s="121">
        <v>26</v>
      </c>
      <c r="B31" s="117" t="s">
        <v>409</v>
      </c>
      <c r="C31" s="118" t="s">
        <v>221</v>
      </c>
      <c r="D31" s="119">
        <v>39317</v>
      </c>
      <c r="E31" s="120" t="s">
        <v>229</v>
      </c>
      <c r="F31" s="141">
        <v>50</v>
      </c>
      <c r="G31" s="141">
        <v>11</v>
      </c>
      <c r="H31" s="117" t="s">
        <v>364</v>
      </c>
      <c r="I31" s="117" t="s">
        <v>226</v>
      </c>
      <c r="J31" s="117" t="s">
        <v>1095</v>
      </c>
      <c r="K31" s="117" t="s">
        <v>301</v>
      </c>
    </row>
    <row r="32" spans="1:11" s="54" customFormat="1" ht="24.95" customHeight="1">
      <c r="A32" s="121">
        <v>27</v>
      </c>
      <c r="B32" s="117" t="s">
        <v>760</v>
      </c>
      <c r="C32" s="118" t="s">
        <v>615</v>
      </c>
      <c r="D32" s="119">
        <v>30677</v>
      </c>
      <c r="E32" s="120" t="s">
        <v>644</v>
      </c>
      <c r="F32" s="141">
        <v>57</v>
      </c>
      <c r="G32" s="141">
        <v>15</v>
      </c>
      <c r="H32" s="117" t="s">
        <v>364</v>
      </c>
      <c r="I32" s="117" t="s">
        <v>1002</v>
      </c>
      <c r="J32" s="117" t="s">
        <v>643</v>
      </c>
      <c r="K32" s="117" t="s">
        <v>301</v>
      </c>
    </row>
    <row r="33" spans="1:11" s="54" customFormat="1" ht="24.95" customHeight="1">
      <c r="A33" s="121">
        <v>28</v>
      </c>
      <c r="B33" s="117" t="s">
        <v>760</v>
      </c>
      <c r="C33" s="118" t="s">
        <v>615</v>
      </c>
      <c r="D33" s="119">
        <v>34424</v>
      </c>
      <c r="E33" s="120" t="s">
        <v>616</v>
      </c>
      <c r="F33" s="141">
        <v>50</v>
      </c>
      <c r="G33" s="141">
        <v>18</v>
      </c>
      <c r="H33" s="117" t="s">
        <v>302</v>
      </c>
      <c r="I33" s="117" t="s">
        <v>300</v>
      </c>
      <c r="J33" s="117" t="s">
        <v>643</v>
      </c>
      <c r="K33" s="121" t="s">
        <v>301</v>
      </c>
    </row>
    <row r="34" spans="1:11" s="54" customFormat="1" ht="24.95" customHeight="1">
      <c r="A34" s="121">
        <v>29</v>
      </c>
      <c r="B34" s="117" t="s">
        <v>760</v>
      </c>
      <c r="C34" s="118" t="s">
        <v>615</v>
      </c>
      <c r="D34" s="119">
        <v>39185</v>
      </c>
      <c r="E34" s="120" t="s">
        <v>645</v>
      </c>
      <c r="F34" s="141">
        <v>70</v>
      </c>
      <c r="G34" s="141">
        <v>23</v>
      </c>
      <c r="H34" s="117" t="s">
        <v>364</v>
      </c>
      <c r="I34" s="117" t="s">
        <v>646</v>
      </c>
      <c r="J34" s="117" t="s">
        <v>643</v>
      </c>
      <c r="K34" s="117" t="s">
        <v>301</v>
      </c>
    </row>
    <row r="35" spans="1:11" s="54" customFormat="1" ht="24.95" customHeight="1">
      <c r="A35" s="121">
        <v>30</v>
      </c>
      <c r="B35" s="117" t="s">
        <v>647</v>
      </c>
      <c r="C35" s="118" t="s">
        <v>648</v>
      </c>
      <c r="D35" s="119">
        <v>29021</v>
      </c>
      <c r="E35" s="120" t="s">
        <v>649</v>
      </c>
      <c r="F35" s="141">
        <v>52</v>
      </c>
      <c r="G35" s="141">
        <v>27</v>
      </c>
      <c r="H35" s="117" t="s">
        <v>650</v>
      </c>
      <c r="I35" s="117" t="s">
        <v>300</v>
      </c>
      <c r="J35" s="117" t="s">
        <v>651</v>
      </c>
      <c r="K35" s="117" t="s">
        <v>301</v>
      </c>
    </row>
    <row r="36" spans="1:11" s="54" customFormat="1" ht="24.95" customHeight="1">
      <c r="A36" s="121">
        <v>31</v>
      </c>
      <c r="B36" s="117" t="s">
        <v>647</v>
      </c>
      <c r="C36" s="118" t="s">
        <v>648</v>
      </c>
      <c r="D36" s="119">
        <v>29525</v>
      </c>
      <c r="E36" s="120" t="s">
        <v>652</v>
      </c>
      <c r="F36" s="141">
        <v>56</v>
      </c>
      <c r="G36" s="141">
        <v>23</v>
      </c>
      <c r="H36" s="117" t="s">
        <v>650</v>
      </c>
      <c r="I36" s="117" t="s">
        <v>300</v>
      </c>
      <c r="J36" s="117" t="s">
        <v>651</v>
      </c>
      <c r="K36" s="117" t="s">
        <v>301</v>
      </c>
    </row>
    <row r="37" spans="1:11" s="54" customFormat="1" ht="24.95" customHeight="1">
      <c r="A37" s="121">
        <v>32</v>
      </c>
      <c r="B37" s="117" t="s">
        <v>647</v>
      </c>
      <c r="C37" s="118" t="s">
        <v>648</v>
      </c>
      <c r="D37" s="119">
        <v>30267</v>
      </c>
      <c r="E37" s="120" t="s">
        <v>653</v>
      </c>
      <c r="F37" s="141">
        <v>56</v>
      </c>
      <c r="G37" s="141">
        <v>17</v>
      </c>
      <c r="H37" s="117" t="s">
        <v>364</v>
      </c>
      <c r="I37" s="117" t="s">
        <v>1553</v>
      </c>
      <c r="J37" s="117" t="s">
        <v>651</v>
      </c>
      <c r="K37" s="117" t="s">
        <v>301</v>
      </c>
    </row>
    <row r="38" spans="1:11" s="54" customFormat="1" ht="24.95" customHeight="1">
      <c r="A38" s="121">
        <v>33</v>
      </c>
      <c r="B38" s="117" t="s">
        <v>647</v>
      </c>
      <c r="C38" s="118" t="s">
        <v>648</v>
      </c>
      <c r="D38" s="119">
        <v>31534</v>
      </c>
      <c r="E38" s="120" t="s">
        <v>654</v>
      </c>
      <c r="F38" s="141">
        <v>75</v>
      </c>
      <c r="G38" s="141">
        <v>38</v>
      </c>
      <c r="H38" s="117" t="s">
        <v>655</v>
      </c>
      <c r="I38" s="117" t="s">
        <v>32</v>
      </c>
      <c r="J38" s="117" t="s">
        <v>651</v>
      </c>
      <c r="K38" s="117" t="s">
        <v>301</v>
      </c>
    </row>
    <row r="39" spans="1:11" s="54" customFormat="1" ht="24.95" customHeight="1">
      <c r="A39" s="121">
        <v>34</v>
      </c>
      <c r="B39" s="117" t="s">
        <v>647</v>
      </c>
      <c r="C39" s="118" t="s">
        <v>648</v>
      </c>
      <c r="D39" s="119">
        <v>31898</v>
      </c>
      <c r="E39" s="120" t="s">
        <v>656</v>
      </c>
      <c r="F39" s="141">
        <v>60</v>
      </c>
      <c r="G39" s="141">
        <v>19</v>
      </c>
      <c r="H39" s="117" t="s">
        <v>364</v>
      </c>
      <c r="I39" s="117" t="s">
        <v>32</v>
      </c>
      <c r="J39" s="117" t="s">
        <v>651</v>
      </c>
      <c r="K39" s="117" t="s">
        <v>301</v>
      </c>
    </row>
    <row r="40" spans="1:11" s="54" customFormat="1" ht="24.95" customHeight="1">
      <c r="A40" s="121">
        <v>35</v>
      </c>
      <c r="B40" s="117" t="s">
        <v>647</v>
      </c>
      <c r="C40" s="118" t="s">
        <v>657</v>
      </c>
      <c r="D40" s="119">
        <v>34474</v>
      </c>
      <c r="E40" s="120" t="s">
        <v>1003</v>
      </c>
      <c r="F40" s="141">
        <v>1000</v>
      </c>
      <c r="G40" s="141"/>
      <c r="H40" s="117" t="s">
        <v>364</v>
      </c>
      <c r="I40" s="117" t="s">
        <v>32</v>
      </c>
      <c r="J40" s="117" t="s">
        <v>303</v>
      </c>
      <c r="K40" s="117" t="s">
        <v>301</v>
      </c>
    </row>
    <row r="41" spans="1:11" s="54" customFormat="1" ht="24.95" customHeight="1">
      <c r="A41" s="121">
        <v>36</v>
      </c>
      <c r="B41" s="117" t="s">
        <v>658</v>
      </c>
      <c r="C41" s="118" t="s">
        <v>659</v>
      </c>
      <c r="D41" s="119">
        <v>33095</v>
      </c>
      <c r="E41" s="120" t="s">
        <v>660</v>
      </c>
      <c r="F41" s="141">
        <v>57</v>
      </c>
      <c r="G41" s="141">
        <v>10</v>
      </c>
      <c r="H41" s="117" t="s">
        <v>364</v>
      </c>
      <c r="I41" s="117" t="s">
        <v>646</v>
      </c>
      <c r="J41" s="117" t="s">
        <v>661</v>
      </c>
      <c r="K41" s="117" t="s">
        <v>301</v>
      </c>
    </row>
    <row r="42" spans="1:11" s="54" customFormat="1" ht="24.95" customHeight="1">
      <c r="A42" s="121">
        <v>37</v>
      </c>
      <c r="B42" s="117" t="s">
        <v>658</v>
      </c>
      <c r="C42" s="118" t="s">
        <v>659</v>
      </c>
      <c r="D42" s="119">
        <v>23163</v>
      </c>
      <c r="E42" s="120" t="s">
        <v>662</v>
      </c>
      <c r="F42" s="141">
        <v>96</v>
      </c>
      <c r="G42" s="141">
        <v>28</v>
      </c>
      <c r="H42" s="117" t="s">
        <v>304</v>
      </c>
      <c r="I42" s="117" t="s">
        <v>300</v>
      </c>
      <c r="J42" s="117" t="s">
        <v>661</v>
      </c>
      <c r="K42" s="117" t="s">
        <v>301</v>
      </c>
    </row>
    <row r="43" spans="1:11" s="54" customFormat="1" ht="24.95" customHeight="1">
      <c r="A43" s="121">
        <v>38</v>
      </c>
      <c r="B43" s="117" t="s">
        <v>658</v>
      </c>
      <c r="C43" s="118" t="s">
        <v>659</v>
      </c>
      <c r="D43" s="119">
        <v>26122</v>
      </c>
      <c r="E43" s="120" t="s">
        <v>663</v>
      </c>
      <c r="F43" s="141">
        <v>56</v>
      </c>
      <c r="G43" s="141">
        <v>10</v>
      </c>
      <c r="H43" s="117" t="s">
        <v>664</v>
      </c>
      <c r="I43" s="117" t="s">
        <v>665</v>
      </c>
      <c r="J43" s="117" t="s">
        <v>661</v>
      </c>
      <c r="K43" s="117" t="s">
        <v>301</v>
      </c>
    </row>
    <row r="44" spans="1:11" s="54" customFormat="1" ht="24.95" customHeight="1">
      <c r="A44" s="121">
        <v>39</v>
      </c>
      <c r="B44" s="136" t="s">
        <v>658</v>
      </c>
      <c r="C44" s="166" t="s">
        <v>659</v>
      </c>
      <c r="D44" s="167">
        <v>28524</v>
      </c>
      <c r="E44" s="312" t="s">
        <v>673</v>
      </c>
      <c r="F44" s="308">
        <v>70</v>
      </c>
      <c r="G44" s="141">
        <v>25</v>
      </c>
      <c r="H44" s="136" t="s">
        <v>655</v>
      </c>
      <c r="I44" s="136" t="s">
        <v>665</v>
      </c>
      <c r="J44" s="136" t="s">
        <v>661</v>
      </c>
      <c r="K44" s="136" t="s">
        <v>301</v>
      </c>
    </row>
    <row r="45" spans="1:11" s="54" customFormat="1" ht="24.95" customHeight="1">
      <c r="A45" s="121">
        <v>40</v>
      </c>
      <c r="B45" s="117" t="s">
        <v>630</v>
      </c>
      <c r="C45" s="118" t="s">
        <v>631</v>
      </c>
      <c r="D45" s="119">
        <v>35027</v>
      </c>
      <c r="E45" s="120" t="s">
        <v>632</v>
      </c>
      <c r="F45" s="141">
        <v>330</v>
      </c>
      <c r="G45" s="141"/>
      <c r="H45" s="117" t="s">
        <v>633</v>
      </c>
      <c r="I45" s="117" t="s">
        <v>634</v>
      </c>
      <c r="J45" s="117" t="s">
        <v>230</v>
      </c>
      <c r="K45" s="117"/>
    </row>
    <row r="46" spans="1:11" s="54" customFormat="1" ht="24.95" customHeight="1">
      <c r="A46" s="121">
        <v>41</v>
      </c>
      <c r="B46" s="117" t="s">
        <v>635</v>
      </c>
      <c r="C46" s="118" t="s">
        <v>636</v>
      </c>
      <c r="D46" s="119">
        <v>26132</v>
      </c>
      <c r="E46" s="120" t="s">
        <v>637</v>
      </c>
      <c r="F46" s="141">
        <v>60</v>
      </c>
      <c r="G46" s="141">
        <v>3</v>
      </c>
      <c r="H46" s="117" t="s">
        <v>638</v>
      </c>
      <c r="I46" s="117" t="s">
        <v>634</v>
      </c>
      <c r="J46" s="117" t="s">
        <v>639</v>
      </c>
      <c r="K46" s="117" t="s">
        <v>640</v>
      </c>
    </row>
    <row r="47" spans="1:11" s="54" customFormat="1" ht="24.95" customHeight="1">
      <c r="A47" s="121">
        <v>42</v>
      </c>
      <c r="B47" s="117" t="s">
        <v>635</v>
      </c>
      <c r="C47" s="118" t="s">
        <v>636</v>
      </c>
      <c r="D47" s="119">
        <v>26840</v>
      </c>
      <c r="E47" s="120" t="s">
        <v>641</v>
      </c>
      <c r="F47" s="141">
        <v>97</v>
      </c>
      <c r="G47" s="141">
        <v>42</v>
      </c>
      <c r="H47" s="117" t="s">
        <v>638</v>
      </c>
      <c r="I47" s="117" t="s">
        <v>606</v>
      </c>
      <c r="J47" s="117" t="s">
        <v>231</v>
      </c>
      <c r="K47" s="117" t="s">
        <v>640</v>
      </c>
    </row>
    <row r="48" spans="1:11" s="54" customFormat="1" ht="24.95" customHeight="1">
      <c r="A48" s="121">
        <v>43</v>
      </c>
      <c r="B48" s="117" t="s">
        <v>635</v>
      </c>
      <c r="C48" s="118" t="s">
        <v>636</v>
      </c>
      <c r="D48" s="119">
        <v>28992</v>
      </c>
      <c r="E48" s="120" t="s">
        <v>642</v>
      </c>
      <c r="F48" s="141">
        <v>73</v>
      </c>
      <c r="G48" s="141">
        <v>31</v>
      </c>
      <c r="H48" s="117" t="s">
        <v>638</v>
      </c>
      <c r="I48" s="117" t="s">
        <v>606</v>
      </c>
      <c r="J48" s="117" t="s">
        <v>1554</v>
      </c>
      <c r="K48" s="117" t="s">
        <v>640</v>
      </c>
    </row>
    <row r="49" spans="1:11" s="54" customFormat="1" ht="24.95" customHeight="1">
      <c r="A49" s="121">
        <v>44</v>
      </c>
      <c r="B49" s="117" t="s">
        <v>761</v>
      </c>
      <c r="C49" s="118" t="s">
        <v>208</v>
      </c>
      <c r="D49" s="119">
        <v>28678</v>
      </c>
      <c r="E49" s="120" t="s">
        <v>209</v>
      </c>
      <c r="F49" s="141">
        <v>250</v>
      </c>
      <c r="G49" s="141"/>
      <c r="H49" s="117" t="s">
        <v>664</v>
      </c>
      <c r="I49" s="117" t="s">
        <v>120</v>
      </c>
      <c r="J49" s="117" t="s">
        <v>232</v>
      </c>
      <c r="K49" s="117"/>
    </row>
    <row r="50" spans="1:11" s="54" customFormat="1" ht="24.95" customHeight="1">
      <c r="A50" s="121">
        <v>45</v>
      </c>
      <c r="B50" s="117" t="s">
        <v>761</v>
      </c>
      <c r="C50" s="118" t="s">
        <v>210</v>
      </c>
      <c r="D50" s="119">
        <v>31999</v>
      </c>
      <c r="E50" s="120" t="s">
        <v>1555</v>
      </c>
      <c r="F50" s="141">
        <v>330</v>
      </c>
      <c r="G50" s="141"/>
      <c r="H50" s="117" t="s">
        <v>595</v>
      </c>
      <c r="I50" s="117" t="s">
        <v>120</v>
      </c>
      <c r="J50" s="117" t="s">
        <v>233</v>
      </c>
      <c r="K50" s="117"/>
    </row>
    <row r="51" spans="1:11" s="54" customFormat="1" ht="24.95" customHeight="1">
      <c r="A51" s="121">
        <v>46</v>
      </c>
      <c r="B51" s="117" t="s">
        <v>761</v>
      </c>
      <c r="C51" s="118" t="s">
        <v>675</v>
      </c>
      <c r="D51" s="119">
        <v>32232</v>
      </c>
      <c r="E51" s="120" t="s">
        <v>1556</v>
      </c>
      <c r="F51" s="141">
        <v>300</v>
      </c>
      <c r="G51" s="141"/>
      <c r="H51" s="117" t="s">
        <v>595</v>
      </c>
      <c r="I51" s="117" t="s">
        <v>120</v>
      </c>
      <c r="J51" s="117" t="s">
        <v>234</v>
      </c>
      <c r="K51" s="117"/>
    </row>
    <row r="52" spans="1:11" s="54" customFormat="1" ht="24.95" customHeight="1">
      <c r="A52" s="121">
        <v>47</v>
      </c>
      <c r="B52" s="117" t="s">
        <v>761</v>
      </c>
      <c r="C52" s="118" t="s">
        <v>676</v>
      </c>
      <c r="D52" s="119">
        <v>40577</v>
      </c>
      <c r="E52" s="120" t="s">
        <v>677</v>
      </c>
      <c r="F52" s="141">
        <v>74</v>
      </c>
      <c r="G52" s="141"/>
      <c r="H52" s="117" t="s">
        <v>560</v>
      </c>
      <c r="I52" s="117" t="s">
        <v>674</v>
      </c>
      <c r="J52" s="117" t="s">
        <v>1557</v>
      </c>
      <c r="K52" s="117"/>
    </row>
    <row r="53" spans="1:11" s="54" customFormat="1" ht="24.95" customHeight="1">
      <c r="A53" s="121">
        <v>48</v>
      </c>
      <c r="B53" s="117" t="s">
        <v>286</v>
      </c>
      <c r="C53" s="118" t="s">
        <v>679</v>
      </c>
      <c r="D53" s="119">
        <v>28031</v>
      </c>
      <c r="E53" s="120" t="s">
        <v>680</v>
      </c>
      <c r="F53" s="141">
        <v>65</v>
      </c>
      <c r="G53" s="141"/>
      <c r="H53" s="117" t="s">
        <v>595</v>
      </c>
      <c r="I53" s="117" t="s">
        <v>120</v>
      </c>
      <c r="J53" s="117" t="s">
        <v>236</v>
      </c>
      <c r="K53" s="117" t="s">
        <v>681</v>
      </c>
    </row>
    <row r="54" spans="1:11" s="54" customFormat="1" ht="24.95" customHeight="1">
      <c r="A54" s="121">
        <v>49</v>
      </c>
      <c r="B54" s="117" t="s">
        <v>286</v>
      </c>
      <c r="C54" s="118" t="s">
        <v>678</v>
      </c>
      <c r="D54" s="119">
        <v>32594</v>
      </c>
      <c r="E54" s="120" t="s">
        <v>305</v>
      </c>
      <c r="F54" s="141">
        <v>75</v>
      </c>
      <c r="G54" s="141"/>
      <c r="H54" s="117" t="s">
        <v>664</v>
      </c>
      <c r="I54" s="117" t="s">
        <v>120</v>
      </c>
      <c r="J54" s="117" t="s">
        <v>235</v>
      </c>
      <c r="K54" s="121"/>
    </row>
    <row r="55" spans="1:11" s="54" customFormat="1" ht="24.95" customHeight="1">
      <c r="A55" s="121">
        <v>50</v>
      </c>
      <c r="B55" s="117" t="s">
        <v>286</v>
      </c>
      <c r="C55" s="118" t="s">
        <v>682</v>
      </c>
      <c r="D55" s="119">
        <v>40494</v>
      </c>
      <c r="E55" s="120" t="s">
        <v>683</v>
      </c>
      <c r="F55" s="141">
        <v>150</v>
      </c>
      <c r="G55" s="141"/>
      <c r="H55" s="117" t="s">
        <v>608</v>
      </c>
      <c r="I55" s="117" t="s">
        <v>689</v>
      </c>
      <c r="J55" s="117" t="s">
        <v>237</v>
      </c>
      <c r="K55" s="117"/>
    </row>
    <row r="56" spans="1:11" s="54" customFormat="1" ht="24.95" customHeight="1">
      <c r="A56" s="121">
        <v>51</v>
      </c>
      <c r="B56" s="117" t="s">
        <v>690</v>
      </c>
      <c r="C56" s="118" t="s">
        <v>691</v>
      </c>
      <c r="D56" s="119">
        <v>33547</v>
      </c>
      <c r="E56" s="120" t="s">
        <v>692</v>
      </c>
      <c r="F56" s="141">
        <v>200</v>
      </c>
      <c r="G56" s="141"/>
      <c r="H56" s="117" t="s">
        <v>567</v>
      </c>
      <c r="I56" s="117" t="s">
        <v>556</v>
      </c>
      <c r="J56" s="117" t="s">
        <v>693</v>
      </c>
      <c r="K56" s="117"/>
    </row>
    <row r="57" spans="1:11" s="54" customFormat="1" ht="24.95" customHeight="1">
      <c r="A57" s="121">
        <v>52</v>
      </c>
      <c r="B57" s="117" t="s">
        <v>694</v>
      </c>
      <c r="C57" s="118" t="s">
        <v>695</v>
      </c>
      <c r="D57" s="119">
        <v>36095</v>
      </c>
      <c r="E57" s="120" t="s">
        <v>696</v>
      </c>
      <c r="F57" s="141">
        <v>80</v>
      </c>
      <c r="G57" s="141"/>
      <c r="H57" s="117" t="s">
        <v>560</v>
      </c>
      <c r="I57" s="117" t="s">
        <v>556</v>
      </c>
      <c r="J57" s="117" t="s">
        <v>697</v>
      </c>
      <c r="K57" s="117"/>
    </row>
    <row r="58" spans="1:11" s="54" customFormat="1" ht="24.95" customHeight="1">
      <c r="A58" s="121">
        <v>53</v>
      </c>
      <c r="B58" s="117" t="s">
        <v>694</v>
      </c>
      <c r="C58" s="118" t="s">
        <v>997</v>
      </c>
      <c r="D58" s="119">
        <v>41585</v>
      </c>
      <c r="E58" s="120" t="s">
        <v>998</v>
      </c>
      <c r="F58" s="141">
        <v>160</v>
      </c>
      <c r="G58" s="141"/>
      <c r="H58" s="117" t="s">
        <v>999</v>
      </c>
      <c r="I58" s="117" t="s">
        <v>1000</v>
      </c>
      <c r="J58" s="117" t="s">
        <v>1001</v>
      </c>
      <c r="K58" s="117"/>
    </row>
    <row r="59" spans="1:11" s="54" customFormat="1" ht="24.95" customHeight="1">
      <c r="A59" s="121">
        <v>54</v>
      </c>
      <c r="B59" s="117" t="s">
        <v>537</v>
      </c>
      <c r="C59" s="118" t="s">
        <v>1580</v>
      </c>
      <c r="D59" s="119">
        <v>39750</v>
      </c>
      <c r="E59" s="120" t="s">
        <v>484</v>
      </c>
      <c r="F59" s="141">
        <v>172</v>
      </c>
      <c r="G59" s="141"/>
      <c r="H59" s="117" t="s">
        <v>304</v>
      </c>
      <c r="I59" s="117" t="s">
        <v>288</v>
      </c>
      <c r="J59" s="117" t="s">
        <v>1581</v>
      </c>
      <c r="K59" s="117"/>
    </row>
    <row r="60" spans="1:11" s="54" customFormat="1" ht="24.95" customHeight="1">
      <c r="A60" s="121">
        <v>55</v>
      </c>
      <c r="B60" s="117" t="s">
        <v>537</v>
      </c>
      <c r="C60" s="118" t="s">
        <v>306</v>
      </c>
      <c r="D60" s="119">
        <v>32168</v>
      </c>
      <c r="E60" s="120" t="s">
        <v>485</v>
      </c>
      <c r="F60" s="141">
        <v>98</v>
      </c>
      <c r="G60" s="141"/>
      <c r="H60" s="117" t="s">
        <v>302</v>
      </c>
      <c r="I60" s="117" t="s">
        <v>300</v>
      </c>
      <c r="J60" s="117" t="s">
        <v>1582</v>
      </c>
      <c r="K60" s="117"/>
    </row>
    <row r="61" spans="1:11" s="54" customFormat="1" ht="24.95" customHeight="1">
      <c r="A61" s="121">
        <v>56</v>
      </c>
      <c r="B61" s="117" t="s">
        <v>537</v>
      </c>
      <c r="C61" s="118" t="s">
        <v>308</v>
      </c>
      <c r="D61" s="119">
        <v>36091</v>
      </c>
      <c r="E61" s="120" t="s">
        <v>298</v>
      </c>
      <c r="F61" s="141">
        <v>215</v>
      </c>
      <c r="G61" s="141"/>
      <c r="H61" s="117" t="s">
        <v>302</v>
      </c>
      <c r="I61" s="117" t="s">
        <v>307</v>
      </c>
      <c r="J61" s="117" t="s">
        <v>1583</v>
      </c>
      <c r="K61" s="117"/>
    </row>
    <row r="62" spans="1:11" s="54" customFormat="1" ht="24.95" customHeight="1">
      <c r="A62" s="121">
        <v>57</v>
      </c>
      <c r="B62" s="117" t="s">
        <v>537</v>
      </c>
      <c r="C62" s="118" t="s">
        <v>486</v>
      </c>
      <c r="D62" s="119">
        <v>42082</v>
      </c>
      <c r="E62" s="120" t="s">
        <v>298</v>
      </c>
      <c r="F62" s="141">
        <v>450</v>
      </c>
      <c r="G62" s="141"/>
      <c r="H62" s="117" t="s">
        <v>487</v>
      </c>
      <c r="I62" s="117" t="s">
        <v>488</v>
      </c>
      <c r="J62" s="117" t="s">
        <v>309</v>
      </c>
      <c r="K62" s="117"/>
    </row>
    <row r="63" spans="1:11" s="54" customFormat="1" ht="24.95" customHeight="1">
      <c r="A63" s="121">
        <v>58</v>
      </c>
      <c r="B63" s="117" t="s">
        <v>537</v>
      </c>
      <c r="C63" s="118" t="s">
        <v>310</v>
      </c>
      <c r="D63" s="119">
        <v>38274</v>
      </c>
      <c r="E63" s="120" t="s">
        <v>298</v>
      </c>
      <c r="F63" s="141">
        <v>590</v>
      </c>
      <c r="G63" s="141"/>
      <c r="H63" s="117" t="s">
        <v>302</v>
      </c>
      <c r="I63" s="117" t="s">
        <v>489</v>
      </c>
      <c r="J63" s="117" t="s">
        <v>1584</v>
      </c>
      <c r="K63" s="121"/>
    </row>
    <row r="64" spans="1:11" s="54" customFormat="1" ht="24.95" customHeight="1">
      <c r="A64" s="121">
        <v>59</v>
      </c>
      <c r="B64" s="117" t="s">
        <v>537</v>
      </c>
      <c r="C64" s="118" t="s">
        <v>490</v>
      </c>
      <c r="D64" s="119">
        <v>38385</v>
      </c>
      <c r="E64" s="120" t="s">
        <v>298</v>
      </c>
      <c r="F64" s="141">
        <v>100</v>
      </c>
      <c r="G64" s="141"/>
      <c r="H64" s="117" t="s">
        <v>487</v>
      </c>
      <c r="I64" s="117" t="s">
        <v>488</v>
      </c>
      <c r="J64" s="117" t="s">
        <v>1585</v>
      </c>
      <c r="K64" s="117"/>
    </row>
    <row r="65" spans="1:25" s="54" customFormat="1" ht="24.95" customHeight="1">
      <c r="A65" s="121">
        <v>60</v>
      </c>
      <c r="B65" s="117" t="s">
        <v>537</v>
      </c>
      <c r="C65" s="118" t="s">
        <v>7</v>
      </c>
      <c r="D65" s="119">
        <v>34418</v>
      </c>
      <c r="E65" s="120" t="s">
        <v>492</v>
      </c>
      <c r="F65" s="141">
        <v>50</v>
      </c>
      <c r="G65" s="141">
        <v>50</v>
      </c>
      <c r="H65" s="117" t="s">
        <v>493</v>
      </c>
      <c r="I65" s="117" t="s">
        <v>494</v>
      </c>
      <c r="J65" s="117" t="s">
        <v>500</v>
      </c>
      <c r="K65" s="117"/>
    </row>
    <row r="66" spans="1:25" s="54" customFormat="1" ht="24.95" customHeight="1">
      <c r="A66" s="121">
        <v>61</v>
      </c>
      <c r="B66" s="117" t="s">
        <v>537</v>
      </c>
      <c r="C66" s="118" t="s">
        <v>238</v>
      </c>
      <c r="D66" s="119">
        <v>41268</v>
      </c>
      <c r="E66" s="120" t="s">
        <v>1586</v>
      </c>
      <c r="F66" s="141">
        <v>255</v>
      </c>
      <c r="G66" s="141"/>
      <c r="H66" s="117" t="s">
        <v>501</v>
      </c>
      <c r="I66" s="122" t="s">
        <v>684</v>
      </c>
      <c r="J66" s="117" t="s">
        <v>311</v>
      </c>
      <c r="K66" s="117"/>
    </row>
    <row r="67" spans="1:25" s="54" customFormat="1" ht="24.95" customHeight="1">
      <c r="A67" s="121">
        <v>62</v>
      </c>
      <c r="B67" s="117" t="s">
        <v>537</v>
      </c>
      <c r="C67" s="118" t="s">
        <v>312</v>
      </c>
      <c r="D67" s="119">
        <v>33906</v>
      </c>
      <c r="E67" s="630" t="s">
        <v>1587</v>
      </c>
      <c r="F67" s="141">
        <v>200</v>
      </c>
      <c r="G67" s="141"/>
      <c r="H67" s="631" t="s">
        <v>1588</v>
      </c>
      <c r="I67" s="631" t="s">
        <v>1589</v>
      </c>
      <c r="J67" s="117" t="s">
        <v>289</v>
      </c>
      <c r="K67" s="117"/>
    </row>
    <row r="68" spans="1:25" s="54" customFormat="1" ht="24.95" customHeight="1">
      <c r="A68" s="121">
        <v>63</v>
      </c>
      <c r="B68" s="117" t="s">
        <v>537</v>
      </c>
      <c r="C68" s="118" t="s">
        <v>8</v>
      </c>
      <c r="D68" s="632">
        <v>37291</v>
      </c>
      <c r="E68" s="630" t="s">
        <v>1590</v>
      </c>
      <c r="F68" s="141">
        <v>125</v>
      </c>
      <c r="G68" s="141"/>
      <c r="H68" s="117" t="s">
        <v>302</v>
      </c>
      <c r="I68" s="631" t="s">
        <v>1591</v>
      </c>
      <c r="J68" s="117" t="s">
        <v>314</v>
      </c>
      <c r="K68" s="117"/>
    </row>
    <row r="69" spans="1:25" s="54" customFormat="1" ht="24.95" customHeight="1">
      <c r="A69" s="121">
        <v>64</v>
      </c>
      <c r="B69" s="117" t="s">
        <v>537</v>
      </c>
      <c r="C69" s="118" t="s">
        <v>9</v>
      </c>
      <c r="D69" s="119">
        <v>38531</v>
      </c>
      <c r="E69" s="630" t="s">
        <v>1592</v>
      </c>
      <c r="F69" s="141">
        <v>180</v>
      </c>
      <c r="G69" s="141"/>
      <c r="H69" s="117" t="s">
        <v>502</v>
      </c>
      <c r="I69" s="117" t="s">
        <v>503</v>
      </c>
      <c r="J69" s="117" t="s">
        <v>504</v>
      </c>
      <c r="K69" s="117"/>
      <c r="Y69" s="56"/>
    </row>
    <row r="70" spans="1:25" s="54" customFormat="1" ht="24.95" customHeight="1">
      <c r="A70" s="121">
        <v>65</v>
      </c>
      <c r="B70" s="117" t="s">
        <v>537</v>
      </c>
      <c r="C70" s="118" t="s">
        <v>1593</v>
      </c>
      <c r="D70" s="119">
        <v>29626</v>
      </c>
      <c r="E70" s="118" t="s">
        <v>1594</v>
      </c>
      <c r="F70" s="141">
        <v>100</v>
      </c>
      <c r="G70" s="141">
        <v>50</v>
      </c>
      <c r="H70" s="117" t="s">
        <v>505</v>
      </c>
      <c r="I70" s="117" t="s">
        <v>1595</v>
      </c>
      <c r="J70" s="27" t="s">
        <v>1596</v>
      </c>
      <c r="K70" s="117"/>
    </row>
    <row r="71" spans="1:25" s="54" customFormat="1" ht="24.95" customHeight="1">
      <c r="A71" s="121">
        <v>66</v>
      </c>
      <c r="B71" s="117" t="s">
        <v>537</v>
      </c>
      <c r="C71" s="118" t="s">
        <v>315</v>
      </c>
      <c r="D71" s="119">
        <v>27794</v>
      </c>
      <c r="E71" s="120" t="s">
        <v>316</v>
      </c>
      <c r="F71" s="141">
        <v>90</v>
      </c>
      <c r="G71" s="141"/>
      <c r="H71" s="117" t="s">
        <v>302</v>
      </c>
      <c r="I71" s="117" t="s">
        <v>300</v>
      </c>
      <c r="J71" s="117" t="s">
        <v>317</v>
      </c>
      <c r="K71" s="121"/>
    </row>
    <row r="72" spans="1:25" s="54" customFormat="1" ht="24.95" customHeight="1">
      <c r="A72" s="121">
        <v>67</v>
      </c>
      <c r="B72" s="117" t="s">
        <v>537</v>
      </c>
      <c r="C72" s="118" t="s">
        <v>318</v>
      </c>
      <c r="D72" s="119">
        <v>30687</v>
      </c>
      <c r="E72" s="120" t="s">
        <v>319</v>
      </c>
      <c r="F72" s="141">
        <v>400</v>
      </c>
      <c r="G72" s="141"/>
      <c r="H72" s="117" t="s">
        <v>302</v>
      </c>
      <c r="I72" s="122" t="s">
        <v>313</v>
      </c>
      <c r="J72" s="117" t="s">
        <v>506</v>
      </c>
      <c r="K72" s="121"/>
    </row>
    <row r="73" spans="1:25" s="54" customFormat="1" ht="24.75" customHeight="1">
      <c r="A73" s="121">
        <v>68</v>
      </c>
      <c r="B73" s="117" t="s">
        <v>537</v>
      </c>
      <c r="C73" s="118" t="s">
        <v>318</v>
      </c>
      <c r="D73" s="633">
        <v>36980</v>
      </c>
      <c r="E73" s="120" t="s">
        <v>320</v>
      </c>
      <c r="F73" s="141">
        <v>253</v>
      </c>
      <c r="G73" s="141"/>
      <c r="H73" s="117" t="s">
        <v>302</v>
      </c>
      <c r="I73" s="117" t="s">
        <v>313</v>
      </c>
      <c r="J73" s="117" t="s">
        <v>507</v>
      </c>
      <c r="K73" s="121"/>
    </row>
    <row r="74" spans="1:25" s="54" customFormat="1" ht="24.95" customHeight="1">
      <c r="A74" s="121">
        <v>69</v>
      </c>
      <c r="B74" s="117" t="s">
        <v>537</v>
      </c>
      <c r="C74" s="118" t="s">
        <v>685</v>
      </c>
      <c r="D74" s="165">
        <v>39561</v>
      </c>
      <c r="E74" s="120" t="s">
        <v>508</v>
      </c>
      <c r="F74" s="141">
        <v>60</v>
      </c>
      <c r="G74" s="141"/>
      <c r="H74" s="117" t="s">
        <v>302</v>
      </c>
      <c r="I74" s="117" t="s">
        <v>313</v>
      </c>
      <c r="J74" s="122" t="s">
        <v>1597</v>
      </c>
      <c r="K74" s="117"/>
    </row>
    <row r="75" spans="1:25" s="54" customFormat="1" ht="24.95" customHeight="1">
      <c r="A75" s="121">
        <v>70</v>
      </c>
      <c r="B75" s="117" t="s">
        <v>537</v>
      </c>
      <c r="C75" s="118" t="s">
        <v>686</v>
      </c>
      <c r="D75" s="119">
        <v>40788</v>
      </c>
      <c r="E75" s="120" t="s">
        <v>508</v>
      </c>
      <c r="F75" s="141">
        <v>215</v>
      </c>
      <c r="G75" s="141"/>
      <c r="H75" s="117" t="s">
        <v>687</v>
      </c>
      <c r="I75" s="117" t="s">
        <v>688</v>
      </c>
      <c r="J75" s="122" t="s">
        <v>1598</v>
      </c>
      <c r="K75" s="117"/>
    </row>
    <row r="76" spans="1:25" s="54" customFormat="1" ht="24.95" customHeight="1">
      <c r="A76" s="121">
        <v>71</v>
      </c>
      <c r="B76" s="117" t="s">
        <v>762</v>
      </c>
      <c r="C76" s="118" t="s">
        <v>14</v>
      </c>
      <c r="D76" s="119">
        <v>40625</v>
      </c>
      <c r="E76" s="120" t="s">
        <v>830</v>
      </c>
      <c r="F76" s="141">
        <v>2000</v>
      </c>
      <c r="G76" s="141"/>
      <c r="H76" s="117" t="s">
        <v>299</v>
      </c>
      <c r="I76" s="117" t="s">
        <v>1558</v>
      </c>
      <c r="J76" s="117" t="s">
        <v>1090</v>
      </c>
      <c r="K76" s="117" t="s">
        <v>301</v>
      </c>
    </row>
    <row r="77" spans="1:25" s="54" customFormat="1" ht="24.95" customHeight="1">
      <c r="A77" s="121">
        <v>72</v>
      </c>
      <c r="B77" s="117" t="s">
        <v>762</v>
      </c>
      <c r="C77" s="118" t="s">
        <v>15</v>
      </c>
      <c r="D77" s="119">
        <v>40983</v>
      </c>
      <c r="E77" s="120" t="s">
        <v>831</v>
      </c>
      <c r="F77" s="141">
        <v>190</v>
      </c>
      <c r="G77" s="141"/>
      <c r="H77" s="117" t="s">
        <v>1559</v>
      </c>
      <c r="I77" s="117" t="s">
        <v>1560</v>
      </c>
      <c r="J77" s="117" t="s">
        <v>1561</v>
      </c>
      <c r="K77" s="117"/>
    </row>
    <row r="78" spans="1:25" s="54" customFormat="1" ht="24.95" customHeight="1">
      <c r="A78" s="121">
        <v>73</v>
      </c>
      <c r="B78" s="117" t="s">
        <v>762</v>
      </c>
      <c r="C78" s="118" t="s">
        <v>1562</v>
      </c>
      <c r="D78" s="119">
        <v>34323</v>
      </c>
      <c r="E78" s="120" t="s">
        <v>834</v>
      </c>
      <c r="F78" s="141">
        <v>480</v>
      </c>
      <c r="G78" s="141"/>
      <c r="H78" s="117" t="s">
        <v>299</v>
      </c>
      <c r="I78" s="117" t="s">
        <v>300</v>
      </c>
      <c r="J78" s="117" t="s">
        <v>1563</v>
      </c>
      <c r="K78" s="117"/>
    </row>
    <row r="79" spans="1:25" s="54" customFormat="1" ht="24.95" customHeight="1">
      <c r="A79" s="121">
        <v>74</v>
      </c>
      <c r="B79" s="117" t="s">
        <v>762</v>
      </c>
      <c r="C79" s="118" t="s">
        <v>18</v>
      </c>
      <c r="D79" s="119">
        <v>42629</v>
      </c>
      <c r="E79" s="120" t="s">
        <v>833</v>
      </c>
      <c r="F79" s="141">
        <v>481</v>
      </c>
      <c r="G79" s="141"/>
      <c r="H79" s="117" t="s">
        <v>299</v>
      </c>
      <c r="I79" s="117" t="s">
        <v>1091</v>
      </c>
      <c r="J79" s="117" t="s">
        <v>1564</v>
      </c>
      <c r="K79" s="117"/>
    </row>
    <row r="80" spans="1:25" s="54" customFormat="1" ht="24.95" customHeight="1">
      <c r="A80" s="121">
        <v>75</v>
      </c>
      <c r="B80" s="117" t="s">
        <v>762</v>
      </c>
      <c r="C80" s="118" t="s">
        <v>16</v>
      </c>
      <c r="D80" s="119">
        <v>36522</v>
      </c>
      <c r="E80" s="120" t="s">
        <v>832</v>
      </c>
      <c r="F80" s="141">
        <v>130</v>
      </c>
      <c r="G80" s="141"/>
      <c r="H80" s="117" t="s">
        <v>302</v>
      </c>
      <c r="I80" s="117" t="s">
        <v>300</v>
      </c>
      <c r="J80" s="117" t="s">
        <v>1565</v>
      </c>
      <c r="K80" s="117"/>
    </row>
    <row r="81" spans="1:11" s="54" customFormat="1" ht="24.95" customHeight="1">
      <c r="A81" s="121">
        <v>76</v>
      </c>
      <c r="B81" s="117" t="s">
        <v>762</v>
      </c>
      <c r="C81" s="118" t="s">
        <v>17</v>
      </c>
      <c r="D81" s="119">
        <v>37488</v>
      </c>
      <c r="E81" s="120" t="s">
        <v>1092</v>
      </c>
      <c r="F81" s="141">
        <v>400</v>
      </c>
      <c r="G81" s="141"/>
      <c r="H81" s="117" t="s">
        <v>364</v>
      </c>
      <c r="I81" s="117" t="s">
        <v>1566</v>
      </c>
      <c r="J81" s="117" t="s">
        <v>1567</v>
      </c>
      <c r="K81" s="117"/>
    </row>
    <row r="82" spans="1:11" s="54" customFormat="1" ht="24.95" customHeight="1">
      <c r="A82" s="121">
        <v>77</v>
      </c>
      <c r="B82" s="117" t="s">
        <v>762</v>
      </c>
      <c r="C82" s="118" t="s">
        <v>1093</v>
      </c>
      <c r="D82" s="119">
        <v>37568</v>
      </c>
      <c r="E82" s="120" t="s">
        <v>713</v>
      </c>
      <c r="F82" s="141">
        <v>78</v>
      </c>
      <c r="G82" s="141"/>
      <c r="H82" s="117" t="s">
        <v>687</v>
      </c>
      <c r="I82" s="117" t="s">
        <v>1568</v>
      </c>
      <c r="J82" s="117" t="s">
        <v>1569</v>
      </c>
      <c r="K82" s="117"/>
    </row>
    <row r="83" spans="1:11" s="54" customFormat="1" ht="24.95" customHeight="1">
      <c r="A83" s="121">
        <v>78</v>
      </c>
      <c r="B83" s="117" t="s">
        <v>762</v>
      </c>
      <c r="C83" s="118" t="s">
        <v>835</v>
      </c>
      <c r="D83" s="119">
        <v>42150</v>
      </c>
      <c r="E83" s="120" t="s">
        <v>836</v>
      </c>
      <c r="F83" s="141">
        <v>409</v>
      </c>
      <c r="G83" s="141">
        <v>90</v>
      </c>
      <c r="H83" s="117" t="s">
        <v>299</v>
      </c>
      <c r="I83" s="117" t="s">
        <v>1570</v>
      </c>
      <c r="J83" s="117" t="s">
        <v>837</v>
      </c>
      <c r="K83" s="117"/>
    </row>
    <row r="84" spans="1:11" s="54" customFormat="1" ht="24.95" customHeight="1">
      <c r="A84" s="121">
        <v>79</v>
      </c>
      <c r="B84" s="117" t="s">
        <v>1571</v>
      </c>
      <c r="C84" s="118"/>
      <c r="D84" s="119">
        <v>42790</v>
      </c>
      <c r="E84" s="120" t="s">
        <v>1572</v>
      </c>
      <c r="F84" s="141">
        <v>100</v>
      </c>
      <c r="G84" s="141"/>
      <c r="H84" s="117" t="s">
        <v>1559</v>
      </c>
      <c r="I84" s="117" t="s">
        <v>1573</v>
      </c>
      <c r="J84" s="117" t="s">
        <v>1574</v>
      </c>
      <c r="K84" s="117"/>
    </row>
    <row r="85" spans="1:11" s="123" customFormat="1" ht="24.95" customHeight="1">
      <c r="A85" s="121">
        <v>80</v>
      </c>
      <c r="B85" s="161" t="s">
        <v>698</v>
      </c>
      <c r="C85" s="162" t="s">
        <v>699</v>
      </c>
      <c r="D85" s="163">
        <v>40443</v>
      </c>
      <c r="E85" s="313" t="s">
        <v>700</v>
      </c>
      <c r="F85" s="309">
        <v>153</v>
      </c>
      <c r="G85" s="309"/>
      <c r="H85" s="161" t="s">
        <v>701</v>
      </c>
      <c r="I85" s="161" t="s">
        <v>702</v>
      </c>
      <c r="J85" s="161" t="s">
        <v>703</v>
      </c>
      <c r="K85" s="161"/>
    </row>
    <row r="86" spans="1:11" s="123" customFormat="1" ht="24.95" customHeight="1">
      <c r="A86" s="121">
        <v>81</v>
      </c>
      <c r="B86" s="161" t="s">
        <v>763</v>
      </c>
      <c r="C86" s="162" t="s">
        <v>12</v>
      </c>
      <c r="D86" s="163">
        <v>34185</v>
      </c>
      <c r="E86" s="313" t="s">
        <v>13</v>
      </c>
      <c r="F86" s="309">
        <v>52</v>
      </c>
      <c r="G86" s="309"/>
      <c r="H86" s="161" t="s">
        <v>509</v>
      </c>
      <c r="I86" s="161" t="s">
        <v>32</v>
      </c>
      <c r="J86" s="161"/>
      <c r="K86" s="161" t="s">
        <v>510</v>
      </c>
    </row>
    <row r="87" spans="1:11" s="617" customFormat="1" ht="24.95" customHeight="1">
      <c r="A87" s="121">
        <v>82</v>
      </c>
      <c r="B87" s="161" t="s">
        <v>706</v>
      </c>
      <c r="C87" s="162" t="s">
        <v>1575</v>
      </c>
      <c r="D87" s="163">
        <v>40429</v>
      </c>
      <c r="E87" s="313" t="s">
        <v>707</v>
      </c>
      <c r="F87" s="309">
        <v>52</v>
      </c>
      <c r="G87" s="309"/>
      <c r="H87" s="161" t="s">
        <v>704</v>
      </c>
      <c r="I87" s="161" t="s">
        <v>1576</v>
      </c>
      <c r="J87" s="161" t="s">
        <v>1314</v>
      </c>
      <c r="K87" s="161"/>
    </row>
    <row r="88" spans="1:11" ht="24.75" customHeight="1" thickBot="1">
      <c r="A88" s="121">
        <v>83</v>
      </c>
      <c r="B88" s="161" t="s">
        <v>763</v>
      </c>
      <c r="C88" s="162" t="s">
        <v>10</v>
      </c>
      <c r="D88" s="163">
        <v>42794</v>
      </c>
      <c r="E88" s="313" t="s">
        <v>11</v>
      </c>
      <c r="F88" s="309">
        <v>50</v>
      </c>
      <c r="G88" s="309"/>
      <c r="H88" s="161" t="s">
        <v>704</v>
      </c>
      <c r="I88" s="161" t="s">
        <v>705</v>
      </c>
      <c r="J88" s="161" t="s">
        <v>1577</v>
      </c>
      <c r="K88" s="161"/>
    </row>
    <row r="89" spans="1:11" ht="24.75" customHeight="1" thickTop="1">
      <c r="A89" s="784" t="s">
        <v>342</v>
      </c>
      <c r="B89" s="785"/>
      <c r="C89" s="60">
        <f>COUNTA(B6:B88)</f>
        <v>83</v>
      </c>
      <c r="D89" s="61"/>
      <c r="E89" s="314"/>
      <c r="F89" s="315">
        <f>SUM(F6:F88)</f>
        <v>17131</v>
      </c>
      <c r="G89" s="315">
        <f>SUM(G6:G88)</f>
        <v>674</v>
      </c>
      <c r="H89" s="62"/>
      <c r="I89" s="62"/>
      <c r="J89" s="616"/>
      <c r="K89" s="62"/>
    </row>
    <row r="90" spans="1:11" ht="19.5" customHeight="1">
      <c r="A90" s="57" t="s">
        <v>1086</v>
      </c>
      <c r="B90" s="55" t="s">
        <v>1085</v>
      </c>
      <c r="F90" s="59"/>
      <c r="G90" s="59"/>
      <c r="H90" s="57"/>
      <c r="I90" s="57"/>
      <c r="J90" s="57"/>
      <c r="K90" s="57"/>
    </row>
  </sheetData>
  <mergeCells count="9">
    <mergeCell ref="A89:B89"/>
    <mergeCell ref="A2:A5"/>
    <mergeCell ref="B2:B5"/>
    <mergeCell ref="C2:C5"/>
    <mergeCell ref="K2:K5"/>
    <mergeCell ref="D2:D5"/>
    <mergeCell ref="E2:E5"/>
    <mergeCell ref="F2:F5"/>
    <mergeCell ref="G2:G5"/>
  </mergeCells>
  <phoneticPr fontId="11"/>
  <printOptions horizontalCentered="1"/>
  <pageMargins left="0.47244094488188981" right="0.43307086614173229" top="0.78740157480314965" bottom="0.78740157480314965" header="0.51181102362204722" footer="0.51181102362204722"/>
  <pageSetup paperSize="9" scale="61" fitToHeight="3" orientation="landscape" r:id="rId1"/>
  <headerFooter alignWithMargins="0">
    <oddFooter>&amp;C- &amp;P+27 -</oddFooter>
  </headerFooter>
  <rowBreaks count="1" manualBreakCount="1">
    <brk id="58"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zoomScale="75" zoomScaleNormal="75" workbookViewId="0">
      <pane xSplit="1" ySplit="3" topLeftCell="B4" activePane="bottomRight" state="frozen"/>
      <selection activeCell="M54" sqref="M54"/>
      <selection pane="topRight" activeCell="M54" sqref="M54"/>
      <selection pane="bottomLeft" activeCell="M54" sqref="M54"/>
      <selection pane="bottomRight" sqref="A1:I1"/>
    </sheetView>
  </sheetViews>
  <sheetFormatPr defaultColWidth="5.875" defaultRowHeight="18.95" customHeight="1"/>
  <cols>
    <col min="1" max="1" width="11.25" style="472" customWidth="1"/>
    <col min="2" max="2" width="8.25" style="497" customWidth="1"/>
    <col min="3" max="4" width="8.375" style="493" customWidth="1"/>
    <col min="5" max="35" width="5.625" style="493" customWidth="1"/>
    <col min="36" max="16384" width="5.875" style="472"/>
  </cols>
  <sheetData>
    <row r="1" spans="1:35" s="471" customFormat="1" ht="22.5" customHeight="1">
      <c r="A1" s="802" t="s">
        <v>1411</v>
      </c>
      <c r="B1" s="802"/>
      <c r="C1" s="802"/>
      <c r="D1" s="802"/>
      <c r="E1" s="802"/>
      <c r="F1" s="802"/>
      <c r="G1" s="802"/>
      <c r="H1" s="802"/>
      <c r="I1" s="802"/>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row>
    <row r="2" spans="1:35" ht="24" customHeight="1">
      <c r="A2" s="803" t="s">
        <v>1097</v>
      </c>
      <c r="B2" s="805" t="s">
        <v>1098</v>
      </c>
      <c r="C2" s="807" t="s">
        <v>1099</v>
      </c>
      <c r="D2" s="807" t="s">
        <v>1100</v>
      </c>
      <c r="E2" s="808" t="s">
        <v>1101</v>
      </c>
      <c r="F2" s="809"/>
      <c r="G2" s="809"/>
      <c r="H2" s="809"/>
      <c r="I2" s="809"/>
      <c r="J2" s="809"/>
      <c r="K2" s="809"/>
      <c r="L2" s="809"/>
      <c r="M2" s="809"/>
      <c r="N2" s="809"/>
      <c r="O2" s="809"/>
      <c r="P2" s="809"/>
      <c r="Q2" s="809"/>
      <c r="R2" s="809"/>
      <c r="S2" s="809"/>
      <c r="T2" s="809"/>
      <c r="U2" s="809"/>
      <c r="V2" s="809"/>
      <c r="W2" s="809"/>
      <c r="X2" s="809"/>
      <c r="Y2" s="809"/>
      <c r="Z2" s="809"/>
      <c r="AA2" s="809"/>
      <c r="AB2" s="809"/>
      <c r="AC2" s="809"/>
      <c r="AD2" s="810"/>
      <c r="AE2" s="795" t="s">
        <v>1102</v>
      </c>
      <c r="AF2" s="795" t="s">
        <v>1103</v>
      </c>
      <c r="AG2" s="797" t="s">
        <v>1104</v>
      </c>
      <c r="AH2" s="798"/>
      <c r="AI2" s="799"/>
    </row>
    <row r="3" spans="1:35" ht="24" customHeight="1">
      <c r="A3" s="804"/>
      <c r="B3" s="806"/>
      <c r="C3" s="806"/>
      <c r="D3" s="806"/>
      <c r="E3" s="473">
        <v>1</v>
      </c>
      <c r="F3" s="473">
        <v>2</v>
      </c>
      <c r="G3" s="473">
        <v>3</v>
      </c>
      <c r="H3" s="473">
        <v>4</v>
      </c>
      <c r="I3" s="473">
        <v>5</v>
      </c>
      <c r="J3" s="473">
        <v>6</v>
      </c>
      <c r="K3" s="473">
        <v>7</v>
      </c>
      <c r="L3" s="473">
        <v>8</v>
      </c>
      <c r="M3" s="473">
        <v>9</v>
      </c>
      <c r="N3" s="473">
        <v>10</v>
      </c>
      <c r="O3" s="473">
        <v>11</v>
      </c>
      <c r="P3" s="473">
        <v>12</v>
      </c>
      <c r="Q3" s="473">
        <v>13</v>
      </c>
      <c r="R3" s="473">
        <v>14</v>
      </c>
      <c r="S3" s="473">
        <v>15</v>
      </c>
      <c r="T3" s="473">
        <v>16</v>
      </c>
      <c r="U3" s="473">
        <v>17</v>
      </c>
      <c r="V3" s="473">
        <v>18</v>
      </c>
      <c r="W3" s="473">
        <v>19</v>
      </c>
      <c r="X3" s="473">
        <v>20</v>
      </c>
      <c r="Y3" s="473">
        <v>21</v>
      </c>
      <c r="Z3" s="473">
        <v>22</v>
      </c>
      <c r="AA3" s="473">
        <v>23</v>
      </c>
      <c r="AB3" s="473">
        <v>24</v>
      </c>
      <c r="AC3" s="473">
        <v>25</v>
      </c>
      <c r="AD3" s="474" t="s">
        <v>346</v>
      </c>
      <c r="AE3" s="796"/>
      <c r="AF3" s="796"/>
      <c r="AG3" s="475" t="s">
        <v>1105</v>
      </c>
      <c r="AH3" s="475" t="s">
        <v>1106</v>
      </c>
      <c r="AI3" s="475" t="s">
        <v>1107</v>
      </c>
    </row>
    <row r="4" spans="1:35" ht="27" customHeight="1">
      <c r="A4" s="476" t="s">
        <v>846</v>
      </c>
      <c r="B4" s="477">
        <v>436</v>
      </c>
      <c r="C4" s="478">
        <v>424</v>
      </c>
      <c r="D4" s="478">
        <v>68</v>
      </c>
      <c r="E4" s="478">
        <v>7</v>
      </c>
      <c r="F4" s="478">
        <v>16</v>
      </c>
      <c r="G4" s="478">
        <v>5</v>
      </c>
      <c r="H4" s="478">
        <v>3</v>
      </c>
      <c r="I4" s="478">
        <v>21</v>
      </c>
      <c r="J4" s="478">
        <v>4</v>
      </c>
      <c r="K4" s="478">
        <v>13</v>
      </c>
      <c r="L4" s="478">
        <v>22</v>
      </c>
      <c r="M4" s="478">
        <v>0</v>
      </c>
      <c r="N4" s="478">
        <v>4</v>
      </c>
      <c r="O4" s="478">
        <v>1</v>
      </c>
      <c r="P4" s="478">
        <v>3</v>
      </c>
      <c r="Q4" s="478">
        <v>9</v>
      </c>
      <c r="R4" s="478">
        <v>2</v>
      </c>
      <c r="S4" s="478">
        <v>11</v>
      </c>
      <c r="T4" s="478">
        <v>0</v>
      </c>
      <c r="U4" s="478">
        <v>1</v>
      </c>
      <c r="V4" s="478">
        <v>0</v>
      </c>
      <c r="W4" s="478">
        <v>0</v>
      </c>
      <c r="X4" s="478">
        <v>0</v>
      </c>
      <c r="Y4" s="478">
        <v>0</v>
      </c>
      <c r="Z4" s="478">
        <v>0</v>
      </c>
      <c r="AA4" s="478">
        <v>0</v>
      </c>
      <c r="AB4" s="478">
        <v>23</v>
      </c>
      <c r="AC4" s="478">
        <v>0</v>
      </c>
      <c r="AD4" s="478">
        <f t="shared" ref="AD4:AD39" si="0">SUM(E4:AC4)</f>
        <v>145</v>
      </c>
      <c r="AE4" s="478">
        <v>0</v>
      </c>
      <c r="AF4" s="478">
        <v>0</v>
      </c>
      <c r="AG4" s="478">
        <v>0</v>
      </c>
      <c r="AH4" s="478">
        <v>0</v>
      </c>
      <c r="AI4" s="478">
        <v>0</v>
      </c>
    </row>
    <row r="5" spans="1:35" ht="27" customHeight="1">
      <c r="A5" s="479" t="s">
        <v>1108</v>
      </c>
      <c r="B5" s="480">
        <v>373</v>
      </c>
      <c r="C5" s="478">
        <v>334</v>
      </c>
      <c r="D5" s="475">
        <v>47</v>
      </c>
      <c r="E5" s="475">
        <v>0</v>
      </c>
      <c r="F5" s="475">
        <v>9</v>
      </c>
      <c r="G5" s="475">
        <v>1</v>
      </c>
      <c r="H5" s="475">
        <v>1</v>
      </c>
      <c r="I5" s="475">
        <v>5</v>
      </c>
      <c r="J5" s="475">
        <v>1</v>
      </c>
      <c r="K5" s="475">
        <v>10</v>
      </c>
      <c r="L5" s="475">
        <v>10</v>
      </c>
      <c r="M5" s="475">
        <v>0</v>
      </c>
      <c r="N5" s="475">
        <v>2</v>
      </c>
      <c r="O5" s="475">
        <v>0</v>
      </c>
      <c r="P5" s="475">
        <v>0</v>
      </c>
      <c r="Q5" s="475">
        <v>5</v>
      </c>
      <c r="R5" s="475">
        <v>3</v>
      </c>
      <c r="S5" s="475">
        <v>5</v>
      </c>
      <c r="T5" s="475">
        <v>0</v>
      </c>
      <c r="U5" s="475">
        <v>0</v>
      </c>
      <c r="V5" s="475">
        <v>0</v>
      </c>
      <c r="W5" s="475">
        <v>0</v>
      </c>
      <c r="X5" s="475">
        <v>0</v>
      </c>
      <c r="Y5" s="475">
        <v>0</v>
      </c>
      <c r="Z5" s="475">
        <v>0</v>
      </c>
      <c r="AA5" s="475">
        <v>0</v>
      </c>
      <c r="AB5" s="475">
        <v>13</v>
      </c>
      <c r="AC5" s="475">
        <v>0</v>
      </c>
      <c r="AD5" s="478">
        <f t="shared" si="0"/>
        <v>65</v>
      </c>
      <c r="AE5" s="475">
        <v>0</v>
      </c>
      <c r="AF5" s="475">
        <v>0</v>
      </c>
      <c r="AG5" s="475">
        <v>0</v>
      </c>
      <c r="AH5" s="475">
        <v>47</v>
      </c>
      <c r="AI5" s="475">
        <v>0</v>
      </c>
    </row>
    <row r="6" spans="1:35" ht="27" customHeight="1">
      <c r="A6" s="479" t="s">
        <v>1109</v>
      </c>
      <c r="B6" s="480">
        <v>460</v>
      </c>
      <c r="C6" s="475">
        <v>432</v>
      </c>
      <c r="D6" s="475">
        <v>97</v>
      </c>
      <c r="E6" s="475">
        <v>8</v>
      </c>
      <c r="F6" s="475">
        <v>18</v>
      </c>
      <c r="G6" s="475">
        <v>5</v>
      </c>
      <c r="H6" s="475">
        <v>4</v>
      </c>
      <c r="I6" s="475">
        <v>33</v>
      </c>
      <c r="J6" s="475">
        <v>10</v>
      </c>
      <c r="K6" s="475">
        <v>10</v>
      </c>
      <c r="L6" s="475">
        <v>7</v>
      </c>
      <c r="M6" s="475">
        <v>2</v>
      </c>
      <c r="N6" s="475">
        <v>8</v>
      </c>
      <c r="O6" s="475">
        <v>2</v>
      </c>
      <c r="P6" s="475">
        <v>4</v>
      </c>
      <c r="Q6" s="475">
        <v>12</v>
      </c>
      <c r="R6" s="475">
        <v>5</v>
      </c>
      <c r="S6" s="475">
        <v>13</v>
      </c>
      <c r="T6" s="475">
        <v>0</v>
      </c>
      <c r="U6" s="475">
        <v>0</v>
      </c>
      <c r="V6" s="475">
        <v>0</v>
      </c>
      <c r="W6" s="475">
        <v>0</v>
      </c>
      <c r="X6" s="475">
        <v>0</v>
      </c>
      <c r="Y6" s="475">
        <v>0</v>
      </c>
      <c r="Z6" s="475">
        <v>1</v>
      </c>
      <c r="AA6" s="475">
        <v>0</v>
      </c>
      <c r="AB6" s="475">
        <v>15</v>
      </c>
      <c r="AC6" s="475">
        <v>0</v>
      </c>
      <c r="AD6" s="478">
        <f t="shared" si="0"/>
        <v>157</v>
      </c>
      <c r="AE6" s="475">
        <v>0</v>
      </c>
      <c r="AF6" s="475">
        <v>0</v>
      </c>
      <c r="AG6" s="475">
        <v>0</v>
      </c>
      <c r="AH6" s="475">
        <v>0</v>
      </c>
      <c r="AI6" s="475">
        <v>0</v>
      </c>
    </row>
    <row r="7" spans="1:35" ht="27" customHeight="1">
      <c r="A7" s="479" t="s">
        <v>1110</v>
      </c>
      <c r="B7" s="480">
        <v>280</v>
      </c>
      <c r="C7" s="475">
        <v>269</v>
      </c>
      <c r="D7" s="475">
        <v>81</v>
      </c>
      <c r="E7" s="475">
        <v>5</v>
      </c>
      <c r="F7" s="475">
        <v>17</v>
      </c>
      <c r="G7" s="475">
        <v>5</v>
      </c>
      <c r="H7" s="475">
        <v>5</v>
      </c>
      <c r="I7" s="475">
        <v>16</v>
      </c>
      <c r="J7" s="475">
        <v>7</v>
      </c>
      <c r="K7" s="475">
        <v>7</v>
      </c>
      <c r="L7" s="475">
        <v>17</v>
      </c>
      <c r="M7" s="475"/>
      <c r="N7" s="475">
        <v>1</v>
      </c>
      <c r="O7" s="475"/>
      <c r="P7" s="475"/>
      <c r="Q7" s="475">
        <v>7</v>
      </c>
      <c r="R7" s="475">
        <v>2</v>
      </c>
      <c r="S7" s="475">
        <v>5</v>
      </c>
      <c r="T7" s="475">
        <v>7</v>
      </c>
      <c r="U7" s="475"/>
      <c r="V7" s="475"/>
      <c r="W7" s="475"/>
      <c r="X7" s="475"/>
      <c r="Y7" s="475"/>
      <c r="Z7" s="475"/>
      <c r="AA7" s="475"/>
      <c r="AB7" s="475">
        <v>1</v>
      </c>
      <c r="AC7" s="475"/>
      <c r="AD7" s="478">
        <f t="shared" si="0"/>
        <v>102</v>
      </c>
      <c r="AE7" s="475">
        <v>0</v>
      </c>
      <c r="AF7" s="475">
        <v>0</v>
      </c>
      <c r="AG7" s="475">
        <v>0</v>
      </c>
      <c r="AH7" s="475"/>
      <c r="AI7" s="475">
        <v>0</v>
      </c>
    </row>
    <row r="8" spans="1:35" ht="27" customHeight="1">
      <c r="A8" s="479" t="s">
        <v>1111</v>
      </c>
      <c r="B8" s="480">
        <v>239</v>
      </c>
      <c r="C8" s="475">
        <v>213</v>
      </c>
      <c r="D8" s="475">
        <v>51</v>
      </c>
      <c r="E8" s="475">
        <v>5</v>
      </c>
      <c r="F8" s="475">
        <v>13</v>
      </c>
      <c r="G8" s="475">
        <v>5</v>
      </c>
      <c r="H8" s="475">
        <v>0</v>
      </c>
      <c r="I8" s="475">
        <v>13</v>
      </c>
      <c r="J8" s="475">
        <v>2</v>
      </c>
      <c r="K8" s="475">
        <v>10</v>
      </c>
      <c r="L8" s="475">
        <v>2</v>
      </c>
      <c r="M8" s="475">
        <v>1</v>
      </c>
      <c r="N8" s="475">
        <v>4</v>
      </c>
      <c r="O8" s="475">
        <v>1</v>
      </c>
      <c r="P8" s="475">
        <v>0</v>
      </c>
      <c r="Q8" s="475">
        <v>7</v>
      </c>
      <c r="R8" s="475">
        <v>3</v>
      </c>
      <c r="S8" s="475">
        <v>10</v>
      </c>
      <c r="T8" s="475">
        <v>0</v>
      </c>
      <c r="U8" s="475">
        <v>0</v>
      </c>
      <c r="V8" s="475">
        <v>0</v>
      </c>
      <c r="W8" s="475">
        <v>0</v>
      </c>
      <c r="X8" s="475">
        <v>0</v>
      </c>
      <c r="Y8" s="475">
        <v>0</v>
      </c>
      <c r="Z8" s="475">
        <v>0</v>
      </c>
      <c r="AA8" s="475">
        <v>0</v>
      </c>
      <c r="AB8" s="475">
        <v>5</v>
      </c>
      <c r="AC8" s="475">
        <v>0</v>
      </c>
      <c r="AD8" s="478">
        <f t="shared" si="0"/>
        <v>81</v>
      </c>
      <c r="AE8" s="475">
        <v>0</v>
      </c>
      <c r="AF8" s="475">
        <v>0</v>
      </c>
      <c r="AG8" s="475">
        <v>0</v>
      </c>
      <c r="AH8" s="475">
        <v>0</v>
      </c>
      <c r="AI8" s="475">
        <v>0</v>
      </c>
    </row>
    <row r="9" spans="1:35" ht="27" customHeight="1">
      <c r="A9" s="479" t="s">
        <v>1112</v>
      </c>
      <c r="B9" s="480">
        <v>42</v>
      </c>
      <c r="C9" s="475">
        <v>36</v>
      </c>
      <c r="D9" s="475">
        <v>8</v>
      </c>
      <c r="E9" s="475">
        <v>1</v>
      </c>
      <c r="F9" s="475"/>
      <c r="G9" s="475"/>
      <c r="H9" s="475"/>
      <c r="I9" s="475">
        <v>2</v>
      </c>
      <c r="J9" s="475"/>
      <c r="K9" s="475">
        <v>4</v>
      </c>
      <c r="L9" s="475">
        <v>1</v>
      </c>
      <c r="M9" s="475"/>
      <c r="N9" s="475"/>
      <c r="O9" s="475"/>
      <c r="P9" s="475"/>
      <c r="Q9" s="475">
        <v>2</v>
      </c>
      <c r="R9" s="475"/>
      <c r="S9" s="475"/>
      <c r="T9" s="475"/>
      <c r="U9" s="475"/>
      <c r="V9" s="475"/>
      <c r="W9" s="475"/>
      <c r="X9" s="475"/>
      <c r="Y9" s="475"/>
      <c r="Z9" s="475"/>
      <c r="AA9" s="475"/>
      <c r="AB9" s="475"/>
      <c r="AC9" s="475"/>
      <c r="AD9" s="478">
        <f t="shared" si="0"/>
        <v>10</v>
      </c>
      <c r="AE9" s="475">
        <v>0</v>
      </c>
      <c r="AF9" s="475">
        <v>0</v>
      </c>
      <c r="AG9" s="475">
        <v>0</v>
      </c>
      <c r="AH9" s="475">
        <v>0</v>
      </c>
      <c r="AI9" s="475">
        <v>0</v>
      </c>
    </row>
    <row r="10" spans="1:35" ht="27" customHeight="1">
      <c r="A10" s="479" t="s">
        <v>1113</v>
      </c>
      <c r="B10" s="480">
        <v>722</v>
      </c>
      <c r="C10" s="475">
        <v>514</v>
      </c>
      <c r="D10" s="475">
        <v>135</v>
      </c>
      <c r="E10" s="475">
        <v>11</v>
      </c>
      <c r="F10" s="475">
        <v>26</v>
      </c>
      <c r="G10" s="475">
        <v>7</v>
      </c>
      <c r="H10" s="475">
        <v>9</v>
      </c>
      <c r="I10" s="475">
        <v>42</v>
      </c>
      <c r="J10" s="475">
        <v>7</v>
      </c>
      <c r="K10" s="475">
        <v>16</v>
      </c>
      <c r="L10" s="475">
        <v>27</v>
      </c>
      <c r="M10" s="475">
        <v>3</v>
      </c>
      <c r="N10" s="475">
        <v>4</v>
      </c>
      <c r="O10" s="475"/>
      <c r="P10" s="475">
        <v>9</v>
      </c>
      <c r="Q10" s="475">
        <v>19</v>
      </c>
      <c r="R10" s="475">
        <v>3</v>
      </c>
      <c r="S10" s="475">
        <v>14</v>
      </c>
      <c r="T10" s="475"/>
      <c r="U10" s="475"/>
      <c r="V10" s="475"/>
      <c r="W10" s="475"/>
      <c r="X10" s="475"/>
      <c r="Y10" s="475"/>
      <c r="Z10" s="475"/>
      <c r="AA10" s="475"/>
      <c r="AB10" s="475">
        <v>18</v>
      </c>
      <c r="AC10" s="475"/>
      <c r="AD10" s="478">
        <f t="shared" si="0"/>
        <v>215</v>
      </c>
      <c r="AE10" s="475"/>
      <c r="AF10" s="475"/>
      <c r="AG10" s="475"/>
      <c r="AH10" s="475"/>
      <c r="AI10" s="475"/>
    </row>
    <row r="11" spans="1:35" ht="27" customHeight="1">
      <c r="A11" s="479" t="s">
        <v>1114</v>
      </c>
      <c r="B11" s="480">
        <v>350</v>
      </c>
      <c r="C11" s="475">
        <v>288</v>
      </c>
      <c r="D11" s="475">
        <v>72</v>
      </c>
      <c r="E11" s="475">
        <v>5</v>
      </c>
      <c r="F11" s="475">
        <v>2</v>
      </c>
      <c r="G11" s="475">
        <v>0</v>
      </c>
      <c r="H11" s="475">
        <v>1</v>
      </c>
      <c r="I11" s="475">
        <v>22</v>
      </c>
      <c r="J11" s="475">
        <v>6</v>
      </c>
      <c r="K11" s="475">
        <v>16</v>
      </c>
      <c r="L11" s="475">
        <v>7</v>
      </c>
      <c r="M11" s="475">
        <v>0</v>
      </c>
      <c r="N11" s="475">
        <v>3</v>
      </c>
      <c r="O11" s="475">
        <v>0</v>
      </c>
      <c r="P11" s="475">
        <v>1</v>
      </c>
      <c r="Q11" s="475">
        <v>13</v>
      </c>
      <c r="R11" s="475">
        <v>5</v>
      </c>
      <c r="S11" s="475">
        <v>11</v>
      </c>
      <c r="T11" s="475">
        <v>0</v>
      </c>
      <c r="U11" s="475">
        <v>0</v>
      </c>
      <c r="V11" s="475">
        <v>0</v>
      </c>
      <c r="W11" s="475">
        <v>0</v>
      </c>
      <c r="X11" s="475">
        <v>0</v>
      </c>
      <c r="Y11" s="475">
        <v>0</v>
      </c>
      <c r="Z11" s="475">
        <v>0</v>
      </c>
      <c r="AA11" s="475">
        <v>0</v>
      </c>
      <c r="AB11" s="475">
        <v>3</v>
      </c>
      <c r="AC11" s="475"/>
      <c r="AD11" s="478">
        <f t="shared" si="0"/>
        <v>95</v>
      </c>
      <c r="AE11" s="475"/>
      <c r="AF11" s="475">
        <v>0</v>
      </c>
      <c r="AG11" s="475"/>
      <c r="AH11" s="475">
        <v>0</v>
      </c>
      <c r="AI11" s="475">
        <v>0</v>
      </c>
    </row>
    <row r="12" spans="1:35" ht="27" customHeight="1">
      <c r="A12" s="479" t="s">
        <v>1115</v>
      </c>
      <c r="B12" s="480">
        <v>86</v>
      </c>
      <c r="C12" s="475">
        <v>86</v>
      </c>
      <c r="D12" s="475">
        <v>23</v>
      </c>
      <c r="E12" s="475">
        <v>1</v>
      </c>
      <c r="F12" s="475">
        <v>4</v>
      </c>
      <c r="G12" s="475"/>
      <c r="H12" s="475">
        <v>1</v>
      </c>
      <c r="I12" s="475">
        <v>7</v>
      </c>
      <c r="J12" s="475"/>
      <c r="K12" s="475">
        <v>4</v>
      </c>
      <c r="L12" s="475">
        <v>1</v>
      </c>
      <c r="M12" s="475"/>
      <c r="N12" s="475">
        <v>2</v>
      </c>
      <c r="O12" s="475">
        <v>3</v>
      </c>
      <c r="P12" s="475">
        <v>1</v>
      </c>
      <c r="Q12" s="475">
        <v>4</v>
      </c>
      <c r="R12" s="475"/>
      <c r="S12" s="475">
        <v>5</v>
      </c>
      <c r="T12" s="475"/>
      <c r="U12" s="475"/>
      <c r="V12" s="475"/>
      <c r="W12" s="475"/>
      <c r="X12" s="475"/>
      <c r="Y12" s="475"/>
      <c r="Z12" s="475"/>
      <c r="AA12" s="475">
        <v>1</v>
      </c>
      <c r="AB12" s="475">
        <v>2</v>
      </c>
      <c r="AC12" s="475"/>
      <c r="AD12" s="478">
        <f t="shared" si="0"/>
        <v>36</v>
      </c>
      <c r="AE12" s="475">
        <v>1</v>
      </c>
      <c r="AF12" s="475">
        <v>1</v>
      </c>
      <c r="AG12" s="475"/>
      <c r="AH12" s="475">
        <v>1</v>
      </c>
      <c r="AI12" s="475"/>
    </row>
    <row r="13" spans="1:35" ht="27" customHeight="1">
      <c r="A13" s="479" t="s">
        <v>1116</v>
      </c>
      <c r="B13" s="480">
        <v>20</v>
      </c>
      <c r="C13" s="475">
        <v>19</v>
      </c>
      <c r="D13" s="475">
        <v>1</v>
      </c>
      <c r="E13" s="475"/>
      <c r="F13" s="475"/>
      <c r="G13" s="475"/>
      <c r="H13" s="475"/>
      <c r="I13" s="475">
        <v>1</v>
      </c>
      <c r="J13" s="475"/>
      <c r="K13" s="475"/>
      <c r="L13" s="475"/>
      <c r="M13" s="475"/>
      <c r="N13" s="475"/>
      <c r="O13" s="475"/>
      <c r="P13" s="475"/>
      <c r="Q13" s="475"/>
      <c r="R13" s="475"/>
      <c r="S13" s="475"/>
      <c r="T13" s="475"/>
      <c r="U13" s="475"/>
      <c r="V13" s="475"/>
      <c r="W13" s="475"/>
      <c r="X13" s="475"/>
      <c r="Y13" s="475"/>
      <c r="Z13" s="475"/>
      <c r="AA13" s="475"/>
      <c r="AB13" s="475"/>
      <c r="AC13" s="475"/>
      <c r="AD13" s="478">
        <f t="shared" si="0"/>
        <v>1</v>
      </c>
      <c r="AE13" s="475"/>
      <c r="AF13" s="475"/>
      <c r="AG13" s="475"/>
      <c r="AH13" s="475"/>
      <c r="AI13" s="475">
        <v>0</v>
      </c>
    </row>
    <row r="14" spans="1:35" ht="27" customHeight="1">
      <c r="A14" s="479" t="s">
        <v>1117</v>
      </c>
      <c r="B14" s="480">
        <v>56</v>
      </c>
      <c r="C14" s="475">
        <v>56</v>
      </c>
      <c r="D14" s="475"/>
      <c r="E14" s="475"/>
      <c r="F14" s="475"/>
      <c r="G14" s="475"/>
      <c r="H14" s="475"/>
      <c r="I14" s="475"/>
      <c r="J14" s="475"/>
      <c r="K14" s="475"/>
      <c r="L14" s="475"/>
      <c r="M14" s="475"/>
      <c r="N14" s="475"/>
      <c r="O14" s="475"/>
      <c r="P14" s="475"/>
      <c r="Q14" s="475"/>
      <c r="R14" s="475"/>
      <c r="S14" s="475"/>
      <c r="T14" s="475"/>
      <c r="U14" s="475"/>
      <c r="V14" s="475"/>
      <c r="W14" s="475"/>
      <c r="X14" s="475"/>
      <c r="Y14" s="475"/>
      <c r="Z14" s="475"/>
      <c r="AA14" s="475"/>
      <c r="AB14" s="475"/>
      <c r="AC14" s="475"/>
      <c r="AD14" s="478">
        <f t="shared" si="0"/>
        <v>0</v>
      </c>
      <c r="AE14" s="475"/>
      <c r="AF14" s="475"/>
      <c r="AG14" s="475"/>
      <c r="AH14" s="475"/>
      <c r="AI14" s="475">
        <v>0</v>
      </c>
    </row>
    <row r="15" spans="1:35" ht="27" customHeight="1">
      <c r="A15" s="479" t="s">
        <v>1118</v>
      </c>
      <c r="B15" s="480">
        <v>50</v>
      </c>
      <c r="C15" s="475">
        <v>46</v>
      </c>
      <c r="D15" s="475">
        <v>7</v>
      </c>
      <c r="E15" s="475">
        <v>1</v>
      </c>
      <c r="F15" s="475">
        <v>2</v>
      </c>
      <c r="G15" s="475"/>
      <c r="H15" s="475"/>
      <c r="I15" s="475">
        <v>1</v>
      </c>
      <c r="J15" s="475"/>
      <c r="K15" s="475">
        <v>1</v>
      </c>
      <c r="L15" s="475"/>
      <c r="M15" s="475"/>
      <c r="N15" s="475">
        <v>1</v>
      </c>
      <c r="O15" s="475"/>
      <c r="P15" s="475"/>
      <c r="Q15" s="475"/>
      <c r="R15" s="475"/>
      <c r="S15" s="475">
        <v>2</v>
      </c>
      <c r="T15" s="475"/>
      <c r="U15" s="475"/>
      <c r="V15" s="475"/>
      <c r="W15" s="475"/>
      <c r="X15" s="475"/>
      <c r="Y15" s="475"/>
      <c r="Z15" s="475"/>
      <c r="AA15" s="475"/>
      <c r="AB15" s="475"/>
      <c r="AC15" s="475"/>
      <c r="AD15" s="478">
        <f t="shared" si="0"/>
        <v>8</v>
      </c>
      <c r="AE15" s="475"/>
      <c r="AF15" s="475"/>
      <c r="AG15" s="475"/>
      <c r="AH15" s="475">
        <v>7</v>
      </c>
      <c r="AI15" s="475">
        <v>0</v>
      </c>
    </row>
    <row r="16" spans="1:35" ht="27" customHeight="1">
      <c r="A16" s="479" t="s">
        <v>1119</v>
      </c>
      <c r="B16" s="480">
        <v>92</v>
      </c>
      <c r="C16" s="475">
        <v>92</v>
      </c>
      <c r="D16" s="475">
        <v>24</v>
      </c>
      <c r="E16" s="475">
        <v>3</v>
      </c>
      <c r="F16" s="475">
        <v>5</v>
      </c>
      <c r="G16" s="475">
        <v>1</v>
      </c>
      <c r="H16" s="475">
        <v>2</v>
      </c>
      <c r="I16" s="475">
        <v>14</v>
      </c>
      <c r="J16" s="475">
        <v>1</v>
      </c>
      <c r="K16" s="475">
        <v>12</v>
      </c>
      <c r="L16" s="475">
        <v>0</v>
      </c>
      <c r="M16" s="475">
        <v>0</v>
      </c>
      <c r="N16" s="475">
        <v>1</v>
      </c>
      <c r="O16" s="475">
        <v>0</v>
      </c>
      <c r="P16" s="475">
        <v>0</v>
      </c>
      <c r="Q16" s="475">
        <v>2</v>
      </c>
      <c r="R16" s="475">
        <v>0</v>
      </c>
      <c r="S16" s="475">
        <v>0</v>
      </c>
      <c r="T16" s="475">
        <v>1</v>
      </c>
      <c r="U16" s="475">
        <v>0</v>
      </c>
      <c r="V16" s="475">
        <v>0</v>
      </c>
      <c r="W16" s="475">
        <v>0</v>
      </c>
      <c r="X16" s="475">
        <v>0</v>
      </c>
      <c r="Y16" s="475">
        <v>0</v>
      </c>
      <c r="Z16" s="475">
        <v>0</v>
      </c>
      <c r="AA16" s="475">
        <v>0</v>
      </c>
      <c r="AB16" s="475">
        <v>0</v>
      </c>
      <c r="AC16" s="475">
        <v>0</v>
      </c>
      <c r="AD16" s="478">
        <f t="shared" si="0"/>
        <v>42</v>
      </c>
      <c r="AE16" s="475"/>
      <c r="AF16" s="475"/>
      <c r="AG16" s="475"/>
      <c r="AH16" s="475"/>
      <c r="AI16" s="475">
        <v>0</v>
      </c>
    </row>
    <row r="17" spans="1:35" ht="27" customHeight="1">
      <c r="A17" s="479" t="s">
        <v>1120</v>
      </c>
      <c r="B17" s="480">
        <v>80</v>
      </c>
      <c r="C17" s="475">
        <v>61</v>
      </c>
      <c r="D17" s="475">
        <v>10</v>
      </c>
      <c r="E17" s="475"/>
      <c r="F17" s="475">
        <v>1</v>
      </c>
      <c r="G17" s="475"/>
      <c r="H17" s="475"/>
      <c r="I17" s="475">
        <v>4</v>
      </c>
      <c r="J17" s="475">
        <v>1</v>
      </c>
      <c r="K17" s="475">
        <v>2</v>
      </c>
      <c r="L17" s="475">
        <v>1</v>
      </c>
      <c r="M17" s="475"/>
      <c r="N17" s="475"/>
      <c r="O17" s="475"/>
      <c r="P17" s="475"/>
      <c r="Q17" s="475">
        <v>2</v>
      </c>
      <c r="R17" s="475">
        <v>1</v>
      </c>
      <c r="S17" s="475">
        <v>1</v>
      </c>
      <c r="T17" s="475">
        <v>1</v>
      </c>
      <c r="U17" s="475"/>
      <c r="V17" s="475"/>
      <c r="W17" s="475"/>
      <c r="X17" s="475"/>
      <c r="Y17" s="475"/>
      <c r="Z17" s="475"/>
      <c r="AA17" s="475"/>
      <c r="AB17" s="475"/>
      <c r="AC17" s="475"/>
      <c r="AD17" s="478">
        <f t="shared" si="0"/>
        <v>14</v>
      </c>
      <c r="AE17" s="475"/>
      <c r="AF17" s="475"/>
      <c r="AG17" s="475"/>
      <c r="AH17" s="475"/>
      <c r="AI17" s="475">
        <v>0</v>
      </c>
    </row>
    <row r="18" spans="1:35" ht="27" customHeight="1">
      <c r="A18" s="479" t="s">
        <v>1121</v>
      </c>
      <c r="B18" s="480">
        <v>73</v>
      </c>
      <c r="C18" s="475">
        <v>53</v>
      </c>
      <c r="D18" s="475">
        <v>10</v>
      </c>
      <c r="E18" s="475"/>
      <c r="F18" s="475"/>
      <c r="G18" s="475">
        <v>1</v>
      </c>
      <c r="H18" s="475"/>
      <c r="I18" s="475">
        <v>1</v>
      </c>
      <c r="J18" s="475">
        <v>1</v>
      </c>
      <c r="K18" s="475"/>
      <c r="L18" s="475"/>
      <c r="M18" s="475"/>
      <c r="N18" s="475"/>
      <c r="O18" s="475"/>
      <c r="P18" s="475"/>
      <c r="Q18" s="475"/>
      <c r="R18" s="475"/>
      <c r="S18" s="475">
        <v>1</v>
      </c>
      <c r="T18" s="475"/>
      <c r="U18" s="475"/>
      <c r="V18" s="475"/>
      <c r="W18" s="475"/>
      <c r="X18" s="475"/>
      <c r="Y18" s="475"/>
      <c r="Z18" s="475"/>
      <c r="AA18" s="475"/>
      <c r="AB18" s="475">
        <v>1</v>
      </c>
      <c r="AC18" s="475"/>
      <c r="AD18" s="478">
        <f t="shared" si="0"/>
        <v>5</v>
      </c>
      <c r="AE18" s="475"/>
      <c r="AF18" s="475"/>
      <c r="AG18" s="475"/>
      <c r="AH18" s="475"/>
      <c r="AI18" s="475">
        <v>0</v>
      </c>
    </row>
    <row r="19" spans="1:35" ht="27" customHeight="1">
      <c r="A19" s="479" t="s">
        <v>785</v>
      </c>
      <c r="B19" s="480">
        <v>96</v>
      </c>
      <c r="C19" s="475">
        <v>60</v>
      </c>
      <c r="D19" s="475">
        <v>12</v>
      </c>
      <c r="E19" s="475"/>
      <c r="F19" s="475"/>
      <c r="G19" s="475">
        <v>2</v>
      </c>
      <c r="H19" s="475"/>
      <c r="I19" s="475">
        <v>3</v>
      </c>
      <c r="J19" s="475"/>
      <c r="K19" s="475">
        <v>4</v>
      </c>
      <c r="L19" s="475"/>
      <c r="M19" s="475"/>
      <c r="N19" s="475">
        <v>2</v>
      </c>
      <c r="O19" s="475"/>
      <c r="P19" s="475"/>
      <c r="Q19" s="475">
        <v>1</v>
      </c>
      <c r="R19" s="475">
        <v>2</v>
      </c>
      <c r="S19" s="475">
        <v>2</v>
      </c>
      <c r="T19" s="475"/>
      <c r="U19" s="475"/>
      <c r="V19" s="475"/>
      <c r="W19" s="475"/>
      <c r="X19" s="475"/>
      <c r="Y19" s="475"/>
      <c r="Z19" s="475"/>
      <c r="AA19" s="475"/>
      <c r="AB19" s="475"/>
      <c r="AC19" s="475"/>
      <c r="AD19" s="478">
        <f t="shared" si="0"/>
        <v>16</v>
      </c>
      <c r="AE19" s="475"/>
      <c r="AF19" s="475"/>
      <c r="AG19" s="475"/>
      <c r="AH19" s="475"/>
      <c r="AI19" s="475">
        <v>0</v>
      </c>
    </row>
    <row r="20" spans="1:35" ht="27" customHeight="1">
      <c r="A20" s="479" t="s">
        <v>1122</v>
      </c>
      <c r="B20" s="480"/>
      <c r="C20" s="475"/>
      <c r="D20" s="475"/>
      <c r="E20" s="475"/>
      <c r="F20" s="475"/>
      <c r="G20" s="475"/>
      <c r="H20" s="475"/>
      <c r="I20" s="475"/>
      <c r="J20" s="475"/>
      <c r="K20" s="475"/>
      <c r="L20" s="475"/>
      <c r="M20" s="475"/>
      <c r="N20" s="475"/>
      <c r="O20" s="475"/>
      <c r="P20" s="475"/>
      <c r="Q20" s="475"/>
      <c r="R20" s="475"/>
      <c r="S20" s="475"/>
      <c r="T20" s="475"/>
      <c r="U20" s="475"/>
      <c r="V20" s="475"/>
      <c r="W20" s="475"/>
      <c r="X20" s="475"/>
      <c r="Y20" s="475"/>
      <c r="Z20" s="475"/>
      <c r="AA20" s="475"/>
      <c r="AB20" s="475"/>
      <c r="AC20" s="475"/>
      <c r="AD20" s="478">
        <f t="shared" si="0"/>
        <v>0</v>
      </c>
      <c r="AE20" s="475"/>
      <c r="AF20" s="475"/>
      <c r="AG20" s="475"/>
      <c r="AH20" s="475"/>
      <c r="AI20" s="475">
        <v>0</v>
      </c>
    </row>
    <row r="21" spans="1:35" ht="27" customHeight="1">
      <c r="A21" s="479" t="s">
        <v>1123</v>
      </c>
      <c r="B21" s="480"/>
      <c r="C21" s="475"/>
      <c r="D21" s="475"/>
      <c r="E21" s="475"/>
      <c r="F21" s="475">
        <v>0</v>
      </c>
      <c r="G21" s="475"/>
      <c r="H21" s="475"/>
      <c r="I21" s="475"/>
      <c r="J21" s="475"/>
      <c r="K21" s="475"/>
      <c r="L21" s="475"/>
      <c r="M21" s="475"/>
      <c r="N21" s="475"/>
      <c r="O21" s="475"/>
      <c r="P21" s="475"/>
      <c r="Q21" s="475"/>
      <c r="R21" s="475"/>
      <c r="S21" s="475"/>
      <c r="T21" s="475"/>
      <c r="U21" s="475"/>
      <c r="V21" s="475"/>
      <c r="W21" s="475"/>
      <c r="X21" s="475"/>
      <c r="Y21" s="475"/>
      <c r="Z21" s="475"/>
      <c r="AA21" s="475"/>
      <c r="AB21" s="475"/>
      <c r="AC21" s="475">
        <v>0</v>
      </c>
      <c r="AD21" s="478">
        <f t="shared" si="0"/>
        <v>0</v>
      </c>
      <c r="AE21" s="475"/>
      <c r="AF21" s="475"/>
      <c r="AG21" s="475"/>
      <c r="AH21" s="475"/>
      <c r="AI21" s="475">
        <v>0</v>
      </c>
    </row>
    <row r="22" spans="1:35" ht="27" customHeight="1">
      <c r="A22" s="479" t="s">
        <v>1124</v>
      </c>
      <c r="B22" s="480">
        <v>26</v>
      </c>
      <c r="C22" s="475">
        <v>21</v>
      </c>
      <c r="D22" s="475">
        <v>5</v>
      </c>
      <c r="E22" s="475">
        <v>1</v>
      </c>
      <c r="F22" s="475">
        <v>1</v>
      </c>
      <c r="G22" s="475">
        <v>0</v>
      </c>
      <c r="H22" s="475">
        <v>0</v>
      </c>
      <c r="I22" s="475">
        <v>0</v>
      </c>
      <c r="J22" s="475">
        <v>1</v>
      </c>
      <c r="K22" s="475">
        <v>1</v>
      </c>
      <c r="L22" s="475">
        <v>1</v>
      </c>
      <c r="M22" s="475">
        <v>0</v>
      </c>
      <c r="N22" s="475">
        <v>1</v>
      </c>
      <c r="O22" s="475">
        <v>0</v>
      </c>
      <c r="P22" s="475">
        <v>0</v>
      </c>
      <c r="Q22" s="475">
        <v>0</v>
      </c>
      <c r="R22" s="475">
        <v>0</v>
      </c>
      <c r="S22" s="475">
        <v>1</v>
      </c>
      <c r="T22" s="475">
        <v>0</v>
      </c>
      <c r="U22" s="475">
        <v>0</v>
      </c>
      <c r="V22" s="475">
        <v>0</v>
      </c>
      <c r="W22" s="475">
        <v>0</v>
      </c>
      <c r="X22" s="475">
        <v>0</v>
      </c>
      <c r="Y22" s="475">
        <v>0</v>
      </c>
      <c r="Z22" s="475">
        <v>0</v>
      </c>
      <c r="AA22" s="475">
        <v>0</v>
      </c>
      <c r="AB22" s="475">
        <v>0</v>
      </c>
      <c r="AC22" s="475">
        <v>0</v>
      </c>
      <c r="AD22" s="478">
        <f t="shared" si="0"/>
        <v>7</v>
      </c>
      <c r="AE22" s="475"/>
      <c r="AF22" s="475"/>
      <c r="AG22" s="475"/>
      <c r="AH22" s="475"/>
      <c r="AI22" s="475">
        <v>0</v>
      </c>
    </row>
    <row r="23" spans="1:35" ht="27" customHeight="1">
      <c r="A23" s="479" t="s">
        <v>1125</v>
      </c>
      <c r="B23" s="480"/>
      <c r="C23" s="475"/>
      <c r="D23" s="475"/>
      <c r="E23" s="475"/>
      <c r="F23" s="475"/>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v>0</v>
      </c>
      <c r="AD23" s="478">
        <f t="shared" si="0"/>
        <v>0</v>
      </c>
      <c r="AE23" s="475"/>
      <c r="AF23" s="475"/>
      <c r="AG23" s="475"/>
      <c r="AH23" s="475"/>
      <c r="AI23" s="475">
        <v>0</v>
      </c>
    </row>
    <row r="24" spans="1:35" ht="27" customHeight="1">
      <c r="A24" s="479" t="s">
        <v>1126</v>
      </c>
      <c r="B24" s="480">
        <v>58</v>
      </c>
      <c r="C24" s="475">
        <v>55</v>
      </c>
      <c r="D24" s="475">
        <v>15</v>
      </c>
      <c r="E24" s="475">
        <v>1</v>
      </c>
      <c r="F24" s="475">
        <v>4</v>
      </c>
      <c r="G24" s="475">
        <v>3</v>
      </c>
      <c r="H24" s="475"/>
      <c r="I24" s="475">
        <v>2</v>
      </c>
      <c r="J24" s="475">
        <v>1</v>
      </c>
      <c r="K24" s="475">
        <v>1</v>
      </c>
      <c r="L24" s="475">
        <v>1</v>
      </c>
      <c r="M24" s="475"/>
      <c r="N24" s="475"/>
      <c r="O24" s="475"/>
      <c r="P24" s="475"/>
      <c r="Q24" s="475">
        <v>2</v>
      </c>
      <c r="R24" s="475"/>
      <c r="S24" s="475">
        <v>1</v>
      </c>
      <c r="T24" s="475"/>
      <c r="U24" s="475">
        <v>1</v>
      </c>
      <c r="V24" s="475"/>
      <c r="W24" s="475"/>
      <c r="X24" s="475"/>
      <c r="Y24" s="475"/>
      <c r="Z24" s="475"/>
      <c r="AA24" s="475"/>
      <c r="AB24" s="475"/>
      <c r="AC24" s="475"/>
      <c r="AD24" s="478">
        <f t="shared" si="0"/>
        <v>17</v>
      </c>
      <c r="AE24" s="475">
        <v>1</v>
      </c>
      <c r="AF24" s="475"/>
      <c r="AG24" s="475">
        <v>1</v>
      </c>
      <c r="AH24" s="475"/>
      <c r="AI24" s="475">
        <v>0</v>
      </c>
    </row>
    <row r="25" spans="1:35" ht="27" customHeight="1">
      <c r="A25" s="479" t="s">
        <v>793</v>
      </c>
      <c r="B25" s="480">
        <v>98</v>
      </c>
      <c r="C25" s="475">
        <v>79</v>
      </c>
      <c r="D25" s="475">
        <v>24</v>
      </c>
      <c r="E25" s="475">
        <v>0</v>
      </c>
      <c r="F25" s="475">
        <v>1</v>
      </c>
      <c r="G25" s="475">
        <v>0</v>
      </c>
      <c r="H25" s="475">
        <v>0</v>
      </c>
      <c r="I25" s="475">
        <v>8</v>
      </c>
      <c r="J25" s="475">
        <v>1</v>
      </c>
      <c r="K25" s="475">
        <v>6</v>
      </c>
      <c r="L25" s="475">
        <v>1</v>
      </c>
      <c r="M25" s="475">
        <v>1</v>
      </c>
      <c r="N25" s="475">
        <v>0</v>
      </c>
      <c r="O25" s="475">
        <v>0</v>
      </c>
      <c r="P25" s="475">
        <v>0</v>
      </c>
      <c r="Q25" s="475">
        <v>3</v>
      </c>
      <c r="R25" s="475">
        <v>0</v>
      </c>
      <c r="S25" s="475">
        <v>3</v>
      </c>
      <c r="T25" s="475">
        <v>0</v>
      </c>
      <c r="U25" s="475">
        <v>0</v>
      </c>
      <c r="V25" s="475">
        <v>0</v>
      </c>
      <c r="W25" s="475">
        <v>0</v>
      </c>
      <c r="X25" s="475">
        <v>0</v>
      </c>
      <c r="Y25" s="475">
        <v>0</v>
      </c>
      <c r="Z25" s="475">
        <v>0</v>
      </c>
      <c r="AA25" s="475">
        <v>0</v>
      </c>
      <c r="AB25" s="475">
        <v>0</v>
      </c>
      <c r="AC25" s="475">
        <v>0</v>
      </c>
      <c r="AD25" s="478">
        <f t="shared" si="0"/>
        <v>24</v>
      </c>
      <c r="AE25" s="475"/>
      <c r="AF25" s="475"/>
      <c r="AG25" s="475"/>
      <c r="AH25" s="475"/>
      <c r="AI25" s="475">
        <v>0</v>
      </c>
    </row>
    <row r="26" spans="1:35" ht="27" customHeight="1">
      <c r="A26" s="479" t="s">
        <v>1127</v>
      </c>
      <c r="B26" s="480">
        <v>74</v>
      </c>
      <c r="C26" s="475">
        <v>73</v>
      </c>
      <c r="D26" s="475">
        <v>11</v>
      </c>
      <c r="E26" s="475"/>
      <c r="F26" s="475">
        <v>1</v>
      </c>
      <c r="G26" s="475"/>
      <c r="H26" s="475">
        <v>2</v>
      </c>
      <c r="I26" s="475">
        <v>1</v>
      </c>
      <c r="J26" s="475">
        <v>1</v>
      </c>
      <c r="K26" s="475">
        <v>2</v>
      </c>
      <c r="L26" s="475">
        <v>2</v>
      </c>
      <c r="M26" s="475"/>
      <c r="N26" s="475">
        <v>2</v>
      </c>
      <c r="O26" s="475"/>
      <c r="P26" s="475">
        <v>2</v>
      </c>
      <c r="Q26" s="475"/>
      <c r="R26" s="475">
        <v>1</v>
      </c>
      <c r="S26" s="475">
        <v>2</v>
      </c>
      <c r="T26" s="475"/>
      <c r="U26" s="475"/>
      <c r="V26" s="475"/>
      <c r="W26" s="475"/>
      <c r="X26" s="475"/>
      <c r="Y26" s="475"/>
      <c r="Z26" s="475"/>
      <c r="AA26" s="475"/>
      <c r="AB26" s="475"/>
      <c r="AC26" s="475"/>
      <c r="AD26" s="478">
        <f t="shared" si="0"/>
        <v>16</v>
      </c>
      <c r="AE26" s="475"/>
      <c r="AF26" s="475">
        <v>1</v>
      </c>
      <c r="AG26" s="475">
        <v>1</v>
      </c>
      <c r="AH26" s="475"/>
      <c r="AI26" s="475">
        <v>0</v>
      </c>
    </row>
    <row r="27" spans="1:35" ht="27" customHeight="1">
      <c r="A27" s="479" t="s">
        <v>1128</v>
      </c>
      <c r="B27" s="477"/>
      <c r="C27" s="478"/>
      <c r="D27" s="478"/>
      <c r="E27" s="475"/>
      <c r="F27" s="475"/>
      <c r="G27" s="475"/>
      <c r="H27" s="475"/>
      <c r="I27" s="475"/>
      <c r="J27" s="475"/>
      <c r="K27" s="475"/>
      <c r="L27" s="475"/>
      <c r="M27" s="475"/>
      <c r="N27" s="475"/>
      <c r="O27" s="475"/>
      <c r="P27" s="475"/>
      <c r="Q27" s="475"/>
      <c r="R27" s="475"/>
      <c r="S27" s="475"/>
      <c r="T27" s="475"/>
      <c r="U27" s="475"/>
      <c r="V27" s="475"/>
      <c r="W27" s="475"/>
      <c r="X27" s="475"/>
      <c r="Y27" s="475"/>
      <c r="Z27" s="475"/>
      <c r="AA27" s="475"/>
      <c r="AB27" s="475"/>
      <c r="AC27" s="475"/>
      <c r="AD27" s="478">
        <f t="shared" si="0"/>
        <v>0</v>
      </c>
      <c r="AE27" s="475"/>
      <c r="AF27" s="475"/>
      <c r="AG27" s="475"/>
      <c r="AH27" s="475"/>
      <c r="AI27" s="475">
        <v>0</v>
      </c>
    </row>
    <row r="28" spans="1:35" ht="27" customHeight="1">
      <c r="A28" s="479" t="s">
        <v>795</v>
      </c>
      <c r="B28" s="477">
        <v>32</v>
      </c>
      <c r="C28" s="478">
        <v>32</v>
      </c>
      <c r="D28" s="475">
        <v>4</v>
      </c>
      <c r="E28" s="475"/>
      <c r="F28" s="475"/>
      <c r="G28" s="475"/>
      <c r="H28" s="475"/>
      <c r="I28" s="475">
        <v>1</v>
      </c>
      <c r="J28" s="475"/>
      <c r="K28" s="475"/>
      <c r="L28" s="475"/>
      <c r="M28" s="475"/>
      <c r="N28" s="475"/>
      <c r="O28" s="475">
        <v>1</v>
      </c>
      <c r="P28" s="475"/>
      <c r="Q28" s="475">
        <v>1</v>
      </c>
      <c r="R28" s="475"/>
      <c r="S28" s="475">
        <v>1</v>
      </c>
      <c r="T28" s="475"/>
      <c r="U28" s="475"/>
      <c r="V28" s="475"/>
      <c r="W28" s="475"/>
      <c r="X28" s="475"/>
      <c r="Y28" s="475"/>
      <c r="Z28" s="475"/>
      <c r="AA28" s="475"/>
      <c r="AB28" s="475"/>
      <c r="AC28" s="475"/>
      <c r="AD28" s="478">
        <f t="shared" si="0"/>
        <v>4</v>
      </c>
      <c r="AE28" s="475"/>
      <c r="AF28" s="475">
        <v>1</v>
      </c>
      <c r="AG28" s="475"/>
      <c r="AH28" s="475">
        <v>1</v>
      </c>
      <c r="AI28" s="475">
        <v>0</v>
      </c>
    </row>
    <row r="29" spans="1:35" ht="27" customHeight="1">
      <c r="A29" s="479" t="s">
        <v>1129</v>
      </c>
      <c r="B29" s="477">
        <v>23</v>
      </c>
      <c r="C29" s="478">
        <v>21</v>
      </c>
      <c r="D29" s="475">
        <v>4</v>
      </c>
      <c r="E29" s="475"/>
      <c r="F29" s="475"/>
      <c r="G29" s="475"/>
      <c r="H29" s="475"/>
      <c r="I29" s="475">
        <v>1</v>
      </c>
      <c r="J29" s="475">
        <v>2</v>
      </c>
      <c r="K29" s="475"/>
      <c r="L29" s="475">
        <v>2</v>
      </c>
      <c r="M29" s="475"/>
      <c r="N29" s="475"/>
      <c r="O29" s="475"/>
      <c r="P29" s="475"/>
      <c r="Q29" s="475">
        <v>2</v>
      </c>
      <c r="R29" s="475">
        <v>2</v>
      </c>
      <c r="S29" s="475">
        <v>3</v>
      </c>
      <c r="T29" s="475">
        <v>1</v>
      </c>
      <c r="U29" s="475"/>
      <c r="V29" s="475"/>
      <c r="W29" s="475"/>
      <c r="X29" s="475"/>
      <c r="Y29" s="475"/>
      <c r="Z29" s="475"/>
      <c r="AA29" s="475">
        <v>1</v>
      </c>
      <c r="AB29" s="475"/>
      <c r="AC29" s="475"/>
      <c r="AD29" s="478">
        <f t="shared" si="0"/>
        <v>14</v>
      </c>
      <c r="AE29" s="475">
        <v>0</v>
      </c>
      <c r="AF29" s="475">
        <v>0</v>
      </c>
      <c r="AG29" s="475"/>
      <c r="AH29" s="475">
        <v>0</v>
      </c>
      <c r="AI29" s="475">
        <v>0</v>
      </c>
    </row>
    <row r="30" spans="1:35" ht="27" customHeight="1">
      <c r="A30" s="479" t="s">
        <v>792</v>
      </c>
      <c r="B30" s="477">
        <v>15</v>
      </c>
      <c r="C30" s="478">
        <v>15</v>
      </c>
      <c r="D30" s="475">
        <v>4</v>
      </c>
      <c r="E30" s="475"/>
      <c r="F30" s="475"/>
      <c r="G30" s="475"/>
      <c r="H30" s="475"/>
      <c r="I30" s="475">
        <v>3</v>
      </c>
      <c r="J30" s="475"/>
      <c r="K30" s="475"/>
      <c r="L30" s="475"/>
      <c r="M30" s="475"/>
      <c r="N30" s="475"/>
      <c r="O30" s="475"/>
      <c r="P30" s="475"/>
      <c r="Q30" s="475">
        <v>1</v>
      </c>
      <c r="R30" s="475"/>
      <c r="S30" s="475"/>
      <c r="T30" s="475"/>
      <c r="U30" s="475"/>
      <c r="V30" s="475"/>
      <c r="W30" s="475"/>
      <c r="X30" s="475"/>
      <c r="Y30" s="475"/>
      <c r="Z30" s="475"/>
      <c r="AA30" s="475"/>
      <c r="AB30" s="475"/>
      <c r="AC30" s="475"/>
      <c r="AD30" s="478">
        <f t="shared" si="0"/>
        <v>4</v>
      </c>
      <c r="AE30" s="475">
        <v>0</v>
      </c>
      <c r="AF30" s="475">
        <v>0</v>
      </c>
      <c r="AG30" s="475">
        <v>0</v>
      </c>
      <c r="AH30" s="475">
        <v>4</v>
      </c>
      <c r="AI30" s="475">
        <v>0</v>
      </c>
    </row>
    <row r="31" spans="1:35" ht="27" customHeight="1">
      <c r="A31" s="479" t="s">
        <v>1130</v>
      </c>
      <c r="B31" s="477">
        <v>137</v>
      </c>
      <c r="C31" s="478">
        <v>59</v>
      </c>
      <c r="D31" s="475">
        <v>19</v>
      </c>
      <c r="E31" s="475">
        <v>1</v>
      </c>
      <c r="F31" s="475"/>
      <c r="G31" s="475"/>
      <c r="H31" s="475"/>
      <c r="I31" s="475">
        <v>6</v>
      </c>
      <c r="J31" s="475">
        <v>5</v>
      </c>
      <c r="K31" s="475">
        <v>2</v>
      </c>
      <c r="L31" s="475"/>
      <c r="M31" s="475"/>
      <c r="N31" s="475">
        <v>2</v>
      </c>
      <c r="O31" s="475">
        <v>1</v>
      </c>
      <c r="P31" s="475">
        <v>2</v>
      </c>
      <c r="Q31" s="475">
        <v>1</v>
      </c>
      <c r="R31" s="475"/>
      <c r="S31" s="475">
        <v>3</v>
      </c>
      <c r="T31" s="475"/>
      <c r="U31" s="475"/>
      <c r="V31" s="475"/>
      <c r="W31" s="475"/>
      <c r="X31" s="475"/>
      <c r="Y31" s="475"/>
      <c r="Z31" s="475"/>
      <c r="AA31" s="475"/>
      <c r="AB31" s="475"/>
      <c r="AC31" s="475"/>
      <c r="AD31" s="478">
        <f t="shared" si="0"/>
        <v>23</v>
      </c>
      <c r="AE31" s="475"/>
      <c r="AF31" s="475">
        <v>0</v>
      </c>
      <c r="AG31" s="475">
        <v>0</v>
      </c>
      <c r="AH31" s="475"/>
      <c r="AI31" s="475">
        <v>0</v>
      </c>
    </row>
    <row r="32" spans="1:35" ht="27" customHeight="1">
      <c r="A32" s="479" t="s">
        <v>800</v>
      </c>
      <c r="B32" s="477"/>
      <c r="C32" s="478"/>
      <c r="D32" s="475"/>
      <c r="E32" s="475">
        <v>0</v>
      </c>
      <c r="F32" s="475">
        <v>0</v>
      </c>
      <c r="G32" s="475">
        <v>0</v>
      </c>
      <c r="H32" s="475">
        <v>0</v>
      </c>
      <c r="I32" s="475">
        <v>0</v>
      </c>
      <c r="J32" s="475">
        <v>0</v>
      </c>
      <c r="K32" s="475">
        <v>0</v>
      </c>
      <c r="L32" s="475">
        <v>0</v>
      </c>
      <c r="M32" s="475">
        <v>0</v>
      </c>
      <c r="N32" s="475">
        <v>0</v>
      </c>
      <c r="O32" s="475">
        <v>0</v>
      </c>
      <c r="P32" s="475">
        <v>0</v>
      </c>
      <c r="Q32" s="475"/>
      <c r="R32" s="475">
        <v>0</v>
      </c>
      <c r="S32" s="475">
        <v>0</v>
      </c>
      <c r="T32" s="475">
        <v>0</v>
      </c>
      <c r="U32" s="475">
        <v>0</v>
      </c>
      <c r="V32" s="475">
        <v>0</v>
      </c>
      <c r="W32" s="475">
        <v>0</v>
      </c>
      <c r="X32" s="475">
        <v>0</v>
      </c>
      <c r="Y32" s="475">
        <v>0</v>
      </c>
      <c r="Z32" s="475">
        <v>0</v>
      </c>
      <c r="AA32" s="475">
        <v>0</v>
      </c>
      <c r="AB32" s="475">
        <v>0</v>
      </c>
      <c r="AC32" s="475">
        <v>0</v>
      </c>
      <c r="AD32" s="478">
        <f t="shared" si="0"/>
        <v>0</v>
      </c>
      <c r="AE32" s="475">
        <v>0</v>
      </c>
      <c r="AF32" s="475">
        <v>0</v>
      </c>
      <c r="AG32" s="475">
        <v>0</v>
      </c>
      <c r="AH32" s="475">
        <v>0</v>
      </c>
      <c r="AI32" s="475">
        <v>0</v>
      </c>
    </row>
    <row r="33" spans="1:35" ht="27" customHeight="1">
      <c r="A33" s="479" t="s">
        <v>1131</v>
      </c>
      <c r="B33" s="477">
        <v>14</v>
      </c>
      <c r="C33" s="477">
        <v>14</v>
      </c>
      <c r="D33" s="477">
        <v>2</v>
      </c>
      <c r="E33" s="477"/>
      <c r="F33" s="477">
        <v>1</v>
      </c>
      <c r="G33" s="477"/>
      <c r="H33" s="477"/>
      <c r="I33" s="477">
        <v>1</v>
      </c>
      <c r="J33" s="477">
        <v>1</v>
      </c>
      <c r="K33" s="477"/>
      <c r="L33" s="477"/>
      <c r="M33" s="477"/>
      <c r="N33" s="477">
        <v>1</v>
      </c>
      <c r="O33" s="477"/>
      <c r="P33" s="477"/>
      <c r="Q33" s="477">
        <v>1</v>
      </c>
      <c r="R33" s="477"/>
      <c r="S33" s="477">
        <v>1</v>
      </c>
      <c r="T33" s="477"/>
      <c r="U33" s="477"/>
      <c r="V33" s="477"/>
      <c r="W33" s="477"/>
      <c r="X33" s="477"/>
      <c r="Y33" s="477"/>
      <c r="Z33" s="477"/>
      <c r="AA33" s="477"/>
      <c r="AB33" s="477"/>
      <c r="AC33" s="477"/>
      <c r="AD33" s="478">
        <f t="shared" si="0"/>
        <v>6</v>
      </c>
      <c r="AE33" s="477"/>
      <c r="AF33" s="477">
        <v>0</v>
      </c>
      <c r="AG33" s="477"/>
      <c r="AH33" s="477">
        <v>0</v>
      </c>
      <c r="AI33" s="477">
        <v>0</v>
      </c>
    </row>
    <row r="34" spans="1:35" ht="27" customHeight="1">
      <c r="A34" s="479" t="s">
        <v>798</v>
      </c>
      <c r="B34" s="477">
        <v>26</v>
      </c>
      <c r="C34" s="478">
        <v>17</v>
      </c>
      <c r="D34" s="475">
        <v>4</v>
      </c>
      <c r="E34" s="475"/>
      <c r="F34" s="475">
        <v>1</v>
      </c>
      <c r="G34" s="475">
        <v>1</v>
      </c>
      <c r="H34" s="475"/>
      <c r="I34" s="475">
        <v>1</v>
      </c>
      <c r="J34" s="475"/>
      <c r="K34" s="475"/>
      <c r="L34" s="475">
        <v>1</v>
      </c>
      <c r="M34" s="475"/>
      <c r="N34" s="475"/>
      <c r="O34" s="475"/>
      <c r="P34" s="475"/>
      <c r="Q34" s="475"/>
      <c r="R34" s="475">
        <v>1</v>
      </c>
      <c r="S34" s="475">
        <v>1</v>
      </c>
      <c r="T34" s="475"/>
      <c r="U34" s="475"/>
      <c r="V34" s="475"/>
      <c r="W34" s="475"/>
      <c r="X34" s="475"/>
      <c r="Y34" s="475"/>
      <c r="Z34" s="475"/>
      <c r="AA34" s="475"/>
      <c r="AB34" s="475"/>
      <c r="AC34" s="475"/>
      <c r="AD34" s="478">
        <f t="shared" si="0"/>
        <v>6</v>
      </c>
      <c r="AE34" s="475">
        <v>0</v>
      </c>
      <c r="AF34" s="475">
        <v>0</v>
      </c>
      <c r="AG34" s="475">
        <v>0</v>
      </c>
      <c r="AH34" s="475">
        <v>0</v>
      </c>
      <c r="AI34" s="475">
        <v>0</v>
      </c>
    </row>
    <row r="35" spans="1:35" ht="27" customHeight="1">
      <c r="A35" s="479" t="s">
        <v>799</v>
      </c>
      <c r="B35" s="477">
        <v>20</v>
      </c>
      <c r="C35" s="478">
        <v>20</v>
      </c>
      <c r="D35" s="475">
        <v>5</v>
      </c>
      <c r="E35" s="475"/>
      <c r="F35" s="475">
        <v>2</v>
      </c>
      <c r="G35" s="475"/>
      <c r="H35" s="475"/>
      <c r="I35" s="475"/>
      <c r="J35" s="475"/>
      <c r="K35" s="475"/>
      <c r="L35" s="475"/>
      <c r="M35" s="475"/>
      <c r="N35" s="475"/>
      <c r="O35" s="475"/>
      <c r="P35" s="475"/>
      <c r="Q35" s="475">
        <v>2</v>
      </c>
      <c r="R35" s="475"/>
      <c r="S35" s="475"/>
      <c r="T35" s="475"/>
      <c r="U35" s="475"/>
      <c r="V35" s="475"/>
      <c r="W35" s="475"/>
      <c r="X35" s="475"/>
      <c r="Y35" s="475"/>
      <c r="Z35" s="475"/>
      <c r="AA35" s="475"/>
      <c r="AB35" s="475">
        <v>1</v>
      </c>
      <c r="AC35" s="475"/>
      <c r="AD35" s="478">
        <f>SUM(E35:AC35)</f>
        <v>5</v>
      </c>
      <c r="AE35" s="475">
        <v>0</v>
      </c>
      <c r="AF35" s="475">
        <v>0</v>
      </c>
      <c r="AG35" s="475">
        <v>0</v>
      </c>
      <c r="AH35" s="475">
        <v>0</v>
      </c>
      <c r="AI35" s="475">
        <v>0</v>
      </c>
    </row>
    <row r="36" spans="1:35" ht="27" customHeight="1">
      <c r="A36" s="479" t="s">
        <v>1132</v>
      </c>
      <c r="B36" s="477">
        <v>56</v>
      </c>
      <c r="C36" s="478">
        <v>45</v>
      </c>
      <c r="D36" s="475">
        <v>6</v>
      </c>
      <c r="E36" s="475">
        <v>2</v>
      </c>
      <c r="F36" s="475">
        <v>3</v>
      </c>
      <c r="G36" s="475">
        <v>1</v>
      </c>
      <c r="H36" s="475">
        <v>1</v>
      </c>
      <c r="I36" s="475">
        <v>2</v>
      </c>
      <c r="J36" s="475">
        <v>6</v>
      </c>
      <c r="K36" s="475"/>
      <c r="L36" s="475"/>
      <c r="M36" s="475">
        <v>1</v>
      </c>
      <c r="N36" s="475">
        <v>1</v>
      </c>
      <c r="O36" s="475">
        <v>1</v>
      </c>
      <c r="P36" s="475">
        <v>2</v>
      </c>
      <c r="Q36" s="475">
        <v>1</v>
      </c>
      <c r="R36" s="475"/>
      <c r="S36" s="475"/>
      <c r="T36" s="475"/>
      <c r="U36" s="475"/>
      <c r="V36" s="475"/>
      <c r="W36" s="475"/>
      <c r="X36" s="475"/>
      <c r="Y36" s="475"/>
      <c r="Z36" s="475"/>
      <c r="AA36" s="475"/>
      <c r="AB36" s="475">
        <v>1</v>
      </c>
      <c r="AC36" s="475"/>
      <c r="AD36" s="478">
        <f t="shared" si="0"/>
        <v>22</v>
      </c>
      <c r="AE36" s="475">
        <v>0</v>
      </c>
      <c r="AF36" s="475">
        <v>0</v>
      </c>
      <c r="AG36" s="475">
        <v>0</v>
      </c>
      <c r="AH36" s="475">
        <v>0</v>
      </c>
      <c r="AI36" s="475">
        <v>0</v>
      </c>
    </row>
    <row r="37" spans="1:35" ht="27" customHeight="1">
      <c r="A37" s="479" t="s">
        <v>803</v>
      </c>
      <c r="B37" s="477">
        <v>57</v>
      </c>
      <c r="C37" s="478">
        <v>57</v>
      </c>
      <c r="D37" s="475">
        <v>5</v>
      </c>
      <c r="E37" s="475"/>
      <c r="F37" s="475">
        <v>2</v>
      </c>
      <c r="G37" s="475"/>
      <c r="H37" s="475">
        <v>1</v>
      </c>
      <c r="I37" s="475"/>
      <c r="J37" s="475"/>
      <c r="K37" s="475">
        <v>3</v>
      </c>
      <c r="L37" s="475"/>
      <c r="M37" s="475"/>
      <c r="N37" s="475">
        <v>1</v>
      </c>
      <c r="O37" s="475"/>
      <c r="P37" s="475">
        <v>1</v>
      </c>
      <c r="Q37" s="475">
        <v>0</v>
      </c>
      <c r="R37" s="475"/>
      <c r="S37" s="475">
        <v>0</v>
      </c>
      <c r="T37" s="475"/>
      <c r="U37" s="475"/>
      <c r="V37" s="475"/>
      <c r="W37" s="475"/>
      <c r="X37" s="475"/>
      <c r="Y37" s="475"/>
      <c r="Z37" s="475"/>
      <c r="AA37" s="475"/>
      <c r="AB37" s="475"/>
      <c r="AC37" s="475"/>
      <c r="AD37" s="478">
        <f t="shared" si="0"/>
        <v>8</v>
      </c>
      <c r="AE37" s="475">
        <v>0</v>
      </c>
      <c r="AF37" s="475">
        <v>0</v>
      </c>
      <c r="AG37" s="475">
        <v>0</v>
      </c>
      <c r="AH37" s="475">
        <v>0</v>
      </c>
      <c r="AI37" s="475">
        <v>0</v>
      </c>
    </row>
    <row r="38" spans="1:35" ht="27" customHeight="1">
      <c r="A38" s="479" t="s">
        <v>1133</v>
      </c>
      <c r="B38" s="477">
        <v>60</v>
      </c>
      <c r="C38" s="478">
        <v>50</v>
      </c>
      <c r="D38" s="475">
        <v>15</v>
      </c>
      <c r="E38" s="475">
        <v>1</v>
      </c>
      <c r="F38" s="475">
        <v>2</v>
      </c>
      <c r="G38" s="475">
        <v>2</v>
      </c>
      <c r="H38" s="475">
        <v>4</v>
      </c>
      <c r="I38" s="475">
        <v>2</v>
      </c>
      <c r="J38" s="475">
        <v>3</v>
      </c>
      <c r="K38" s="475">
        <v>1</v>
      </c>
      <c r="L38" s="475">
        <v>1</v>
      </c>
      <c r="M38" s="475">
        <v>1</v>
      </c>
      <c r="N38" s="475">
        <v>2</v>
      </c>
      <c r="O38" s="475">
        <v>0</v>
      </c>
      <c r="P38" s="475">
        <v>1</v>
      </c>
      <c r="Q38" s="475">
        <v>3</v>
      </c>
      <c r="R38" s="475">
        <v>1</v>
      </c>
      <c r="S38" s="475">
        <v>4</v>
      </c>
      <c r="T38" s="481">
        <v>0</v>
      </c>
      <c r="U38" s="475">
        <v>0</v>
      </c>
      <c r="V38" s="475">
        <v>0</v>
      </c>
      <c r="W38" s="475">
        <v>0</v>
      </c>
      <c r="X38" s="475">
        <v>0</v>
      </c>
      <c r="Y38" s="475">
        <v>1</v>
      </c>
      <c r="Z38" s="475">
        <v>0</v>
      </c>
      <c r="AA38" s="475">
        <v>1</v>
      </c>
      <c r="AB38" s="475">
        <v>4</v>
      </c>
      <c r="AC38" s="475">
        <v>0</v>
      </c>
      <c r="AD38" s="478">
        <f t="shared" si="0"/>
        <v>34</v>
      </c>
      <c r="AE38" s="475">
        <v>1</v>
      </c>
      <c r="AF38" s="475"/>
      <c r="AG38" s="475"/>
      <c r="AH38" s="475">
        <v>0</v>
      </c>
      <c r="AI38" s="475">
        <v>0</v>
      </c>
    </row>
    <row r="39" spans="1:35" ht="27" customHeight="1">
      <c r="A39" s="479" t="s">
        <v>806</v>
      </c>
      <c r="B39" s="477">
        <v>67</v>
      </c>
      <c r="C39" s="478">
        <v>62</v>
      </c>
      <c r="D39" s="475">
        <v>16</v>
      </c>
      <c r="E39" s="475">
        <v>4</v>
      </c>
      <c r="F39" s="475">
        <v>6</v>
      </c>
      <c r="G39" s="475">
        <v>1</v>
      </c>
      <c r="H39" s="475">
        <v>2</v>
      </c>
      <c r="I39" s="475">
        <v>7</v>
      </c>
      <c r="J39" s="475">
        <v>4</v>
      </c>
      <c r="K39" s="475">
        <v>2</v>
      </c>
      <c r="L39" s="475">
        <v>1</v>
      </c>
      <c r="M39" s="475">
        <v>0</v>
      </c>
      <c r="N39" s="475">
        <v>2</v>
      </c>
      <c r="O39" s="475">
        <v>3</v>
      </c>
      <c r="P39" s="475">
        <v>2</v>
      </c>
      <c r="Q39" s="475">
        <v>3</v>
      </c>
      <c r="R39" s="475">
        <v>2</v>
      </c>
      <c r="S39" s="475">
        <v>2</v>
      </c>
      <c r="T39" s="475"/>
      <c r="U39" s="475">
        <v>0</v>
      </c>
      <c r="V39" s="475">
        <v>0</v>
      </c>
      <c r="W39" s="475">
        <v>0</v>
      </c>
      <c r="X39" s="475">
        <v>0</v>
      </c>
      <c r="Y39" s="475">
        <v>0</v>
      </c>
      <c r="Z39" s="475">
        <v>0</v>
      </c>
      <c r="AA39" s="475">
        <v>0</v>
      </c>
      <c r="AB39" s="475">
        <v>0</v>
      </c>
      <c r="AC39" s="475">
        <v>0</v>
      </c>
      <c r="AD39" s="478">
        <f t="shared" si="0"/>
        <v>41</v>
      </c>
      <c r="AE39" s="475"/>
      <c r="AF39" s="475">
        <v>0</v>
      </c>
      <c r="AG39" s="475">
        <v>0</v>
      </c>
      <c r="AH39" s="475">
        <v>0</v>
      </c>
      <c r="AI39" s="475">
        <v>0</v>
      </c>
    </row>
    <row r="40" spans="1:35" ht="27" customHeight="1" thickBot="1">
      <c r="A40" s="479" t="s">
        <v>805</v>
      </c>
      <c r="B40" s="477">
        <v>52</v>
      </c>
      <c r="C40" s="478">
        <v>47</v>
      </c>
      <c r="D40" s="475">
        <v>11</v>
      </c>
      <c r="E40" s="475">
        <v>2</v>
      </c>
      <c r="F40" s="475">
        <v>2</v>
      </c>
      <c r="G40" s="475">
        <v>4</v>
      </c>
      <c r="H40" s="475">
        <v>3</v>
      </c>
      <c r="I40" s="475">
        <v>4</v>
      </c>
      <c r="J40" s="475">
        <v>2</v>
      </c>
      <c r="K40" s="475">
        <v>2</v>
      </c>
      <c r="L40" s="475">
        <v>0</v>
      </c>
      <c r="M40" s="475">
        <v>1</v>
      </c>
      <c r="N40" s="475">
        <v>0</v>
      </c>
      <c r="O40" s="475">
        <v>1</v>
      </c>
      <c r="P40" s="475">
        <v>2</v>
      </c>
      <c r="Q40" s="475">
        <v>4</v>
      </c>
      <c r="R40" s="475">
        <v>2</v>
      </c>
      <c r="S40" s="475">
        <v>2</v>
      </c>
      <c r="T40" s="475">
        <v>0</v>
      </c>
      <c r="U40" s="475">
        <v>1</v>
      </c>
      <c r="V40" s="475">
        <v>0</v>
      </c>
      <c r="W40" s="475">
        <v>0</v>
      </c>
      <c r="X40" s="475">
        <v>0</v>
      </c>
      <c r="Y40" s="475">
        <v>0</v>
      </c>
      <c r="Z40" s="475">
        <v>0</v>
      </c>
      <c r="AA40" s="475">
        <v>0</v>
      </c>
      <c r="AB40" s="475">
        <v>2</v>
      </c>
      <c r="AC40" s="475">
        <v>0</v>
      </c>
      <c r="AD40" s="478">
        <f>SUM(E40:AC40)</f>
        <v>34</v>
      </c>
      <c r="AE40" s="475">
        <v>0</v>
      </c>
      <c r="AF40" s="475">
        <v>0</v>
      </c>
      <c r="AG40" s="475">
        <v>0</v>
      </c>
      <c r="AH40" s="475">
        <v>0</v>
      </c>
      <c r="AI40" s="475">
        <v>0</v>
      </c>
    </row>
    <row r="41" spans="1:35" ht="27" customHeight="1" thickTop="1" thickBot="1">
      <c r="A41" s="482" t="s">
        <v>1134</v>
      </c>
      <c r="B41" s="483">
        <f t="shared" ref="B41:AI41" si="1">SUM(B4:B40)</f>
        <v>4270</v>
      </c>
      <c r="C41" s="483">
        <f t="shared" si="1"/>
        <v>3650</v>
      </c>
      <c r="D41" s="483">
        <f t="shared" si="1"/>
        <v>796</v>
      </c>
      <c r="E41" s="483">
        <f t="shared" si="1"/>
        <v>59</v>
      </c>
      <c r="F41" s="483">
        <f t="shared" si="1"/>
        <v>139</v>
      </c>
      <c r="G41" s="483">
        <f t="shared" si="1"/>
        <v>44</v>
      </c>
      <c r="H41" s="483">
        <f t="shared" si="1"/>
        <v>39</v>
      </c>
      <c r="I41" s="483">
        <f t="shared" si="1"/>
        <v>224</v>
      </c>
      <c r="J41" s="483">
        <f t="shared" si="1"/>
        <v>67</v>
      </c>
      <c r="K41" s="483">
        <f t="shared" si="1"/>
        <v>129</v>
      </c>
      <c r="L41" s="483">
        <f t="shared" si="1"/>
        <v>105</v>
      </c>
      <c r="M41" s="483">
        <f t="shared" si="1"/>
        <v>10</v>
      </c>
      <c r="N41" s="483">
        <f t="shared" si="1"/>
        <v>44</v>
      </c>
      <c r="O41" s="483">
        <f t="shared" si="1"/>
        <v>14</v>
      </c>
      <c r="P41" s="483">
        <f t="shared" si="1"/>
        <v>30</v>
      </c>
      <c r="Q41" s="483">
        <f t="shared" si="1"/>
        <v>107</v>
      </c>
      <c r="R41" s="483">
        <f t="shared" si="1"/>
        <v>35</v>
      </c>
      <c r="S41" s="483">
        <f t="shared" si="1"/>
        <v>104</v>
      </c>
      <c r="T41" s="483">
        <f t="shared" si="1"/>
        <v>10</v>
      </c>
      <c r="U41" s="483">
        <f t="shared" si="1"/>
        <v>3</v>
      </c>
      <c r="V41" s="483">
        <f t="shared" si="1"/>
        <v>0</v>
      </c>
      <c r="W41" s="483">
        <f t="shared" si="1"/>
        <v>0</v>
      </c>
      <c r="X41" s="483">
        <f t="shared" si="1"/>
        <v>0</v>
      </c>
      <c r="Y41" s="483">
        <f t="shared" si="1"/>
        <v>1</v>
      </c>
      <c r="Z41" s="483">
        <f t="shared" si="1"/>
        <v>1</v>
      </c>
      <c r="AA41" s="483">
        <f t="shared" si="1"/>
        <v>3</v>
      </c>
      <c r="AB41" s="483">
        <f t="shared" si="1"/>
        <v>89</v>
      </c>
      <c r="AC41" s="483">
        <f t="shared" si="1"/>
        <v>0</v>
      </c>
      <c r="AD41" s="483">
        <f t="shared" si="1"/>
        <v>1257</v>
      </c>
      <c r="AE41" s="483">
        <f t="shared" si="1"/>
        <v>3</v>
      </c>
      <c r="AF41" s="483">
        <f t="shared" si="1"/>
        <v>3</v>
      </c>
      <c r="AG41" s="483">
        <f t="shared" si="1"/>
        <v>2</v>
      </c>
      <c r="AH41" s="483">
        <f t="shared" si="1"/>
        <v>60</v>
      </c>
      <c r="AI41" s="483">
        <f t="shared" si="1"/>
        <v>0</v>
      </c>
    </row>
    <row r="42" spans="1:35" ht="27" customHeight="1" thickTop="1">
      <c r="A42" s="484" t="s">
        <v>734</v>
      </c>
      <c r="B42" s="485">
        <v>2536</v>
      </c>
      <c r="C42" s="485">
        <v>2095</v>
      </c>
      <c r="D42" s="485">
        <v>478</v>
      </c>
      <c r="E42" s="485">
        <v>57</v>
      </c>
      <c r="F42" s="485">
        <v>83</v>
      </c>
      <c r="G42" s="485">
        <v>39</v>
      </c>
      <c r="H42" s="485">
        <v>30</v>
      </c>
      <c r="I42" s="485">
        <v>109</v>
      </c>
      <c r="J42" s="485">
        <v>31</v>
      </c>
      <c r="K42" s="485">
        <v>56</v>
      </c>
      <c r="L42" s="485">
        <v>69</v>
      </c>
      <c r="M42" s="485">
        <v>5</v>
      </c>
      <c r="N42" s="485">
        <v>37</v>
      </c>
      <c r="O42" s="485">
        <v>7</v>
      </c>
      <c r="P42" s="485">
        <v>12</v>
      </c>
      <c r="Q42" s="485">
        <v>72</v>
      </c>
      <c r="R42" s="485">
        <v>21</v>
      </c>
      <c r="S42" s="485">
        <v>92</v>
      </c>
      <c r="T42" s="485">
        <v>5</v>
      </c>
      <c r="U42" s="485">
        <v>4</v>
      </c>
      <c r="V42" s="485">
        <v>0</v>
      </c>
      <c r="W42" s="485">
        <v>0</v>
      </c>
      <c r="X42" s="485">
        <v>0</v>
      </c>
      <c r="Y42" s="485">
        <v>0</v>
      </c>
      <c r="Z42" s="485">
        <v>1</v>
      </c>
      <c r="AA42" s="485">
        <v>1</v>
      </c>
      <c r="AB42" s="485">
        <v>33</v>
      </c>
      <c r="AC42" s="485">
        <v>0</v>
      </c>
      <c r="AD42" s="486">
        <f>SUM(E42:AC42)</f>
        <v>764</v>
      </c>
      <c r="AE42" s="486"/>
      <c r="AF42" s="486">
        <v>13</v>
      </c>
      <c r="AG42" s="486"/>
      <c r="AH42" s="486"/>
      <c r="AI42" s="486"/>
    </row>
    <row r="43" spans="1:35" ht="27" customHeight="1">
      <c r="A43" s="487" t="s">
        <v>538</v>
      </c>
      <c r="B43" s="475">
        <v>1134</v>
      </c>
      <c r="C43" s="475">
        <v>1077</v>
      </c>
      <c r="D43" s="475">
        <v>238</v>
      </c>
      <c r="E43" s="475">
        <v>9</v>
      </c>
      <c r="F43" s="475">
        <v>27</v>
      </c>
      <c r="G43" s="475">
        <v>4</v>
      </c>
      <c r="H43" s="475">
        <v>8</v>
      </c>
      <c r="I43" s="475">
        <v>44</v>
      </c>
      <c r="J43" s="475">
        <v>12</v>
      </c>
      <c r="K43" s="475">
        <v>36</v>
      </c>
      <c r="L43" s="475">
        <v>53</v>
      </c>
      <c r="M43" s="475">
        <v>1</v>
      </c>
      <c r="N43" s="475">
        <v>9</v>
      </c>
      <c r="O43" s="475">
        <v>1</v>
      </c>
      <c r="P43" s="475">
        <v>6</v>
      </c>
      <c r="Q43" s="475">
        <v>22</v>
      </c>
      <c r="R43" s="475">
        <v>15</v>
      </c>
      <c r="S43" s="475">
        <v>50</v>
      </c>
      <c r="T43" s="475">
        <v>0</v>
      </c>
      <c r="U43" s="475">
        <v>2</v>
      </c>
      <c r="V43" s="475">
        <v>0</v>
      </c>
      <c r="W43" s="475">
        <v>0</v>
      </c>
      <c r="X43" s="475">
        <v>0</v>
      </c>
      <c r="Y43" s="475">
        <v>0</v>
      </c>
      <c r="Z43" s="475">
        <v>0</v>
      </c>
      <c r="AA43" s="475">
        <v>0</v>
      </c>
      <c r="AB43" s="475">
        <v>45</v>
      </c>
      <c r="AC43" s="475">
        <v>0</v>
      </c>
      <c r="AD43" s="488">
        <f t="shared" ref="AD43:AD45" si="2">SUM(E43:AC43)</f>
        <v>344</v>
      </c>
      <c r="AE43" s="488">
        <v>7</v>
      </c>
      <c r="AF43" s="488"/>
      <c r="AG43" s="488"/>
      <c r="AH43" s="488">
        <v>245</v>
      </c>
      <c r="AI43" s="488"/>
    </row>
    <row r="44" spans="1:35" ht="27" customHeight="1">
      <c r="A44" s="487" t="s">
        <v>847</v>
      </c>
      <c r="B44" s="475">
        <v>1161</v>
      </c>
      <c r="C44" s="475">
        <v>712</v>
      </c>
      <c r="D44" s="475">
        <v>317</v>
      </c>
      <c r="E44" s="475">
        <v>14</v>
      </c>
      <c r="F44" s="475">
        <v>15</v>
      </c>
      <c r="G44" s="475">
        <v>3</v>
      </c>
      <c r="H44" s="475">
        <v>2</v>
      </c>
      <c r="I44" s="475">
        <v>24</v>
      </c>
      <c r="J44" s="475">
        <v>6</v>
      </c>
      <c r="K44" s="475">
        <v>12</v>
      </c>
      <c r="L44" s="475">
        <v>28</v>
      </c>
      <c r="M44" s="475">
        <v>0</v>
      </c>
      <c r="N44" s="475">
        <v>4</v>
      </c>
      <c r="O44" s="475">
        <v>0</v>
      </c>
      <c r="P44" s="475">
        <v>1</v>
      </c>
      <c r="Q44" s="475">
        <v>14</v>
      </c>
      <c r="R44" s="475">
        <v>6</v>
      </c>
      <c r="S44" s="475">
        <v>17</v>
      </c>
      <c r="T44" s="475">
        <v>3</v>
      </c>
      <c r="U44" s="475">
        <v>0</v>
      </c>
      <c r="V44" s="475">
        <v>0</v>
      </c>
      <c r="W44" s="475">
        <v>0</v>
      </c>
      <c r="X44" s="475">
        <v>0</v>
      </c>
      <c r="Y44" s="475">
        <v>0</v>
      </c>
      <c r="Z44" s="475">
        <v>0</v>
      </c>
      <c r="AA44" s="475">
        <v>0</v>
      </c>
      <c r="AB44" s="475">
        <v>26</v>
      </c>
      <c r="AC44" s="475">
        <v>0</v>
      </c>
      <c r="AD44" s="488">
        <f t="shared" si="2"/>
        <v>175</v>
      </c>
      <c r="AE44" s="488">
        <v>1</v>
      </c>
      <c r="AF44" s="488">
        <v>52</v>
      </c>
      <c r="AG44" s="488">
        <v>48</v>
      </c>
      <c r="AH44" s="488"/>
      <c r="AI44" s="488"/>
    </row>
    <row r="45" spans="1:35" ht="27" customHeight="1" thickBot="1">
      <c r="A45" s="489" t="s">
        <v>539</v>
      </c>
      <c r="B45" s="490">
        <v>1342</v>
      </c>
      <c r="C45" s="490">
        <v>1188</v>
      </c>
      <c r="D45" s="490">
        <v>378</v>
      </c>
      <c r="E45" s="490">
        <v>55</v>
      </c>
      <c r="F45" s="490">
        <v>46</v>
      </c>
      <c r="G45" s="490">
        <v>33</v>
      </c>
      <c r="H45" s="490">
        <v>79</v>
      </c>
      <c r="I45" s="490">
        <v>93</v>
      </c>
      <c r="J45" s="490">
        <v>13</v>
      </c>
      <c r="K45" s="490">
        <v>47</v>
      </c>
      <c r="L45" s="490">
        <v>26</v>
      </c>
      <c r="M45" s="490">
        <v>5</v>
      </c>
      <c r="N45" s="490">
        <v>13</v>
      </c>
      <c r="O45" s="490">
        <v>11</v>
      </c>
      <c r="P45" s="490">
        <v>34</v>
      </c>
      <c r="Q45" s="490">
        <v>37</v>
      </c>
      <c r="R45" s="490">
        <v>16</v>
      </c>
      <c r="S45" s="490">
        <v>41</v>
      </c>
      <c r="T45" s="490">
        <v>7</v>
      </c>
      <c r="U45" s="490">
        <v>0</v>
      </c>
      <c r="V45" s="490">
        <v>0</v>
      </c>
      <c r="W45" s="490">
        <v>0</v>
      </c>
      <c r="X45" s="490">
        <v>0</v>
      </c>
      <c r="Y45" s="490">
        <v>0</v>
      </c>
      <c r="Z45" s="490">
        <v>0</v>
      </c>
      <c r="AA45" s="490">
        <v>0</v>
      </c>
      <c r="AB45" s="490">
        <v>26</v>
      </c>
      <c r="AC45" s="490">
        <v>0</v>
      </c>
      <c r="AD45" s="491">
        <f t="shared" si="2"/>
        <v>582</v>
      </c>
      <c r="AE45" s="491"/>
      <c r="AF45" s="491">
        <v>72</v>
      </c>
      <c r="AG45" s="491">
        <v>16</v>
      </c>
      <c r="AH45" s="491"/>
      <c r="AI45" s="491"/>
    </row>
    <row r="46" spans="1:35" ht="27" customHeight="1" thickTop="1">
      <c r="A46" s="492" t="s">
        <v>1135</v>
      </c>
      <c r="B46" s="477">
        <f t="shared" ref="B46:AC46" si="3">SUM(B41:B45)</f>
        <v>10443</v>
      </c>
      <c r="C46" s="477">
        <f t="shared" si="3"/>
        <v>8722</v>
      </c>
      <c r="D46" s="477">
        <f t="shared" si="3"/>
        <v>2207</v>
      </c>
      <c r="E46" s="477">
        <f t="shared" si="3"/>
        <v>194</v>
      </c>
      <c r="F46" s="477">
        <f t="shared" si="3"/>
        <v>310</v>
      </c>
      <c r="G46" s="477">
        <f t="shared" si="3"/>
        <v>123</v>
      </c>
      <c r="H46" s="477">
        <f t="shared" si="3"/>
        <v>158</v>
      </c>
      <c r="I46" s="477">
        <f t="shared" si="3"/>
        <v>494</v>
      </c>
      <c r="J46" s="477">
        <f t="shared" si="3"/>
        <v>129</v>
      </c>
      <c r="K46" s="477">
        <f t="shared" si="3"/>
        <v>280</v>
      </c>
      <c r="L46" s="477">
        <f t="shared" si="3"/>
        <v>281</v>
      </c>
      <c r="M46" s="477">
        <f t="shared" si="3"/>
        <v>21</v>
      </c>
      <c r="N46" s="477">
        <f t="shared" si="3"/>
        <v>107</v>
      </c>
      <c r="O46" s="477">
        <f t="shared" si="3"/>
        <v>33</v>
      </c>
      <c r="P46" s="477">
        <f t="shared" si="3"/>
        <v>83</v>
      </c>
      <c r="Q46" s="477">
        <f t="shared" si="3"/>
        <v>252</v>
      </c>
      <c r="R46" s="477">
        <f t="shared" si="3"/>
        <v>93</v>
      </c>
      <c r="S46" s="477">
        <f t="shared" si="3"/>
        <v>304</v>
      </c>
      <c r="T46" s="477">
        <f t="shared" si="3"/>
        <v>25</v>
      </c>
      <c r="U46" s="477">
        <f t="shared" si="3"/>
        <v>9</v>
      </c>
      <c r="V46" s="477">
        <f t="shared" si="3"/>
        <v>0</v>
      </c>
      <c r="W46" s="477">
        <f t="shared" si="3"/>
        <v>0</v>
      </c>
      <c r="X46" s="477">
        <f t="shared" si="3"/>
        <v>0</v>
      </c>
      <c r="Y46" s="477">
        <f t="shared" si="3"/>
        <v>1</v>
      </c>
      <c r="Z46" s="477">
        <f t="shared" si="3"/>
        <v>2</v>
      </c>
      <c r="AA46" s="477">
        <f t="shared" si="3"/>
        <v>4</v>
      </c>
      <c r="AB46" s="477">
        <f t="shared" si="3"/>
        <v>219</v>
      </c>
      <c r="AC46" s="477">
        <f t="shared" si="3"/>
        <v>0</v>
      </c>
      <c r="AD46" s="477">
        <f>SUM(AD41:AD45)</f>
        <v>3122</v>
      </c>
      <c r="AE46" s="478">
        <f t="shared" ref="AE46:AI46" si="4">SUM(AE41:AE45)</f>
        <v>11</v>
      </c>
      <c r="AF46" s="478">
        <f t="shared" si="4"/>
        <v>140</v>
      </c>
      <c r="AG46" s="478">
        <f t="shared" si="4"/>
        <v>66</v>
      </c>
      <c r="AH46" s="478">
        <f t="shared" si="4"/>
        <v>305</v>
      </c>
      <c r="AI46" s="478">
        <f t="shared" si="4"/>
        <v>0</v>
      </c>
    </row>
    <row r="47" spans="1:35" ht="18.95" customHeight="1">
      <c r="A47" s="800" t="s">
        <v>1136</v>
      </c>
      <c r="B47" s="801"/>
      <c r="C47" s="801"/>
      <c r="D47" s="801"/>
      <c r="E47" s="801"/>
      <c r="F47" s="801"/>
      <c r="G47" s="801"/>
      <c r="H47" s="801"/>
      <c r="I47" s="801"/>
      <c r="J47" s="801"/>
      <c r="K47" s="801"/>
      <c r="AE47" s="493">
        <v>0</v>
      </c>
    </row>
    <row r="48" spans="1:35" ht="18.95" customHeight="1">
      <c r="A48" s="494"/>
      <c r="B48" s="495"/>
      <c r="C48" s="495"/>
      <c r="D48" s="495"/>
      <c r="E48" s="495"/>
      <c r="F48" s="495"/>
      <c r="G48" s="495"/>
      <c r="H48" s="495"/>
      <c r="I48" s="495"/>
      <c r="J48" s="495"/>
      <c r="K48" s="495"/>
      <c r="AE48" s="493">
        <v>0</v>
      </c>
    </row>
    <row r="49" spans="4:31" ht="18.95" customHeight="1">
      <c r="AE49" s="493">
        <v>0</v>
      </c>
    </row>
    <row r="50" spans="4:31" ht="18.95" customHeight="1">
      <c r="D50" s="496"/>
      <c r="AE50" s="493">
        <v>0</v>
      </c>
    </row>
    <row r="51" spans="4:31" ht="18.95" customHeight="1">
      <c r="AE51" s="493">
        <v>0</v>
      </c>
    </row>
    <row r="52" spans="4:31" ht="18.95" customHeight="1">
      <c r="AE52" s="493">
        <v>0</v>
      </c>
    </row>
  </sheetData>
  <mergeCells count="10">
    <mergeCell ref="AE2:AE3"/>
    <mergeCell ref="AF2:AF3"/>
    <mergeCell ref="AG2:AI2"/>
    <mergeCell ref="A47:K47"/>
    <mergeCell ref="A1:I1"/>
    <mergeCell ref="A2:A3"/>
    <mergeCell ref="B2:B3"/>
    <mergeCell ref="C2:C3"/>
    <mergeCell ref="D2:D3"/>
    <mergeCell ref="E2:AD2"/>
  </mergeCells>
  <phoneticPr fontId="2"/>
  <printOptions horizontalCentered="1"/>
  <pageMargins left="0.59055118110236227" right="0.59055118110236227" top="0.78740157480314965" bottom="0.78740157480314965" header="0.51181102362204722" footer="0.51181102362204722"/>
  <pageSetup paperSize="9" scale="60" fitToHeight="2" orientation="landscape" r:id="rId1"/>
  <headerFooter alignWithMargins="0">
    <oddFooter>&amp;C- &amp;P+30 -</oddFooter>
  </headerFooter>
  <rowBreaks count="1" manualBreakCount="1">
    <brk id="30" max="34" man="1"/>
  </row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8" shapeId="96257" r:id="rId4">
          <objectPr defaultSize="0" r:id="rId5">
            <anchor moveWithCells="1">
              <from>
                <xdr:col>0</xdr:col>
                <xdr:colOff>0</xdr:colOff>
                <xdr:row>0</xdr:row>
                <xdr:rowOff>0</xdr:rowOff>
              </from>
              <to>
                <xdr:col>8</xdr:col>
                <xdr:colOff>552450</xdr:colOff>
                <xdr:row>53</xdr:row>
                <xdr:rowOff>95250</xdr:rowOff>
              </to>
            </anchor>
          </objectPr>
        </oleObject>
      </mc:Choice>
      <mc:Fallback>
        <oleObject progId="Word.Document.8" shapeId="96257" r:id="rId4"/>
      </mc:Fallback>
    </mc:AlternateContent>
    <mc:AlternateContent xmlns:mc="http://schemas.openxmlformats.org/markup-compatibility/2006">
      <mc:Choice Requires="x14">
        <oleObject progId="Word.Document.8" shapeId="96258" r:id="rId6">
          <objectPr defaultSize="0" autoPict="0" r:id="rId7">
            <anchor moveWithCells="1">
              <from>
                <xdr:col>9</xdr:col>
                <xdr:colOff>0</xdr:colOff>
                <xdr:row>0</xdr:row>
                <xdr:rowOff>0</xdr:rowOff>
              </from>
              <to>
                <xdr:col>17</xdr:col>
                <xdr:colOff>542925</xdr:colOff>
                <xdr:row>53</xdr:row>
                <xdr:rowOff>95250</xdr:rowOff>
              </to>
            </anchor>
          </objectPr>
        </oleObject>
      </mc:Choice>
      <mc:Fallback>
        <oleObject progId="Word.Document.8" shapeId="96258" r:id="rId6"/>
      </mc:Fallback>
    </mc:AlternateContent>
    <mc:AlternateContent xmlns:mc="http://schemas.openxmlformats.org/markup-compatibility/2006">
      <mc:Choice Requires="x14">
        <oleObject progId="Word.Document.8" shapeId="96259" r:id="rId8">
          <objectPr defaultSize="0" r:id="rId5">
            <anchor moveWithCells="1">
              <from>
                <xdr:col>0</xdr:col>
                <xdr:colOff>0</xdr:colOff>
                <xdr:row>0</xdr:row>
                <xdr:rowOff>0</xdr:rowOff>
              </from>
              <to>
                <xdr:col>8</xdr:col>
                <xdr:colOff>552450</xdr:colOff>
                <xdr:row>53</xdr:row>
                <xdr:rowOff>95250</xdr:rowOff>
              </to>
            </anchor>
          </objectPr>
        </oleObject>
      </mc:Choice>
      <mc:Fallback>
        <oleObject progId="Word.Document.8" shapeId="96259" r:id="rId8"/>
      </mc:Fallback>
    </mc:AlternateContent>
    <mc:AlternateContent xmlns:mc="http://schemas.openxmlformats.org/markup-compatibility/2006">
      <mc:Choice Requires="x14">
        <oleObject progId="Word.Document.8" shapeId="96260" r:id="rId9">
          <objectPr defaultSize="0" autoPict="0" r:id="rId7">
            <anchor moveWithCells="1">
              <from>
                <xdr:col>9</xdr:col>
                <xdr:colOff>0</xdr:colOff>
                <xdr:row>0</xdr:row>
                <xdr:rowOff>0</xdr:rowOff>
              </from>
              <to>
                <xdr:col>17</xdr:col>
                <xdr:colOff>542925</xdr:colOff>
                <xdr:row>53</xdr:row>
                <xdr:rowOff>95250</xdr:rowOff>
              </to>
            </anchor>
          </objectPr>
        </oleObject>
      </mc:Choice>
      <mc:Fallback>
        <oleObject progId="Word.Document.8" shapeId="96260" r:id="rId9"/>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workbookViewId="0">
      <selection activeCell="H23" sqref="H23"/>
    </sheetView>
  </sheetViews>
  <sheetFormatPr defaultRowHeight="13.5"/>
  <cols>
    <col min="1" max="1" width="13.625" customWidth="1"/>
    <col min="2" max="2" width="14.875" customWidth="1"/>
    <col min="3" max="3" width="11.25" customWidth="1"/>
    <col min="4" max="9" width="14.625" customWidth="1"/>
  </cols>
  <sheetData>
    <row r="2" spans="1:9" s="43" customFormat="1" ht="15" customHeight="1">
      <c r="A2" s="811" t="s">
        <v>1137</v>
      </c>
      <c r="B2" s="812"/>
      <c r="C2" s="813"/>
      <c r="D2" s="498" t="s">
        <v>1138</v>
      </c>
      <c r="E2" s="499" t="s">
        <v>1139</v>
      </c>
      <c r="F2" s="500" t="s">
        <v>62</v>
      </c>
      <c r="G2" s="501" t="s">
        <v>1140</v>
      </c>
      <c r="H2" s="502"/>
      <c r="I2" s="498" t="s">
        <v>1141</v>
      </c>
    </row>
    <row r="3" spans="1:9" s="43" customFormat="1" ht="15" customHeight="1">
      <c r="A3" s="814"/>
      <c r="B3" s="815"/>
      <c r="C3" s="816"/>
      <c r="D3" s="503" t="s">
        <v>1142</v>
      </c>
      <c r="E3" s="504" t="s">
        <v>1143</v>
      </c>
      <c r="F3" s="504" t="s">
        <v>1144</v>
      </c>
      <c r="G3" s="504" t="s">
        <v>1145</v>
      </c>
      <c r="H3" s="504" t="s">
        <v>1146</v>
      </c>
      <c r="I3" s="503" t="s">
        <v>251</v>
      </c>
    </row>
    <row r="4" spans="1:9" ht="15" customHeight="1">
      <c r="A4" s="505"/>
      <c r="B4" s="506" t="s">
        <v>1147</v>
      </c>
      <c r="C4" s="507"/>
      <c r="D4" s="508"/>
      <c r="E4" s="508"/>
      <c r="F4" s="508"/>
      <c r="G4" s="508"/>
      <c r="H4" s="508"/>
      <c r="I4" s="508"/>
    </row>
    <row r="5" spans="1:9" ht="15" customHeight="1">
      <c r="A5" s="509" t="s">
        <v>1148</v>
      </c>
      <c r="B5" s="510" t="s">
        <v>1149</v>
      </c>
      <c r="C5" s="507" t="s">
        <v>1150</v>
      </c>
      <c r="D5" s="511">
        <f>'31-32'!C46/'31-32'!B46*100</f>
        <v>83.520061285071336</v>
      </c>
      <c r="E5" s="511">
        <f>'31-32'!C42/'31-32'!B42*100</f>
        <v>82.610410094637217</v>
      </c>
      <c r="F5" s="511">
        <f>'31-32'!C43/'31-32'!B43*100</f>
        <v>94.973544973544975</v>
      </c>
      <c r="G5" s="511">
        <f>'31-32'!C44/'31-32'!B44*100</f>
        <v>61.326442721791565</v>
      </c>
      <c r="H5" s="511">
        <f>'31-32'!C45/'31-32'!B45*100</f>
        <v>88.52459016393442</v>
      </c>
      <c r="I5" s="511">
        <f>'31-32'!C41/'31-32'!B41*100</f>
        <v>85.480093676814988</v>
      </c>
    </row>
    <row r="6" spans="1:9" ht="15" customHeight="1">
      <c r="A6" s="512"/>
      <c r="B6" s="513" t="s">
        <v>1151</v>
      </c>
      <c r="C6" s="514"/>
      <c r="D6" s="508"/>
      <c r="E6" s="508"/>
      <c r="F6" s="508"/>
      <c r="G6" s="508"/>
      <c r="H6" s="508"/>
      <c r="I6" s="515"/>
    </row>
    <row r="7" spans="1:9" ht="15" customHeight="1">
      <c r="A7" s="505"/>
      <c r="B7" s="516" t="s">
        <v>1152</v>
      </c>
      <c r="C7" s="507"/>
      <c r="D7" s="517"/>
      <c r="E7" s="517"/>
      <c r="F7" s="517"/>
      <c r="G7" s="517"/>
      <c r="H7" s="517"/>
      <c r="I7" s="508"/>
    </row>
    <row r="8" spans="1:9" ht="15" customHeight="1">
      <c r="A8" s="509" t="s">
        <v>1153</v>
      </c>
      <c r="B8" s="510" t="s">
        <v>1149</v>
      </c>
      <c r="C8" s="507" t="s">
        <v>1150</v>
      </c>
      <c r="D8" s="511">
        <f>'31-32'!D46/'31-32'!C46*100</f>
        <v>25.303829396927309</v>
      </c>
      <c r="E8" s="511">
        <f>'31-32'!D42/'31-32'!C42*100</f>
        <v>22.816229116945109</v>
      </c>
      <c r="F8" s="511">
        <f>'31-32'!D43/'31-32'!C43*100</f>
        <v>22.098421541318476</v>
      </c>
      <c r="G8" s="511">
        <f>'31-32'!D44/'31-32'!C44*100</f>
        <v>44.522471910112358</v>
      </c>
      <c r="H8" s="511">
        <f>'31-32'!D45/'31-32'!C45*100</f>
        <v>31.818181818181817</v>
      </c>
      <c r="I8" s="511">
        <f>'31-32'!D41/'31-32'!C41*100</f>
        <v>21.80821917808219</v>
      </c>
    </row>
    <row r="9" spans="1:9" ht="15" customHeight="1">
      <c r="A9" s="505"/>
      <c r="B9" s="516" t="s">
        <v>1147</v>
      </c>
      <c r="C9" s="507"/>
      <c r="D9" s="515"/>
      <c r="E9" s="515"/>
      <c r="F9" s="515"/>
      <c r="G9" s="515"/>
      <c r="H9" s="515"/>
      <c r="I9" s="508"/>
    </row>
    <row r="10" spans="1:9" ht="15" customHeight="1">
      <c r="A10" s="499"/>
      <c r="B10" s="518" t="s">
        <v>1154</v>
      </c>
      <c r="C10" s="502"/>
      <c r="D10" s="508"/>
      <c r="E10" s="508"/>
      <c r="F10" s="508"/>
      <c r="G10" s="508"/>
      <c r="H10" s="508"/>
      <c r="I10" s="517"/>
    </row>
    <row r="11" spans="1:9" ht="15" customHeight="1">
      <c r="A11" s="509" t="s">
        <v>1155</v>
      </c>
      <c r="B11" s="510" t="s">
        <v>1149</v>
      </c>
      <c r="C11" s="507" t="s">
        <v>1150</v>
      </c>
      <c r="D11" s="519">
        <f>'31-32'!AE46/'31-32'!C46*100</f>
        <v>0.12611786287548726</v>
      </c>
      <c r="E11" s="520">
        <f>'31-32'!AE42/'31-32'!C42*100</f>
        <v>0</v>
      </c>
      <c r="F11" s="520">
        <f>'31-32'!AE43/'31-32'!C43*100</f>
        <v>0.64995357474466109</v>
      </c>
      <c r="G11" s="520">
        <f>'31-32'!AE44/'31-32'!C44*100</f>
        <v>0.1404494382022472</v>
      </c>
      <c r="H11" s="520">
        <f>'31-32'!AE45/'31-32'!C45*100</f>
        <v>0</v>
      </c>
      <c r="I11" s="520">
        <f>'31-32'!AE41/'31-32'!C41*100</f>
        <v>8.2191780821917818E-2</v>
      </c>
    </row>
    <row r="12" spans="1:9" ht="15" customHeight="1">
      <c r="A12" s="512"/>
      <c r="B12" s="513" t="s">
        <v>1147</v>
      </c>
      <c r="C12" s="514"/>
      <c r="D12" s="515"/>
      <c r="E12" s="515"/>
      <c r="F12" s="515"/>
      <c r="G12" s="515"/>
      <c r="H12" s="515"/>
      <c r="I12" s="515"/>
    </row>
    <row r="13" spans="1:9">
      <c r="B13" s="44" t="s">
        <v>1139</v>
      </c>
    </row>
    <row r="14" spans="1:9">
      <c r="C14" t="s">
        <v>1139</v>
      </c>
    </row>
  </sheetData>
  <mergeCells count="1">
    <mergeCell ref="A2:C3"/>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C59"/>
  <sheetViews>
    <sheetView view="pageBreakPreview" zoomScale="75" zoomScaleNormal="100" zoomScaleSheetLayoutView="100" workbookViewId="0">
      <pane xSplit="2" ySplit="6" topLeftCell="C49" activePane="bottomRight" state="frozen"/>
      <selection activeCell="M87" sqref="M87"/>
      <selection pane="topRight" activeCell="M87" sqref="M87"/>
      <selection pane="bottomLeft" activeCell="M87" sqref="M87"/>
      <selection pane="bottomRight" activeCell="B59" sqref="B59"/>
    </sheetView>
  </sheetViews>
  <sheetFormatPr defaultColWidth="9" defaultRowHeight="13.5"/>
  <cols>
    <col min="1" max="1" width="2.375" style="3" customWidth="1"/>
    <col min="2" max="2" width="4" style="3" customWidth="1"/>
    <col min="3" max="3" width="6.875" style="182" customWidth="1"/>
    <col min="4" max="4" width="9.625" style="3" bestFit="1" customWidth="1"/>
    <col min="5" max="9" width="9.25" style="3" customWidth="1"/>
    <col min="10" max="10" width="4" style="3" bestFit="1" customWidth="1"/>
    <col min="11" max="11" width="6.75" style="3" bestFit="1" customWidth="1"/>
    <col min="12" max="12" width="8.125" style="3" bestFit="1" customWidth="1"/>
    <col min="13" max="13" width="6.75" style="3" bestFit="1" customWidth="1"/>
    <col min="14" max="14" width="5.625" style="3" bestFit="1" customWidth="1"/>
    <col min="15" max="15" width="4.375" style="3" customWidth="1"/>
    <col min="16" max="16" width="6.75" style="3" bestFit="1" customWidth="1"/>
    <col min="17" max="17" width="8.625" style="3" customWidth="1"/>
    <col min="18" max="18" width="9.25" style="3" customWidth="1"/>
    <col min="19" max="19" width="6.75" style="3" bestFit="1" customWidth="1"/>
    <col min="20" max="20" width="8.625" style="3" customWidth="1"/>
    <col min="21" max="21" width="9.25" style="3" customWidth="1"/>
    <col min="22" max="22" width="7.25" style="3" bestFit="1" customWidth="1"/>
    <col min="23" max="23" width="8.625" style="3" customWidth="1"/>
    <col min="24" max="24" width="9.25" style="3" customWidth="1"/>
    <col min="25" max="25" width="6.625" style="3" bestFit="1" customWidth="1"/>
    <col min="26" max="26" width="8.25" style="3" bestFit="1" customWidth="1"/>
    <col min="27" max="27" width="9.25" style="3" customWidth="1"/>
    <col min="28" max="28" width="8.75" style="3" customWidth="1"/>
    <col min="29" max="29" width="8" style="3" bestFit="1" customWidth="1"/>
    <col min="30" max="16384" width="9" style="3"/>
  </cols>
  <sheetData>
    <row r="1" spans="2:29" s="181" customFormat="1" ht="20.100000000000001" customHeight="1">
      <c r="B1" s="179" t="s">
        <v>337</v>
      </c>
      <c r="C1" s="180"/>
    </row>
    <row r="2" spans="2:29" s="20" customFormat="1" ht="20.100000000000001" customHeight="1">
      <c r="B2" s="637" t="s">
        <v>338</v>
      </c>
      <c r="C2" s="640" t="s">
        <v>339</v>
      </c>
      <c r="D2" s="642" t="s">
        <v>1052</v>
      </c>
      <c r="E2" s="643"/>
      <c r="F2" s="643"/>
      <c r="G2" s="643"/>
      <c r="H2" s="643"/>
      <c r="I2" s="644"/>
      <c r="J2" s="646" t="s">
        <v>351</v>
      </c>
      <c r="K2" s="647"/>
      <c r="L2" s="647"/>
      <c r="M2" s="647"/>
      <c r="N2" s="647"/>
      <c r="O2" s="647"/>
      <c r="P2" s="648"/>
      <c r="Q2" s="645" t="s">
        <v>340</v>
      </c>
      <c r="R2" s="643"/>
      <c r="S2" s="643"/>
      <c r="T2" s="643"/>
      <c r="U2" s="643"/>
      <c r="V2" s="643"/>
      <c r="W2" s="643"/>
      <c r="X2" s="643"/>
      <c r="Y2" s="643"/>
      <c r="Z2" s="643"/>
      <c r="AA2" s="644"/>
      <c r="AB2" s="645" t="s">
        <v>352</v>
      </c>
      <c r="AC2" s="644"/>
    </row>
    <row r="3" spans="2:29" s="73" customFormat="1" ht="15.75" customHeight="1">
      <c r="B3" s="638"/>
      <c r="C3" s="638"/>
      <c r="D3" s="637" t="s">
        <v>334</v>
      </c>
      <c r="E3" s="636" t="s">
        <v>353</v>
      </c>
      <c r="F3" s="634" t="s">
        <v>341</v>
      </c>
      <c r="G3" s="636" t="s">
        <v>354</v>
      </c>
      <c r="H3" s="634" t="s">
        <v>342</v>
      </c>
      <c r="I3" s="651" t="s">
        <v>343</v>
      </c>
      <c r="J3" s="637" t="s">
        <v>334</v>
      </c>
      <c r="K3" s="636" t="s">
        <v>355</v>
      </c>
      <c r="L3" s="634" t="s">
        <v>341</v>
      </c>
      <c r="M3" s="636" t="s">
        <v>356</v>
      </c>
      <c r="N3" s="634" t="s">
        <v>342</v>
      </c>
      <c r="O3" s="652" t="s">
        <v>63</v>
      </c>
      <c r="P3" s="651" t="s">
        <v>343</v>
      </c>
      <c r="Q3" s="322" t="s">
        <v>357</v>
      </c>
      <c r="R3" s="335" t="s">
        <v>344</v>
      </c>
      <c r="S3" s="335"/>
      <c r="T3" s="322" t="s">
        <v>358</v>
      </c>
      <c r="U3" s="335" t="s">
        <v>345</v>
      </c>
      <c r="V3" s="336"/>
      <c r="W3" s="322" t="s">
        <v>358</v>
      </c>
      <c r="X3" s="335" t="s">
        <v>346</v>
      </c>
      <c r="Y3" s="336"/>
      <c r="Z3" s="649" t="s">
        <v>359</v>
      </c>
      <c r="AA3" s="650"/>
      <c r="AB3" s="636" t="s">
        <v>360</v>
      </c>
      <c r="AC3" s="634" t="s">
        <v>347</v>
      </c>
    </row>
    <row r="4" spans="2:29" s="73" customFormat="1">
      <c r="B4" s="638"/>
      <c r="C4" s="638"/>
      <c r="D4" s="638"/>
      <c r="E4" s="635"/>
      <c r="F4" s="635"/>
      <c r="G4" s="635"/>
      <c r="H4" s="635"/>
      <c r="I4" s="635"/>
      <c r="J4" s="638"/>
      <c r="K4" s="635"/>
      <c r="L4" s="635"/>
      <c r="M4" s="635"/>
      <c r="N4" s="635"/>
      <c r="O4" s="638"/>
      <c r="P4" s="635"/>
      <c r="Q4" s="634" t="s">
        <v>348</v>
      </c>
      <c r="R4" s="636" t="s">
        <v>724</v>
      </c>
      <c r="S4" s="636" t="s">
        <v>349</v>
      </c>
      <c r="T4" s="634" t="s">
        <v>348</v>
      </c>
      <c r="U4" s="636" t="s">
        <v>361</v>
      </c>
      <c r="V4" s="636" t="s">
        <v>349</v>
      </c>
      <c r="W4" s="634" t="s">
        <v>348</v>
      </c>
      <c r="X4" s="636" t="s">
        <v>361</v>
      </c>
      <c r="Y4" s="636" t="s">
        <v>349</v>
      </c>
      <c r="Z4" s="634" t="s">
        <v>348</v>
      </c>
      <c r="AA4" s="636" t="s">
        <v>361</v>
      </c>
      <c r="AB4" s="635"/>
      <c r="AC4" s="635"/>
    </row>
    <row r="5" spans="2:29" s="73" customFormat="1">
      <c r="B5" s="638"/>
      <c r="C5" s="638"/>
      <c r="D5" s="638"/>
      <c r="E5" s="635"/>
      <c r="F5" s="635"/>
      <c r="G5" s="635"/>
      <c r="H5" s="635"/>
      <c r="I5" s="635"/>
      <c r="J5" s="638"/>
      <c r="K5" s="635"/>
      <c r="L5" s="635"/>
      <c r="M5" s="635"/>
      <c r="N5" s="635"/>
      <c r="O5" s="638"/>
      <c r="P5" s="635"/>
      <c r="Q5" s="635"/>
      <c r="R5" s="635"/>
      <c r="S5" s="635"/>
      <c r="T5" s="635"/>
      <c r="U5" s="635"/>
      <c r="V5" s="635"/>
      <c r="W5" s="635"/>
      <c r="X5" s="635"/>
      <c r="Y5" s="635"/>
      <c r="Z5" s="635"/>
      <c r="AA5" s="635"/>
      <c r="AB5" s="635"/>
      <c r="AC5" s="635"/>
    </row>
    <row r="6" spans="2:29" s="73" customFormat="1" ht="20.100000000000001" customHeight="1">
      <c r="B6" s="639"/>
      <c r="C6" s="639"/>
      <c r="D6" s="639"/>
      <c r="E6" s="641"/>
      <c r="F6" s="641"/>
      <c r="G6" s="641"/>
      <c r="H6" s="641"/>
      <c r="I6" s="641"/>
      <c r="J6" s="639"/>
      <c r="K6" s="641"/>
      <c r="L6" s="641"/>
      <c r="M6" s="641"/>
      <c r="N6" s="641"/>
      <c r="O6" s="639"/>
      <c r="P6" s="641"/>
      <c r="Q6" s="84" t="s">
        <v>350</v>
      </c>
      <c r="R6" s="334" t="s">
        <v>863</v>
      </c>
      <c r="S6" s="641"/>
      <c r="T6" s="84" t="s">
        <v>350</v>
      </c>
      <c r="U6" s="334" t="s">
        <v>863</v>
      </c>
      <c r="V6" s="641"/>
      <c r="W6" s="84" t="s">
        <v>350</v>
      </c>
      <c r="X6" s="334" t="s">
        <v>863</v>
      </c>
      <c r="Y6" s="641"/>
      <c r="Z6" s="84" t="s">
        <v>350</v>
      </c>
      <c r="AA6" s="334" t="s">
        <v>863</v>
      </c>
      <c r="AB6" s="334" t="s">
        <v>863</v>
      </c>
      <c r="AC6" s="334" t="s">
        <v>863</v>
      </c>
    </row>
    <row r="7" spans="2:29" ht="32.1" customHeight="1">
      <c r="B7" s="21">
        <v>39</v>
      </c>
      <c r="C7" s="31">
        <v>79.73</v>
      </c>
      <c r="D7" s="13">
        <v>3000683</v>
      </c>
      <c r="E7" s="13">
        <v>283554</v>
      </c>
      <c r="F7" s="13">
        <v>3284237</v>
      </c>
      <c r="G7" s="13">
        <v>125032</v>
      </c>
      <c r="H7" s="13">
        <v>3409269</v>
      </c>
      <c r="I7" s="13">
        <v>23585</v>
      </c>
      <c r="J7" s="13">
        <v>48</v>
      </c>
      <c r="K7" s="13">
        <v>536</v>
      </c>
      <c r="L7" s="13">
        <v>584</v>
      </c>
      <c r="M7" s="13">
        <v>109</v>
      </c>
      <c r="N7" s="13">
        <v>693</v>
      </c>
      <c r="O7" s="13">
        <v>1</v>
      </c>
      <c r="P7" s="13">
        <v>740</v>
      </c>
      <c r="Q7" s="13">
        <v>326806</v>
      </c>
      <c r="R7" s="13">
        <v>1135280</v>
      </c>
      <c r="S7" s="13">
        <v>378</v>
      </c>
      <c r="T7" s="13">
        <v>13333</v>
      </c>
      <c r="U7" s="13">
        <v>52184</v>
      </c>
      <c r="V7" s="13">
        <v>184</v>
      </c>
      <c r="W7" s="13">
        <v>340139</v>
      </c>
      <c r="X7" s="13">
        <v>1187464</v>
      </c>
      <c r="Y7" s="13">
        <v>361</v>
      </c>
      <c r="Z7" s="13">
        <v>149901</v>
      </c>
      <c r="AA7" s="13">
        <v>529675</v>
      </c>
      <c r="AB7" s="13">
        <v>109265</v>
      </c>
      <c r="AC7" s="13"/>
    </row>
    <row r="8" spans="2:29" ht="32.1" customHeight="1">
      <c r="B8" s="21">
        <v>40</v>
      </c>
      <c r="C8" s="31">
        <v>82.08</v>
      </c>
      <c r="D8" s="13">
        <v>3173767</v>
      </c>
      <c r="E8" s="13">
        <v>294620</v>
      </c>
      <c r="F8" s="13">
        <v>3468387</v>
      </c>
      <c r="G8" s="13">
        <v>96526</v>
      </c>
      <c r="H8" s="13">
        <v>3564913</v>
      </c>
      <c r="I8" s="13">
        <v>21499</v>
      </c>
      <c r="J8" s="13">
        <v>53</v>
      </c>
      <c r="K8" s="13">
        <v>551</v>
      </c>
      <c r="L8" s="13">
        <v>604</v>
      </c>
      <c r="M8" s="13">
        <v>107</v>
      </c>
      <c r="N8" s="13">
        <v>711</v>
      </c>
      <c r="O8" s="13">
        <v>1</v>
      </c>
      <c r="P8" s="13">
        <v>709</v>
      </c>
      <c r="Q8" s="13">
        <v>335299</v>
      </c>
      <c r="R8" s="13">
        <v>1176575</v>
      </c>
      <c r="S8" s="13">
        <v>370</v>
      </c>
      <c r="T8" s="13">
        <v>11899</v>
      </c>
      <c r="U8" s="13">
        <v>46571</v>
      </c>
      <c r="V8" s="13">
        <v>158</v>
      </c>
      <c r="W8" s="13">
        <v>347198</v>
      </c>
      <c r="X8" s="13">
        <v>1223146</v>
      </c>
      <c r="Y8" s="13">
        <v>352</v>
      </c>
      <c r="Z8" s="13">
        <v>158913</v>
      </c>
      <c r="AA8" s="13">
        <v>558350</v>
      </c>
      <c r="AB8" s="13">
        <v>104946</v>
      </c>
      <c r="AC8" s="13"/>
    </row>
    <row r="9" spans="2:29" ht="32.1" customHeight="1">
      <c r="B9" s="21">
        <v>41</v>
      </c>
      <c r="C9" s="31">
        <v>84.29</v>
      </c>
      <c r="D9" s="13">
        <v>3335342</v>
      </c>
      <c r="E9" s="13">
        <v>291533</v>
      </c>
      <c r="F9" s="13">
        <v>3626875</v>
      </c>
      <c r="G9" s="13">
        <v>84444</v>
      </c>
      <c r="H9" s="13">
        <v>3711319</v>
      </c>
      <c r="I9" s="13">
        <v>20079</v>
      </c>
      <c r="J9" s="13">
        <v>58</v>
      </c>
      <c r="K9" s="13">
        <v>551</v>
      </c>
      <c r="L9" s="13">
        <v>609</v>
      </c>
      <c r="M9" s="13">
        <v>108</v>
      </c>
      <c r="N9" s="13">
        <v>717</v>
      </c>
      <c r="O9" s="13">
        <v>1</v>
      </c>
      <c r="P9" s="13">
        <v>658</v>
      </c>
      <c r="Q9" s="13">
        <v>367374</v>
      </c>
      <c r="R9" s="13">
        <v>1314306</v>
      </c>
      <c r="S9" s="13">
        <v>394</v>
      </c>
      <c r="T9" s="13">
        <v>17353</v>
      </c>
      <c r="U9" s="13">
        <v>67921</v>
      </c>
      <c r="V9" s="13">
        <v>232</v>
      </c>
      <c r="W9" s="13">
        <v>384727</v>
      </c>
      <c r="X9" s="13">
        <v>1382227</v>
      </c>
      <c r="Y9" s="13">
        <v>381</v>
      </c>
      <c r="Z9" s="13">
        <v>163993</v>
      </c>
      <c r="AA9" s="13">
        <v>623830</v>
      </c>
      <c r="AB9" s="13">
        <v>109775</v>
      </c>
      <c r="AC9" s="13"/>
    </row>
    <row r="10" spans="2:29" ht="32.1" customHeight="1">
      <c r="B10" s="21">
        <v>42</v>
      </c>
      <c r="C10" s="31">
        <v>86.7</v>
      </c>
      <c r="D10" s="13">
        <v>3490946</v>
      </c>
      <c r="E10" s="13">
        <v>294804</v>
      </c>
      <c r="F10" s="13">
        <v>3785750</v>
      </c>
      <c r="G10" s="13">
        <v>82923</v>
      </c>
      <c r="H10" s="13">
        <v>3868673</v>
      </c>
      <c r="I10" s="13">
        <v>17654</v>
      </c>
      <c r="J10" s="13">
        <v>61</v>
      </c>
      <c r="K10" s="13">
        <v>551</v>
      </c>
      <c r="L10" s="13">
        <v>612</v>
      </c>
      <c r="M10" s="13">
        <v>108</v>
      </c>
      <c r="N10" s="13">
        <v>720</v>
      </c>
      <c r="O10" s="13">
        <v>1</v>
      </c>
      <c r="P10" s="13">
        <v>609</v>
      </c>
      <c r="Q10" s="13">
        <v>393634</v>
      </c>
      <c r="R10" s="13">
        <v>1383237</v>
      </c>
      <c r="S10" s="13">
        <v>396</v>
      </c>
      <c r="T10" s="13">
        <v>18687</v>
      </c>
      <c r="U10" s="13">
        <v>73142</v>
      </c>
      <c r="V10" s="13">
        <v>248</v>
      </c>
      <c r="W10" s="13">
        <v>412321</v>
      </c>
      <c r="X10" s="13">
        <v>1456379</v>
      </c>
      <c r="Y10" s="13">
        <v>384</v>
      </c>
      <c r="Z10" s="13">
        <v>161694</v>
      </c>
      <c r="AA10" s="13">
        <v>621550</v>
      </c>
      <c r="AB10" s="13">
        <v>111496</v>
      </c>
      <c r="AC10" s="13"/>
    </row>
    <row r="11" spans="2:29" ht="32.1" customHeight="1">
      <c r="B11" s="21">
        <v>43</v>
      </c>
      <c r="C11" s="31">
        <v>88.48</v>
      </c>
      <c r="D11" s="13">
        <v>3621458</v>
      </c>
      <c r="E11" s="13">
        <v>310321</v>
      </c>
      <c r="F11" s="13">
        <v>3931779</v>
      </c>
      <c r="G11" s="13">
        <v>73775</v>
      </c>
      <c r="H11" s="13">
        <v>4005554</v>
      </c>
      <c r="I11" s="13">
        <v>17087</v>
      </c>
      <c r="J11" s="13">
        <v>63</v>
      </c>
      <c r="K11" s="13">
        <v>536</v>
      </c>
      <c r="L11" s="13">
        <v>599</v>
      </c>
      <c r="M11" s="13">
        <v>109</v>
      </c>
      <c r="N11" s="13">
        <v>708</v>
      </c>
      <c r="O11" s="13">
        <v>2</v>
      </c>
      <c r="P11" s="13">
        <v>554</v>
      </c>
      <c r="Q11" s="13">
        <v>407977</v>
      </c>
      <c r="R11" s="13">
        <v>1443233</v>
      </c>
      <c r="S11" s="13">
        <v>398</v>
      </c>
      <c r="T11" s="13">
        <v>15560</v>
      </c>
      <c r="U11" s="13">
        <v>71084</v>
      </c>
      <c r="V11" s="13">
        <v>229</v>
      </c>
      <c r="W11" s="13">
        <v>423537</v>
      </c>
      <c r="X11" s="13">
        <v>1514317</v>
      </c>
      <c r="Y11" s="13">
        <v>385</v>
      </c>
      <c r="Z11" s="13">
        <v>166043</v>
      </c>
      <c r="AA11" s="13">
        <v>562660</v>
      </c>
      <c r="AB11" s="13">
        <v>154149</v>
      </c>
      <c r="AC11" s="13"/>
    </row>
    <row r="12" spans="2:29" ht="32.1" customHeight="1">
      <c r="B12" s="21">
        <v>44</v>
      </c>
      <c r="C12" s="31">
        <v>90.62</v>
      </c>
      <c r="D12" s="13">
        <v>3803078</v>
      </c>
      <c r="E12" s="13">
        <v>302135</v>
      </c>
      <c r="F12" s="13">
        <v>4105213</v>
      </c>
      <c r="G12" s="13">
        <v>69319</v>
      </c>
      <c r="H12" s="13">
        <v>4174532</v>
      </c>
      <c r="I12" s="13">
        <v>15429</v>
      </c>
      <c r="J12" s="13">
        <v>69</v>
      </c>
      <c r="K12" s="13">
        <v>533</v>
      </c>
      <c r="L12" s="13">
        <v>602</v>
      </c>
      <c r="M12" s="13">
        <v>109</v>
      </c>
      <c r="N12" s="13">
        <v>711</v>
      </c>
      <c r="O12" s="13">
        <v>2</v>
      </c>
      <c r="P12" s="13">
        <v>507</v>
      </c>
      <c r="Q12" s="13">
        <v>453655</v>
      </c>
      <c r="R12" s="13">
        <v>1570690</v>
      </c>
      <c r="S12" s="13">
        <v>413</v>
      </c>
      <c r="T12" s="13">
        <v>16684</v>
      </c>
      <c r="U12" s="13">
        <v>63317</v>
      </c>
      <c r="V12" s="13">
        <v>209</v>
      </c>
      <c r="W12" s="13">
        <v>470339</v>
      </c>
      <c r="X12" s="13">
        <v>1634007</v>
      </c>
      <c r="Y12" s="13">
        <v>398</v>
      </c>
      <c r="Z12" s="13">
        <v>173147</v>
      </c>
      <c r="AA12" s="13">
        <v>634210</v>
      </c>
      <c r="AB12" s="13">
        <v>151148</v>
      </c>
      <c r="AC12" s="13"/>
    </row>
    <row r="13" spans="2:29" ht="32.1" customHeight="1">
      <c r="B13" s="21">
        <v>45</v>
      </c>
      <c r="C13" s="31">
        <v>91.41</v>
      </c>
      <c r="D13" s="13">
        <v>3923078</v>
      </c>
      <c r="E13" s="13">
        <v>280388</v>
      </c>
      <c r="F13" s="13">
        <v>4203466</v>
      </c>
      <c r="G13" s="13">
        <v>82614</v>
      </c>
      <c r="H13" s="13">
        <v>4286080</v>
      </c>
      <c r="I13" s="13">
        <v>14504</v>
      </c>
      <c r="J13" s="13">
        <v>70</v>
      </c>
      <c r="K13" s="13">
        <v>493</v>
      </c>
      <c r="L13" s="13">
        <v>563</v>
      </c>
      <c r="M13" s="13">
        <v>114</v>
      </c>
      <c r="N13" s="13">
        <v>677</v>
      </c>
      <c r="O13" s="13">
        <v>3</v>
      </c>
      <c r="P13" s="13">
        <v>476</v>
      </c>
      <c r="Q13" s="13">
        <v>489689</v>
      </c>
      <c r="R13" s="13">
        <v>1758778</v>
      </c>
      <c r="S13" s="13">
        <v>448</v>
      </c>
      <c r="T13" s="13">
        <v>17072</v>
      </c>
      <c r="U13" s="13">
        <v>59374</v>
      </c>
      <c r="V13" s="13">
        <v>211</v>
      </c>
      <c r="W13" s="13">
        <v>506761</v>
      </c>
      <c r="X13" s="13">
        <v>1818152</v>
      </c>
      <c r="Y13" s="13">
        <v>432</v>
      </c>
      <c r="Z13" s="13">
        <v>183589</v>
      </c>
      <c r="AA13" s="13">
        <v>698320</v>
      </c>
      <c r="AB13" s="13">
        <v>158147</v>
      </c>
      <c r="AC13" s="13"/>
    </row>
    <row r="14" spans="2:29" ht="32.1" customHeight="1">
      <c r="B14" s="21">
        <v>46</v>
      </c>
      <c r="C14" s="31">
        <v>93.48</v>
      </c>
      <c r="D14" s="13">
        <v>4096357</v>
      </c>
      <c r="E14" s="13">
        <v>280550</v>
      </c>
      <c r="F14" s="13">
        <v>4376907</v>
      </c>
      <c r="G14" s="13">
        <v>75200</v>
      </c>
      <c r="H14" s="13">
        <v>4452107</v>
      </c>
      <c r="I14" s="13">
        <v>12571</v>
      </c>
      <c r="J14" s="13">
        <v>73</v>
      </c>
      <c r="K14" s="13">
        <v>475</v>
      </c>
      <c r="L14" s="13">
        <v>548</v>
      </c>
      <c r="M14" s="13">
        <v>114</v>
      </c>
      <c r="N14" s="13">
        <v>662</v>
      </c>
      <c r="O14" s="13">
        <v>4</v>
      </c>
      <c r="P14" s="13">
        <v>459</v>
      </c>
      <c r="Q14" s="13">
        <v>516983</v>
      </c>
      <c r="R14" s="13">
        <v>1817173</v>
      </c>
      <c r="S14" s="13">
        <v>443</v>
      </c>
      <c r="T14" s="13">
        <v>17340</v>
      </c>
      <c r="U14" s="13">
        <v>64112</v>
      </c>
      <c r="V14" s="13">
        <v>228</v>
      </c>
      <c r="W14" s="13">
        <v>534323</v>
      </c>
      <c r="X14" s="13">
        <v>1881285</v>
      </c>
      <c r="Y14" s="13">
        <v>429</v>
      </c>
      <c r="Z14" s="13">
        <v>202916</v>
      </c>
      <c r="AA14" s="13">
        <v>699020</v>
      </c>
      <c r="AB14" s="13">
        <v>160753</v>
      </c>
      <c r="AC14" s="13"/>
    </row>
    <row r="15" spans="2:29" ht="32.1" customHeight="1">
      <c r="B15" s="21">
        <v>47</v>
      </c>
      <c r="C15" s="31">
        <v>94.12</v>
      </c>
      <c r="D15" s="13">
        <v>4175733</v>
      </c>
      <c r="E15" s="13">
        <v>298008</v>
      </c>
      <c r="F15" s="13">
        <v>4473741</v>
      </c>
      <c r="G15" s="13">
        <v>79584</v>
      </c>
      <c r="H15" s="13">
        <v>4553325</v>
      </c>
      <c r="I15" s="13">
        <v>12897</v>
      </c>
      <c r="J15" s="13">
        <v>71</v>
      </c>
      <c r="K15" s="13">
        <v>486</v>
      </c>
      <c r="L15" s="13">
        <v>557</v>
      </c>
      <c r="M15" s="13">
        <v>113</v>
      </c>
      <c r="N15" s="13">
        <v>670</v>
      </c>
      <c r="O15" s="13">
        <v>5</v>
      </c>
      <c r="P15" s="13">
        <v>446</v>
      </c>
      <c r="Q15" s="13">
        <v>552264</v>
      </c>
      <c r="R15" s="13">
        <v>1957262</v>
      </c>
      <c r="S15" s="13">
        <v>468</v>
      </c>
      <c r="T15" s="13">
        <v>18698</v>
      </c>
      <c r="U15" s="13">
        <v>74820</v>
      </c>
      <c r="V15" s="13">
        <v>251</v>
      </c>
      <c r="W15" s="13">
        <v>570962</v>
      </c>
      <c r="X15" s="13">
        <v>2032082</v>
      </c>
      <c r="Y15" s="13">
        <v>454</v>
      </c>
      <c r="Z15" s="13">
        <v>207033</v>
      </c>
      <c r="AA15" s="13">
        <v>795256</v>
      </c>
      <c r="AB15" s="13">
        <v>85372</v>
      </c>
      <c r="AC15" s="13"/>
    </row>
    <row r="16" spans="2:29" ht="32.1" customHeight="1">
      <c r="B16" s="21">
        <v>48</v>
      </c>
      <c r="C16" s="31">
        <v>94.54</v>
      </c>
      <c r="D16" s="13">
        <v>4262053</v>
      </c>
      <c r="E16" s="13">
        <v>313416</v>
      </c>
      <c r="F16" s="13">
        <v>4575469</v>
      </c>
      <c r="G16" s="13">
        <v>63271</v>
      </c>
      <c r="H16" s="13">
        <v>4638740</v>
      </c>
      <c r="I16" s="13">
        <v>15163</v>
      </c>
      <c r="J16" s="13">
        <v>72</v>
      </c>
      <c r="K16" s="13">
        <v>504</v>
      </c>
      <c r="L16" s="13">
        <v>576</v>
      </c>
      <c r="M16" s="13">
        <v>119</v>
      </c>
      <c r="N16" s="13">
        <v>695</v>
      </c>
      <c r="O16" s="13">
        <v>5</v>
      </c>
      <c r="P16" s="13">
        <v>438</v>
      </c>
      <c r="Q16" s="13">
        <v>571268</v>
      </c>
      <c r="R16" s="13">
        <v>2019497</v>
      </c>
      <c r="S16" s="13">
        <v>473</v>
      </c>
      <c r="T16" s="13">
        <v>22749</v>
      </c>
      <c r="U16" s="13">
        <v>85211</v>
      </c>
      <c r="V16" s="13">
        <v>271</v>
      </c>
      <c r="W16" s="13">
        <v>594017</v>
      </c>
      <c r="X16" s="13">
        <v>2104708</v>
      </c>
      <c r="Y16" s="13">
        <v>459</v>
      </c>
      <c r="Z16" s="13">
        <v>214000</v>
      </c>
      <c r="AA16" s="13">
        <v>803580</v>
      </c>
      <c r="AB16" s="13">
        <v>162112</v>
      </c>
      <c r="AC16" s="13"/>
    </row>
    <row r="17" spans="2:29" ht="32.1" customHeight="1">
      <c r="B17" s="21">
        <v>49</v>
      </c>
      <c r="C17" s="31">
        <v>95.34</v>
      </c>
      <c r="D17" s="13">
        <v>4372928</v>
      </c>
      <c r="E17" s="13">
        <v>307850</v>
      </c>
      <c r="F17" s="13">
        <v>4680778</v>
      </c>
      <c r="G17" s="13">
        <v>53130</v>
      </c>
      <c r="H17" s="13">
        <v>4733908</v>
      </c>
      <c r="I17" s="13">
        <v>14146</v>
      </c>
      <c r="J17" s="13">
        <v>76</v>
      </c>
      <c r="K17" s="13">
        <v>491</v>
      </c>
      <c r="L17" s="13">
        <v>567</v>
      </c>
      <c r="M17" s="13">
        <v>116</v>
      </c>
      <c r="N17" s="13">
        <v>683</v>
      </c>
      <c r="O17" s="13">
        <v>5</v>
      </c>
      <c r="P17" s="13">
        <v>409</v>
      </c>
      <c r="Q17" s="13">
        <v>574576</v>
      </c>
      <c r="R17" s="13">
        <v>2055950</v>
      </c>
      <c r="S17" s="13">
        <v>470</v>
      </c>
      <c r="T17" s="13">
        <v>22057</v>
      </c>
      <c r="U17" s="13">
        <v>81272</v>
      </c>
      <c r="V17" s="13">
        <v>263</v>
      </c>
      <c r="W17" s="13">
        <v>596633</v>
      </c>
      <c r="X17" s="13">
        <v>2137222</v>
      </c>
      <c r="Y17" s="13">
        <v>456</v>
      </c>
      <c r="Z17" s="13">
        <v>225548</v>
      </c>
      <c r="AA17" s="13">
        <v>827470</v>
      </c>
      <c r="AB17" s="13">
        <v>159297</v>
      </c>
      <c r="AC17" s="13"/>
    </row>
    <row r="18" spans="2:29" ht="32.1" customHeight="1">
      <c r="B18" s="21">
        <v>50</v>
      </c>
      <c r="C18" s="31">
        <v>96.15</v>
      </c>
      <c r="D18" s="13">
        <v>4435376</v>
      </c>
      <c r="E18" s="13">
        <v>327632</v>
      </c>
      <c r="F18" s="13">
        <v>4763008</v>
      </c>
      <c r="G18" s="13">
        <v>45390</v>
      </c>
      <c r="H18" s="13">
        <v>4808398</v>
      </c>
      <c r="I18" s="13">
        <v>13003</v>
      </c>
      <c r="J18" s="13">
        <v>78</v>
      </c>
      <c r="K18" s="13">
        <v>485</v>
      </c>
      <c r="L18" s="13">
        <v>563</v>
      </c>
      <c r="M18" s="13">
        <v>124</v>
      </c>
      <c r="N18" s="13">
        <v>687</v>
      </c>
      <c r="O18" s="13">
        <v>5</v>
      </c>
      <c r="P18" s="13">
        <v>397</v>
      </c>
      <c r="Q18" s="13">
        <v>606908</v>
      </c>
      <c r="R18" s="13">
        <v>2149801</v>
      </c>
      <c r="S18" s="13">
        <v>484</v>
      </c>
      <c r="T18" s="13">
        <v>24501</v>
      </c>
      <c r="U18" s="13">
        <v>95331</v>
      </c>
      <c r="V18" s="13">
        <v>290</v>
      </c>
      <c r="W18" s="13">
        <v>631409</v>
      </c>
      <c r="X18" s="13">
        <v>2245132</v>
      </c>
      <c r="Y18" s="13">
        <v>471</v>
      </c>
      <c r="Z18" s="13">
        <v>241491</v>
      </c>
      <c r="AA18" s="13">
        <v>877970</v>
      </c>
      <c r="AB18" s="13">
        <v>89504</v>
      </c>
      <c r="AC18" s="13"/>
    </row>
    <row r="19" spans="2:29" ht="32.1" customHeight="1">
      <c r="B19" s="21">
        <v>51</v>
      </c>
      <c r="C19" s="31">
        <v>96.61</v>
      </c>
      <c r="D19" s="13">
        <v>4502900</v>
      </c>
      <c r="E19" s="13">
        <v>337551</v>
      </c>
      <c r="F19" s="13">
        <v>4840451</v>
      </c>
      <c r="G19" s="13">
        <v>31120</v>
      </c>
      <c r="H19" s="13">
        <v>4871571</v>
      </c>
      <c r="I19" s="13">
        <v>13677</v>
      </c>
      <c r="J19" s="13">
        <v>79</v>
      </c>
      <c r="K19" s="13">
        <v>486</v>
      </c>
      <c r="L19" s="13">
        <v>565</v>
      </c>
      <c r="M19" s="13">
        <v>132</v>
      </c>
      <c r="N19" s="13">
        <v>697</v>
      </c>
      <c r="O19" s="13">
        <v>5</v>
      </c>
      <c r="P19" s="13">
        <v>380</v>
      </c>
      <c r="Q19" s="13">
        <v>613937</v>
      </c>
      <c r="R19" s="13">
        <v>2114397</v>
      </c>
      <c r="S19" s="13">
        <v>469</v>
      </c>
      <c r="T19" s="13">
        <v>25507</v>
      </c>
      <c r="U19" s="13">
        <v>95423</v>
      </c>
      <c r="V19" s="13">
        <v>282</v>
      </c>
      <c r="W19" s="13">
        <v>639444</v>
      </c>
      <c r="X19" s="13">
        <v>2209820</v>
      </c>
      <c r="Y19" s="13">
        <v>456</v>
      </c>
      <c r="Z19" s="13">
        <v>248152</v>
      </c>
      <c r="AA19" s="13">
        <v>896120</v>
      </c>
      <c r="AB19" s="13">
        <v>98898</v>
      </c>
      <c r="AC19" s="13"/>
    </row>
    <row r="20" spans="2:29" ht="32.1" customHeight="1">
      <c r="B20" s="21">
        <v>52</v>
      </c>
      <c r="C20" s="31">
        <v>97.03</v>
      </c>
      <c r="D20" s="13">
        <v>4584648</v>
      </c>
      <c r="E20" s="13">
        <v>315185</v>
      </c>
      <c r="F20" s="13">
        <v>4899833</v>
      </c>
      <c r="G20" s="13">
        <v>25968</v>
      </c>
      <c r="H20" s="13">
        <v>4925801</v>
      </c>
      <c r="I20" s="13">
        <v>12136</v>
      </c>
      <c r="J20" s="13">
        <v>80</v>
      </c>
      <c r="K20" s="13">
        <v>472</v>
      </c>
      <c r="L20" s="13">
        <v>552</v>
      </c>
      <c r="M20" s="13">
        <v>133</v>
      </c>
      <c r="N20" s="13">
        <v>685</v>
      </c>
      <c r="O20" s="13">
        <v>5</v>
      </c>
      <c r="P20" s="13">
        <v>365</v>
      </c>
      <c r="Q20" s="13">
        <v>628436</v>
      </c>
      <c r="R20" s="13">
        <v>2260913</v>
      </c>
      <c r="S20" s="13">
        <v>493</v>
      </c>
      <c r="T20" s="13">
        <v>24182</v>
      </c>
      <c r="U20" s="13">
        <v>87025</v>
      </c>
      <c r="V20" s="13">
        <v>276</v>
      </c>
      <c r="W20" s="13">
        <v>652618</v>
      </c>
      <c r="X20" s="13">
        <v>2347938</v>
      </c>
      <c r="Y20" s="13">
        <v>479</v>
      </c>
      <c r="Z20" s="13">
        <v>251190</v>
      </c>
      <c r="AA20" s="13">
        <v>916020</v>
      </c>
      <c r="AB20" s="13">
        <v>98644</v>
      </c>
      <c r="AC20" s="13"/>
    </row>
    <row r="21" spans="2:29" ht="32.1" customHeight="1">
      <c r="B21" s="21">
        <v>53</v>
      </c>
      <c r="C21" s="31">
        <v>97.48</v>
      </c>
      <c r="D21" s="13">
        <v>4652225</v>
      </c>
      <c r="E21" s="13">
        <v>300279</v>
      </c>
      <c r="F21" s="13">
        <v>4952504</v>
      </c>
      <c r="G21" s="13">
        <v>23526</v>
      </c>
      <c r="H21" s="13">
        <v>4976030</v>
      </c>
      <c r="I21" s="13">
        <v>10958</v>
      </c>
      <c r="J21" s="13">
        <v>79</v>
      </c>
      <c r="K21" s="13">
        <v>442</v>
      </c>
      <c r="L21" s="13">
        <v>521</v>
      </c>
      <c r="M21" s="13">
        <v>131</v>
      </c>
      <c r="N21" s="13">
        <v>652</v>
      </c>
      <c r="O21" s="13">
        <v>5</v>
      </c>
      <c r="P21" s="13">
        <v>342</v>
      </c>
      <c r="Q21" s="13">
        <v>649479</v>
      </c>
      <c r="R21" s="13">
        <v>2226041</v>
      </c>
      <c r="S21" s="13">
        <v>478</v>
      </c>
      <c r="T21" s="13">
        <v>22469</v>
      </c>
      <c r="U21" s="13">
        <v>80309</v>
      </c>
      <c r="V21" s="13">
        <v>267</v>
      </c>
      <c r="W21" s="13">
        <v>671948</v>
      </c>
      <c r="X21" s="13">
        <v>2306350</v>
      </c>
      <c r="Y21" s="13">
        <v>465</v>
      </c>
      <c r="Z21" s="13">
        <v>256635</v>
      </c>
      <c r="AA21" s="13">
        <v>917820</v>
      </c>
      <c r="AB21" s="13">
        <v>53169</v>
      </c>
      <c r="AC21" s="13">
        <v>51565</v>
      </c>
    </row>
    <row r="22" spans="2:29" ht="32.1" customHeight="1">
      <c r="B22" s="21">
        <v>54</v>
      </c>
      <c r="C22" s="31">
        <v>97.74</v>
      </c>
      <c r="D22" s="13">
        <v>4696503</v>
      </c>
      <c r="E22" s="13">
        <v>299203</v>
      </c>
      <c r="F22" s="13">
        <v>4995706</v>
      </c>
      <c r="G22" s="13">
        <v>21219</v>
      </c>
      <c r="H22" s="13">
        <v>5016925</v>
      </c>
      <c r="I22" s="13">
        <v>9499</v>
      </c>
      <c r="J22" s="13">
        <v>79</v>
      </c>
      <c r="K22" s="13">
        <v>426</v>
      </c>
      <c r="L22" s="13">
        <v>505</v>
      </c>
      <c r="M22" s="13">
        <v>134</v>
      </c>
      <c r="N22" s="13">
        <v>639</v>
      </c>
      <c r="O22" s="13">
        <v>3</v>
      </c>
      <c r="P22" s="13">
        <v>335</v>
      </c>
      <c r="Q22" s="13">
        <v>652165</v>
      </c>
      <c r="R22" s="13">
        <v>2245384</v>
      </c>
      <c r="S22" s="13">
        <v>478</v>
      </c>
      <c r="T22" s="13">
        <v>23687</v>
      </c>
      <c r="U22" s="13">
        <v>84117</v>
      </c>
      <c r="V22" s="13">
        <v>281</v>
      </c>
      <c r="W22" s="13">
        <v>675852</v>
      </c>
      <c r="X22" s="13">
        <v>2329501</v>
      </c>
      <c r="Y22" s="13">
        <v>466</v>
      </c>
      <c r="Z22" s="13">
        <v>256134</v>
      </c>
      <c r="AA22" s="13">
        <v>945280</v>
      </c>
      <c r="AB22" s="13">
        <v>54797</v>
      </c>
      <c r="AC22" s="13">
        <v>50230</v>
      </c>
    </row>
    <row r="23" spans="2:29" ht="32.1" customHeight="1">
      <c r="B23" s="21">
        <v>55</v>
      </c>
      <c r="C23" s="31">
        <v>98.15</v>
      </c>
      <c r="D23" s="13">
        <v>4732041</v>
      </c>
      <c r="E23" s="13">
        <v>298876</v>
      </c>
      <c r="F23" s="13">
        <v>5030917</v>
      </c>
      <c r="G23" s="13">
        <v>17080</v>
      </c>
      <c r="H23" s="13">
        <v>5047997</v>
      </c>
      <c r="I23" s="13">
        <v>9608</v>
      </c>
      <c r="J23" s="13">
        <v>80</v>
      </c>
      <c r="K23" s="13">
        <v>418</v>
      </c>
      <c r="L23" s="13">
        <v>498</v>
      </c>
      <c r="M23" s="13">
        <v>133</v>
      </c>
      <c r="N23" s="13">
        <v>631</v>
      </c>
      <c r="O23" s="13">
        <v>3</v>
      </c>
      <c r="P23" s="13">
        <v>325</v>
      </c>
      <c r="Q23" s="13">
        <v>640724</v>
      </c>
      <c r="R23" s="13">
        <v>2212645</v>
      </c>
      <c r="S23" s="13">
        <v>467</v>
      </c>
      <c r="T23" s="13">
        <v>23025</v>
      </c>
      <c r="U23" s="13">
        <v>82268</v>
      </c>
      <c r="V23" s="13">
        <v>275</v>
      </c>
      <c r="W23" s="13">
        <v>663749</v>
      </c>
      <c r="X23" s="13">
        <v>2294913</v>
      </c>
      <c r="Y23" s="13">
        <v>455</v>
      </c>
      <c r="Z23" s="13">
        <v>255560</v>
      </c>
      <c r="AA23" s="13">
        <v>921201</v>
      </c>
      <c r="AB23" s="13">
        <v>49804</v>
      </c>
      <c r="AC23" s="13">
        <v>55828</v>
      </c>
    </row>
    <row r="24" spans="2:29" ht="32.1" customHeight="1">
      <c r="B24" s="21">
        <v>56</v>
      </c>
      <c r="C24" s="31">
        <v>98.33</v>
      </c>
      <c r="D24" s="13">
        <v>4781453</v>
      </c>
      <c r="E24" s="13">
        <v>284616</v>
      </c>
      <c r="F24" s="13">
        <v>5066069</v>
      </c>
      <c r="G24" s="13">
        <v>17638</v>
      </c>
      <c r="H24" s="13">
        <v>5083707</v>
      </c>
      <c r="I24" s="13">
        <v>8489</v>
      </c>
      <c r="J24" s="13">
        <v>78</v>
      </c>
      <c r="K24" s="13">
        <v>380</v>
      </c>
      <c r="L24" s="13">
        <v>458</v>
      </c>
      <c r="M24" s="13">
        <v>132</v>
      </c>
      <c r="N24" s="13">
        <v>590</v>
      </c>
      <c r="O24" s="13">
        <v>3</v>
      </c>
      <c r="P24" s="13">
        <v>304</v>
      </c>
      <c r="Q24" s="13">
        <v>661425</v>
      </c>
      <c r="R24" s="13">
        <v>2341083</v>
      </c>
      <c r="S24" s="13">
        <v>490</v>
      </c>
      <c r="T24" s="13">
        <v>22539</v>
      </c>
      <c r="U24" s="13">
        <v>85624</v>
      </c>
      <c r="V24" s="13">
        <v>301</v>
      </c>
      <c r="W24" s="13">
        <v>683964</v>
      </c>
      <c r="X24" s="13">
        <v>2426707</v>
      </c>
      <c r="Y24" s="13">
        <v>479</v>
      </c>
      <c r="Z24" s="13">
        <v>256225</v>
      </c>
      <c r="AA24" s="13">
        <v>965234</v>
      </c>
      <c r="AB24" s="13">
        <v>50418</v>
      </c>
      <c r="AC24" s="13">
        <v>59190</v>
      </c>
    </row>
    <row r="25" spans="2:29" ht="32.1" customHeight="1">
      <c r="B25" s="21">
        <v>57</v>
      </c>
      <c r="C25" s="31">
        <v>98.55</v>
      </c>
      <c r="D25" s="13">
        <v>4825342</v>
      </c>
      <c r="E25" s="13">
        <v>284364</v>
      </c>
      <c r="F25" s="13">
        <v>5109706</v>
      </c>
      <c r="G25" s="13">
        <v>16075</v>
      </c>
      <c r="H25" s="13">
        <v>5125781</v>
      </c>
      <c r="I25" s="13">
        <v>7770</v>
      </c>
      <c r="J25" s="13">
        <v>76</v>
      </c>
      <c r="K25" s="13">
        <v>361</v>
      </c>
      <c r="L25" s="13">
        <v>437</v>
      </c>
      <c r="M25" s="13">
        <v>127</v>
      </c>
      <c r="N25" s="13">
        <v>564</v>
      </c>
      <c r="O25" s="13">
        <v>4</v>
      </c>
      <c r="P25" s="13">
        <v>292</v>
      </c>
      <c r="Q25" s="13">
        <v>657540</v>
      </c>
      <c r="R25" s="13">
        <v>2241393</v>
      </c>
      <c r="S25" s="13">
        <v>465</v>
      </c>
      <c r="T25" s="13">
        <v>22656</v>
      </c>
      <c r="U25" s="13">
        <v>81910</v>
      </c>
      <c r="V25" s="13">
        <v>289</v>
      </c>
      <c r="W25" s="13">
        <v>680196</v>
      </c>
      <c r="X25" s="13">
        <v>2323303</v>
      </c>
      <c r="Y25" s="13">
        <v>454</v>
      </c>
      <c r="Z25" s="13">
        <v>259140</v>
      </c>
      <c r="AA25" s="13">
        <v>933794</v>
      </c>
      <c r="AB25" s="13">
        <v>47032</v>
      </c>
      <c r="AC25" s="13">
        <v>54101</v>
      </c>
    </row>
    <row r="26" spans="2:29" ht="32.1" customHeight="1">
      <c r="B26" s="21">
        <v>58</v>
      </c>
      <c r="C26" s="31">
        <v>98.69</v>
      </c>
      <c r="D26" s="13">
        <v>4867350</v>
      </c>
      <c r="E26" s="13">
        <v>278134</v>
      </c>
      <c r="F26" s="13">
        <v>5145484</v>
      </c>
      <c r="G26" s="13">
        <v>12266</v>
      </c>
      <c r="H26" s="13">
        <v>5157750</v>
      </c>
      <c r="I26" s="13">
        <v>7647</v>
      </c>
      <c r="J26" s="13">
        <v>75</v>
      </c>
      <c r="K26" s="13">
        <v>344</v>
      </c>
      <c r="L26" s="13">
        <v>419</v>
      </c>
      <c r="M26" s="13">
        <v>127</v>
      </c>
      <c r="N26" s="13">
        <v>546</v>
      </c>
      <c r="O26" s="13">
        <v>5</v>
      </c>
      <c r="P26" s="13">
        <v>284</v>
      </c>
      <c r="Q26" s="13">
        <v>684687</v>
      </c>
      <c r="R26" s="13">
        <v>2391909</v>
      </c>
      <c r="S26" s="13">
        <v>492</v>
      </c>
      <c r="T26" s="13">
        <v>23662</v>
      </c>
      <c r="U26" s="13">
        <v>86584</v>
      </c>
      <c r="V26" s="13">
        <v>309</v>
      </c>
      <c r="W26" s="13">
        <v>708349</v>
      </c>
      <c r="X26" s="13">
        <v>2478493</v>
      </c>
      <c r="Y26" s="13">
        <v>481</v>
      </c>
      <c r="Z26" s="13">
        <v>264521</v>
      </c>
      <c r="AA26" s="13">
        <v>985238</v>
      </c>
      <c r="AB26" s="13">
        <v>47327</v>
      </c>
      <c r="AC26" s="13">
        <v>53720</v>
      </c>
    </row>
    <row r="27" spans="2:29" ht="32.1" customHeight="1">
      <c r="B27" s="21">
        <v>59</v>
      </c>
      <c r="C27" s="31">
        <v>98.81</v>
      </c>
      <c r="D27" s="13">
        <v>4899420</v>
      </c>
      <c r="E27" s="13">
        <v>278023</v>
      </c>
      <c r="F27" s="13">
        <v>5177443</v>
      </c>
      <c r="G27" s="13">
        <v>12297</v>
      </c>
      <c r="H27" s="13">
        <v>5189740</v>
      </c>
      <c r="I27" s="13">
        <v>8312</v>
      </c>
      <c r="J27" s="13">
        <v>74</v>
      </c>
      <c r="K27" s="13">
        <v>327</v>
      </c>
      <c r="L27" s="13">
        <v>401</v>
      </c>
      <c r="M27" s="13">
        <v>127</v>
      </c>
      <c r="N27" s="13">
        <v>528</v>
      </c>
      <c r="O27" s="13">
        <v>5</v>
      </c>
      <c r="P27" s="13">
        <v>282</v>
      </c>
      <c r="Q27" s="13">
        <v>688187</v>
      </c>
      <c r="R27" s="13">
        <v>2368682</v>
      </c>
      <c r="S27" s="13">
        <v>483</v>
      </c>
      <c r="T27" s="13">
        <v>24315</v>
      </c>
      <c r="U27" s="13">
        <v>91844</v>
      </c>
      <c r="V27" s="13">
        <v>330</v>
      </c>
      <c r="W27" s="13">
        <v>712502</v>
      </c>
      <c r="X27" s="13">
        <v>2460526</v>
      </c>
      <c r="Y27" s="13">
        <v>475</v>
      </c>
      <c r="Z27" s="13">
        <v>260832</v>
      </c>
      <c r="AA27" s="13">
        <v>978437</v>
      </c>
      <c r="AB27" s="13">
        <v>47068</v>
      </c>
      <c r="AC27" s="13">
        <v>53970</v>
      </c>
    </row>
    <row r="28" spans="2:29" ht="32.1" customHeight="1">
      <c r="B28" s="21">
        <v>60</v>
      </c>
      <c r="C28" s="31">
        <v>98.82</v>
      </c>
      <c r="D28" s="13">
        <v>4935352</v>
      </c>
      <c r="E28" s="13">
        <v>267486</v>
      </c>
      <c r="F28" s="13">
        <v>5202838</v>
      </c>
      <c r="G28" s="13">
        <v>11105</v>
      </c>
      <c r="H28" s="13">
        <v>5213943</v>
      </c>
      <c r="I28" s="13">
        <v>7581</v>
      </c>
      <c r="J28" s="13">
        <v>74</v>
      </c>
      <c r="K28" s="13">
        <v>317</v>
      </c>
      <c r="L28" s="13">
        <v>391</v>
      </c>
      <c r="M28" s="13">
        <v>125</v>
      </c>
      <c r="N28" s="13">
        <v>516</v>
      </c>
      <c r="O28" s="13">
        <v>5</v>
      </c>
      <c r="P28" s="13">
        <v>278</v>
      </c>
      <c r="Q28" s="13">
        <v>684501</v>
      </c>
      <c r="R28" s="13">
        <v>2375479</v>
      </c>
      <c r="S28" s="13">
        <v>481</v>
      </c>
      <c r="T28" s="13">
        <v>22318</v>
      </c>
      <c r="U28" s="13">
        <v>86260</v>
      </c>
      <c r="V28" s="13">
        <v>322</v>
      </c>
      <c r="W28" s="13">
        <v>706819</v>
      </c>
      <c r="X28" s="13">
        <v>2461739</v>
      </c>
      <c r="Y28" s="13">
        <v>473</v>
      </c>
      <c r="Z28" s="13">
        <v>269182</v>
      </c>
      <c r="AA28" s="13">
        <v>999673</v>
      </c>
      <c r="AB28" s="13">
        <v>56347</v>
      </c>
      <c r="AC28" s="13">
        <v>53552</v>
      </c>
    </row>
    <row r="29" spans="2:29" ht="32.1" customHeight="1">
      <c r="B29" s="21">
        <v>61</v>
      </c>
      <c r="C29" s="31">
        <v>98.83</v>
      </c>
      <c r="D29" s="13">
        <v>4959977</v>
      </c>
      <c r="E29" s="13">
        <v>263095</v>
      </c>
      <c r="F29" s="13">
        <v>5223072</v>
      </c>
      <c r="G29" s="13">
        <v>11299</v>
      </c>
      <c r="H29" s="13">
        <v>5234371</v>
      </c>
      <c r="I29" s="13">
        <v>6191</v>
      </c>
      <c r="J29" s="13">
        <v>75</v>
      </c>
      <c r="K29" s="13">
        <v>310</v>
      </c>
      <c r="L29" s="13">
        <v>385</v>
      </c>
      <c r="M29" s="13">
        <v>124</v>
      </c>
      <c r="N29" s="13">
        <v>509</v>
      </c>
      <c r="O29" s="13">
        <v>5</v>
      </c>
      <c r="P29" s="13">
        <v>263</v>
      </c>
      <c r="Q29" s="13">
        <v>681973</v>
      </c>
      <c r="R29" s="13">
        <v>2353351</v>
      </c>
      <c r="S29" s="13">
        <v>474</v>
      </c>
      <c r="T29" s="13">
        <v>22883</v>
      </c>
      <c r="U29" s="13">
        <v>90762</v>
      </c>
      <c r="V29" s="13">
        <v>345</v>
      </c>
      <c r="W29" s="13">
        <v>704856</v>
      </c>
      <c r="X29" s="13">
        <v>2444113</v>
      </c>
      <c r="Y29" s="13">
        <v>468</v>
      </c>
      <c r="Z29" s="13">
        <v>269357</v>
      </c>
      <c r="AA29" s="13">
        <v>1002932</v>
      </c>
      <c r="AB29" s="13">
        <v>55787</v>
      </c>
      <c r="AC29" s="13">
        <v>47202</v>
      </c>
    </row>
    <row r="30" spans="2:29" ht="32.1" customHeight="1">
      <c r="B30" s="21">
        <v>62</v>
      </c>
      <c r="C30" s="31">
        <v>98.91</v>
      </c>
      <c r="D30" s="13">
        <v>4994962</v>
      </c>
      <c r="E30" s="13">
        <v>259119</v>
      </c>
      <c r="F30" s="13">
        <v>5254081</v>
      </c>
      <c r="G30" s="13">
        <v>8590</v>
      </c>
      <c r="H30" s="13">
        <v>5262671</v>
      </c>
      <c r="I30" s="13">
        <v>5873</v>
      </c>
      <c r="J30" s="13">
        <v>75</v>
      </c>
      <c r="K30" s="13">
        <v>302</v>
      </c>
      <c r="L30" s="13">
        <v>377</v>
      </c>
      <c r="M30" s="13">
        <v>120</v>
      </c>
      <c r="N30" s="13">
        <v>497</v>
      </c>
      <c r="O30" s="13">
        <v>5</v>
      </c>
      <c r="P30" s="13">
        <v>257</v>
      </c>
      <c r="Q30" s="13">
        <v>690412</v>
      </c>
      <c r="R30" s="13">
        <v>2306278</v>
      </c>
      <c r="S30" s="13">
        <v>462</v>
      </c>
      <c r="T30" s="13">
        <v>23819</v>
      </c>
      <c r="U30" s="13">
        <v>88348</v>
      </c>
      <c r="V30" s="13">
        <v>341</v>
      </c>
      <c r="W30" s="13">
        <v>714231</v>
      </c>
      <c r="X30" s="13">
        <v>2394626</v>
      </c>
      <c r="Y30" s="13">
        <v>456</v>
      </c>
      <c r="Z30" s="13">
        <v>278976</v>
      </c>
      <c r="AA30" s="13">
        <v>1009054</v>
      </c>
      <c r="AB30" s="13">
        <v>50320</v>
      </c>
      <c r="AC30" s="13">
        <v>46866</v>
      </c>
    </row>
    <row r="31" spans="2:29" ht="32.1" customHeight="1">
      <c r="B31" s="21">
        <v>63</v>
      </c>
      <c r="C31" s="31">
        <v>99.03</v>
      </c>
      <c r="D31" s="13">
        <v>5026027</v>
      </c>
      <c r="E31" s="13">
        <v>262186</v>
      </c>
      <c r="F31" s="13">
        <v>5288213</v>
      </c>
      <c r="G31" s="13">
        <v>7396</v>
      </c>
      <c r="H31" s="13">
        <v>5295609</v>
      </c>
      <c r="I31" s="13">
        <v>5373</v>
      </c>
      <c r="J31" s="13">
        <v>75</v>
      </c>
      <c r="K31" s="13">
        <v>295</v>
      </c>
      <c r="L31" s="13">
        <v>370</v>
      </c>
      <c r="M31" s="13">
        <v>117</v>
      </c>
      <c r="N31" s="13">
        <v>487</v>
      </c>
      <c r="O31" s="13">
        <v>5</v>
      </c>
      <c r="P31" s="13">
        <v>247</v>
      </c>
      <c r="Q31" s="13">
        <v>699123</v>
      </c>
      <c r="R31" s="13">
        <v>2316924</v>
      </c>
      <c r="S31" s="13">
        <v>461</v>
      </c>
      <c r="T31" s="13">
        <v>23984</v>
      </c>
      <c r="U31" s="13">
        <v>92495</v>
      </c>
      <c r="V31" s="13">
        <v>353</v>
      </c>
      <c r="W31" s="13">
        <v>723107</v>
      </c>
      <c r="X31" s="13">
        <v>2409419</v>
      </c>
      <c r="Y31" s="13">
        <v>456</v>
      </c>
      <c r="Z31" s="13">
        <v>285500</v>
      </c>
      <c r="AA31" s="13">
        <v>1019877</v>
      </c>
      <c r="AB31" s="13">
        <v>46120</v>
      </c>
      <c r="AC31" s="13">
        <v>49930</v>
      </c>
    </row>
    <row r="32" spans="2:29" ht="32.1" customHeight="1">
      <c r="B32" s="21" t="s">
        <v>332</v>
      </c>
      <c r="C32" s="31">
        <v>99.05</v>
      </c>
      <c r="D32" s="13">
        <v>5063904</v>
      </c>
      <c r="E32" s="13">
        <v>259628</v>
      </c>
      <c r="F32" s="13">
        <v>5323532</v>
      </c>
      <c r="G32" s="13">
        <v>7512</v>
      </c>
      <c r="H32" s="13">
        <v>5331044</v>
      </c>
      <c r="I32" s="13">
        <v>4922</v>
      </c>
      <c r="J32" s="13">
        <v>75</v>
      </c>
      <c r="K32" s="13">
        <v>293</v>
      </c>
      <c r="L32" s="13">
        <v>368</v>
      </c>
      <c r="M32" s="13">
        <v>118</v>
      </c>
      <c r="N32" s="13">
        <v>486</v>
      </c>
      <c r="O32" s="13">
        <v>5</v>
      </c>
      <c r="P32" s="13">
        <v>239</v>
      </c>
      <c r="Q32" s="13">
        <v>718791</v>
      </c>
      <c r="R32" s="13">
        <v>2388771</v>
      </c>
      <c r="S32" s="13">
        <v>472</v>
      </c>
      <c r="T32" s="13">
        <v>25659</v>
      </c>
      <c r="U32" s="13">
        <v>101446</v>
      </c>
      <c r="V32" s="13">
        <v>391</v>
      </c>
      <c r="W32" s="13">
        <v>744450</v>
      </c>
      <c r="X32" s="13">
        <v>2490217</v>
      </c>
      <c r="Y32" s="13">
        <v>468</v>
      </c>
      <c r="Z32" s="13">
        <v>298267</v>
      </c>
      <c r="AA32" s="13">
        <v>1074390</v>
      </c>
      <c r="AB32" s="13">
        <v>42274</v>
      </c>
      <c r="AC32" s="13">
        <v>57484</v>
      </c>
    </row>
    <row r="33" spans="2:29" ht="32.1" customHeight="1">
      <c r="B33" s="21">
        <v>2</v>
      </c>
      <c r="C33" s="31">
        <v>99.19</v>
      </c>
      <c r="D33" s="13">
        <v>5096221</v>
      </c>
      <c r="E33" s="13">
        <v>257271</v>
      </c>
      <c r="F33" s="13">
        <v>5353492</v>
      </c>
      <c r="G33" s="13">
        <v>5567</v>
      </c>
      <c r="H33" s="13">
        <v>5359059</v>
      </c>
      <c r="I33" s="13">
        <v>4678</v>
      </c>
      <c r="J33" s="13">
        <v>75</v>
      </c>
      <c r="K33" s="13">
        <v>276</v>
      </c>
      <c r="L33" s="13">
        <v>351</v>
      </c>
      <c r="M33" s="13">
        <v>114</v>
      </c>
      <c r="N33" s="13">
        <v>465</v>
      </c>
      <c r="O33" s="13">
        <v>5</v>
      </c>
      <c r="P33" s="13">
        <v>231</v>
      </c>
      <c r="Q33" s="13">
        <v>738123</v>
      </c>
      <c r="R33" s="13">
        <v>2481058</v>
      </c>
      <c r="S33" s="13">
        <v>487</v>
      </c>
      <c r="T33" s="13">
        <v>25851</v>
      </c>
      <c r="U33" s="13">
        <v>102857</v>
      </c>
      <c r="V33" s="13">
        <v>400</v>
      </c>
      <c r="W33" s="13">
        <v>763974</v>
      </c>
      <c r="X33" s="13">
        <v>2583915</v>
      </c>
      <c r="Y33" s="13">
        <v>483</v>
      </c>
      <c r="Z33" s="13">
        <v>306732</v>
      </c>
      <c r="AA33" s="13">
        <v>1122105</v>
      </c>
      <c r="AB33" s="13">
        <v>41675</v>
      </c>
      <c r="AC33" s="13">
        <v>58013</v>
      </c>
    </row>
    <row r="34" spans="2:29" ht="32.1" customHeight="1">
      <c r="B34" s="21">
        <v>3</v>
      </c>
      <c r="C34" s="31">
        <v>99.26</v>
      </c>
      <c r="D34" s="13">
        <v>5134495</v>
      </c>
      <c r="E34" s="13">
        <v>256702</v>
      </c>
      <c r="F34" s="13">
        <v>5391197</v>
      </c>
      <c r="G34" s="13">
        <v>5136</v>
      </c>
      <c r="H34" s="13">
        <v>5396333</v>
      </c>
      <c r="I34" s="13">
        <v>4264</v>
      </c>
      <c r="J34" s="13">
        <v>75</v>
      </c>
      <c r="K34" s="13">
        <v>263</v>
      </c>
      <c r="L34" s="13">
        <v>338</v>
      </c>
      <c r="M34" s="13">
        <v>109</v>
      </c>
      <c r="N34" s="13">
        <v>447</v>
      </c>
      <c r="O34" s="13">
        <v>5</v>
      </c>
      <c r="P34" s="13">
        <v>230</v>
      </c>
      <c r="Q34" s="13">
        <v>740343</v>
      </c>
      <c r="R34" s="13">
        <v>2480327</v>
      </c>
      <c r="S34" s="13">
        <v>479</v>
      </c>
      <c r="T34" s="13">
        <v>26393</v>
      </c>
      <c r="U34" s="13">
        <v>103146</v>
      </c>
      <c r="V34" s="13">
        <v>402</v>
      </c>
      <c r="W34" s="13">
        <v>766736</v>
      </c>
      <c r="X34" s="13">
        <v>2583473</v>
      </c>
      <c r="Y34" s="13">
        <v>478</v>
      </c>
      <c r="Z34" s="13">
        <v>312969</v>
      </c>
      <c r="AA34" s="13">
        <v>1103701</v>
      </c>
      <c r="AB34" s="13">
        <v>40280</v>
      </c>
      <c r="AC34" s="13">
        <v>58323</v>
      </c>
    </row>
    <row r="35" spans="2:29" ht="32.1" customHeight="1">
      <c r="B35" s="21">
        <v>4</v>
      </c>
      <c r="C35" s="31">
        <v>99.31</v>
      </c>
      <c r="D35" s="13">
        <v>5167946</v>
      </c>
      <c r="E35" s="13">
        <v>253887</v>
      </c>
      <c r="F35" s="13">
        <v>5421833</v>
      </c>
      <c r="G35" s="13">
        <v>4453</v>
      </c>
      <c r="H35" s="13">
        <v>5426286</v>
      </c>
      <c r="I35" s="13">
        <v>4175</v>
      </c>
      <c r="J35" s="13">
        <v>75</v>
      </c>
      <c r="K35" s="13">
        <v>255</v>
      </c>
      <c r="L35" s="13">
        <v>330</v>
      </c>
      <c r="M35" s="13">
        <v>104</v>
      </c>
      <c r="N35" s="13">
        <v>434</v>
      </c>
      <c r="O35" s="13">
        <v>5</v>
      </c>
      <c r="P35" s="13">
        <v>215</v>
      </c>
      <c r="Q35" s="13">
        <v>746291</v>
      </c>
      <c r="R35" s="13">
        <v>2512300</v>
      </c>
      <c r="S35" s="13">
        <v>482</v>
      </c>
      <c r="T35" s="13">
        <v>26500</v>
      </c>
      <c r="U35" s="13">
        <v>103731</v>
      </c>
      <c r="V35" s="13">
        <v>409</v>
      </c>
      <c r="W35" s="13">
        <v>772791</v>
      </c>
      <c r="X35" s="13">
        <v>2616031</v>
      </c>
      <c r="Y35" s="13">
        <v>482.49936875591703</v>
      </c>
      <c r="Z35" s="13">
        <v>316724</v>
      </c>
      <c r="AA35" s="13">
        <v>1154657</v>
      </c>
      <c r="AB35" s="13">
        <v>39723</v>
      </c>
      <c r="AC35" s="13">
        <v>57716</v>
      </c>
    </row>
    <row r="36" spans="2:29" ht="32.1" customHeight="1">
      <c r="B36" s="21">
        <v>5</v>
      </c>
      <c r="C36" s="31">
        <v>99.31</v>
      </c>
      <c r="D36" s="13">
        <v>5203548</v>
      </c>
      <c r="E36" s="13">
        <v>249359</v>
      </c>
      <c r="F36" s="13">
        <v>5452907</v>
      </c>
      <c r="G36" s="13">
        <v>3234</v>
      </c>
      <c r="H36" s="13">
        <v>5456141</v>
      </c>
      <c r="I36" s="13">
        <v>4382</v>
      </c>
      <c r="J36" s="13">
        <v>75</v>
      </c>
      <c r="K36" s="13">
        <v>254</v>
      </c>
      <c r="L36" s="13">
        <v>329</v>
      </c>
      <c r="M36" s="13">
        <v>98</v>
      </c>
      <c r="N36" s="13">
        <v>427</v>
      </c>
      <c r="O36" s="13">
        <v>5</v>
      </c>
      <c r="P36" s="13">
        <v>206</v>
      </c>
      <c r="Q36" s="13">
        <v>743987</v>
      </c>
      <c r="R36" s="13">
        <v>2416696</v>
      </c>
      <c r="S36" s="13">
        <v>464</v>
      </c>
      <c r="T36" s="13">
        <v>26617</v>
      </c>
      <c r="U36" s="13">
        <v>107110</v>
      </c>
      <c r="V36" s="13">
        <v>430</v>
      </c>
      <c r="W36" s="13">
        <v>770604</v>
      </c>
      <c r="X36" s="13">
        <v>2523806</v>
      </c>
      <c r="Y36" s="13">
        <v>462.83679512597593</v>
      </c>
      <c r="Z36" s="13">
        <v>324141</v>
      </c>
      <c r="AA36" s="13">
        <v>1092999</v>
      </c>
      <c r="AB36" s="13">
        <v>18067</v>
      </c>
      <c r="AC36" s="13">
        <v>46751</v>
      </c>
    </row>
    <row r="37" spans="2:29" ht="32.1" customHeight="1">
      <c r="B37" s="21">
        <v>6</v>
      </c>
      <c r="C37" s="31">
        <v>99.38</v>
      </c>
      <c r="D37" s="13">
        <v>5179487</v>
      </c>
      <c r="E37" s="13">
        <v>249819</v>
      </c>
      <c r="F37" s="13">
        <v>5429306</v>
      </c>
      <c r="G37" s="13">
        <v>3289</v>
      </c>
      <c r="H37" s="13">
        <v>5432595</v>
      </c>
      <c r="I37" s="13">
        <v>4242</v>
      </c>
      <c r="J37" s="13">
        <v>75</v>
      </c>
      <c r="K37" s="13">
        <v>249</v>
      </c>
      <c r="L37" s="13">
        <v>324</v>
      </c>
      <c r="M37" s="13">
        <v>89</v>
      </c>
      <c r="N37" s="13">
        <v>413</v>
      </c>
      <c r="O37" s="13">
        <v>5</v>
      </c>
      <c r="P37" s="13">
        <v>203</v>
      </c>
      <c r="Q37" s="13">
        <v>754009</v>
      </c>
      <c r="R37" s="13">
        <v>2589947</v>
      </c>
      <c r="S37" s="13">
        <v>495</v>
      </c>
      <c r="T37" s="13">
        <v>27584.696</v>
      </c>
      <c r="U37" s="13">
        <v>108454</v>
      </c>
      <c r="V37" s="13">
        <v>434</v>
      </c>
      <c r="W37" s="13">
        <v>781593.696</v>
      </c>
      <c r="X37" s="13">
        <v>2698401</v>
      </c>
      <c r="Y37" s="13">
        <v>497.00661557849196</v>
      </c>
      <c r="Z37" s="13">
        <v>341246</v>
      </c>
      <c r="AA37" s="13">
        <v>1190582</v>
      </c>
      <c r="AB37" s="13">
        <v>13887</v>
      </c>
      <c r="AC37" s="13">
        <v>45456</v>
      </c>
    </row>
    <row r="38" spans="2:29" ht="32.1" customHeight="1">
      <c r="B38" s="21">
        <v>7</v>
      </c>
      <c r="C38" s="31">
        <v>99.36</v>
      </c>
      <c r="D38" s="13">
        <v>5104016</v>
      </c>
      <c r="E38" s="13">
        <v>249702</v>
      </c>
      <c r="F38" s="13">
        <v>5353718</v>
      </c>
      <c r="G38" s="13">
        <v>3372</v>
      </c>
      <c r="H38" s="13">
        <v>5357090</v>
      </c>
      <c r="I38" s="13">
        <v>4125</v>
      </c>
      <c r="J38" s="13">
        <v>74</v>
      </c>
      <c r="K38" s="13">
        <v>243</v>
      </c>
      <c r="L38" s="13">
        <v>317</v>
      </c>
      <c r="M38" s="13">
        <v>87</v>
      </c>
      <c r="N38" s="13">
        <v>404</v>
      </c>
      <c r="O38" s="13">
        <v>5</v>
      </c>
      <c r="P38" s="13">
        <v>193</v>
      </c>
      <c r="Q38" s="13">
        <v>737127</v>
      </c>
      <c r="R38" s="13">
        <v>2457173</v>
      </c>
      <c r="S38" s="13">
        <v>478</v>
      </c>
      <c r="T38" s="13">
        <v>28395.952000000001</v>
      </c>
      <c r="U38" s="13">
        <v>114674</v>
      </c>
      <c r="V38" s="13">
        <v>459</v>
      </c>
      <c r="W38" s="13">
        <v>765522.95200000005</v>
      </c>
      <c r="X38" s="13">
        <v>2571847</v>
      </c>
      <c r="Y38" s="13">
        <v>480.36666107553674</v>
      </c>
      <c r="Z38" s="13">
        <v>343275</v>
      </c>
      <c r="AA38" s="13">
        <v>1098771</v>
      </c>
      <c r="AB38" s="13">
        <v>13887</v>
      </c>
      <c r="AC38" s="13">
        <v>44827</v>
      </c>
    </row>
    <row r="39" spans="2:29" ht="32.1" customHeight="1">
      <c r="B39" s="21">
        <v>8</v>
      </c>
      <c r="C39" s="31">
        <v>99.42</v>
      </c>
      <c r="D39" s="13">
        <v>5139349</v>
      </c>
      <c r="E39" s="13">
        <v>242330</v>
      </c>
      <c r="F39" s="13">
        <v>5381679</v>
      </c>
      <c r="G39" s="13">
        <v>2901</v>
      </c>
      <c r="H39" s="13">
        <v>5384580</v>
      </c>
      <c r="I39" s="13">
        <v>3746</v>
      </c>
      <c r="J39" s="13">
        <v>74</v>
      </c>
      <c r="K39" s="13">
        <v>232</v>
      </c>
      <c r="L39" s="13">
        <v>306</v>
      </c>
      <c r="M39" s="13">
        <v>85</v>
      </c>
      <c r="N39" s="13">
        <v>391</v>
      </c>
      <c r="O39" s="13">
        <v>5</v>
      </c>
      <c r="P39" s="13">
        <v>191</v>
      </c>
      <c r="Q39" s="13">
        <v>745001</v>
      </c>
      <c r="R39" s="13">
        <v>2466237</v>
      </c>
      <c r="S39" s="13">
        <v>476.18501876404969</v>
      </c>
      <c r="T39" s="13">
        <v>27973.964</v>
      </c>
      <c r="U39" s="13">
        <v>110390</v>
      </c>
      <c r="V39" s="13">
        <v>455.53583955762798</v>
      </c>
      <c r="W39" s="13">
        <v>772974.96400000004</v>
      </c>
      <c r="X39" s="13">
        <v>2576627</v>
      </c>
      <c r="Y39" s="13">
        <v>478.7590601371802</v>
      </c>
      <c r="Z39" s="13">
        <v>339482</v>
      </c>
      <c r="AA39" s="13">
        <v>1159287</v>
      </c>
      <c r="AB39" s="13">
        <v>14013</v>
      </c>
      <c r="AC39" s="13">
        <v>45292</v>
      </c>
    </row>
    <row r="40" spans="2:29" ht="32.1" customHeight="1">
      <c r="B40" s="21">
        <v>9</v>
      </c>
      <c r="C40" s="31">
        <v>99.47</v>
      </c>
      <c r="D40" s="13">
        <v>5182307</v>
      </c>
      <c r="E40" s="13">
        <v>230577</v>
      </c>
      <c r="F40" s="13">
        <v>5412884</v>
      </c>
      <c r="G40" s="13">
        <v>2968</v>
      </c>
      <c r="H40" s="13">
        <v>5415852</v>
      </c>
      <c r="I40" s="13">
        <v>3979</v>
      </c>
      <c r="J40" s="13">
        <v>74</v>
      </c>
      <c r="K40" s="13">
        <v>221</v>
      </c>
      <c r="L40" s="13">
        <v>295</v>
      </c>
      <c r="M40" s="13">
        <v>86</v>
      </c>
      <c r="N40" s="13">
        <v>381</v>
      </c>
      <c r="O40" s="13">
        <v>5</v>
      </c>
      <c r="P40" s="13">
        <v>193</v>
      </c>
      <c r="Q40" s="13">
        <v>747056</v>
      </c>
      <c r="R40" s="13">
        <v>2438296</v>
      </c>
      <c r="S40" s="13">
        <v>467</v>
      </c>
      <c r="T40" s="13">
        <v>27122</v>
      </c>
      <c r="U40" s="13">
        <v>102846</v>
      </c>
      <c r="V40" s="13">
        <v>446</v>
      </c>
      <c r="W40" s="13">
        <v>774178</v>
      </c>
      <c r="X40" s="13">
        <v>2541142</v>
      </c>
      <c r="Y40" s="13">
        <v>469.44337436383262</v>
      </c>
      <c r="Z40" s="13">
        <v>353319</v>
      </c>
      <c r="AA40" s="13">
        <v>1170052</v>
      </c>
      <c r="AB40" s="13">
        <v>13821</v>
      </c>
      <c r="AC40" s="13">
        <v>46254</v>
      </c>
    </row>
    <row r="41" spans="2:29" ht="32.1" customHeight="1">
      <c r="B41" s="21">
        <v>10</v>
      </c>
      <c r="C41" s="31">
        <v>99.52</v>
      </c>
      <c r="D41" s="13">
        <v>5213808</v>
      </c>
      <c r="E41" s="13">
        <v>228134</v>
      </c>
      <c r="F41" s="13">
        <v>5441942</v>
      </c>
      <c r="G41" s="13">
        <v>3092</v>
      </c>
      <c r="H41" s="13">
        <v>5445034</v>
      </c>
      <c r="I41" s="13">
        <v>3625</v>
      </c>
      <c r="J41" s="13">
        <v>74</v>
      </c>
      <c r="K41" s="13">
        <v>211</v>
      </c>
      <c r="L41" s="13">
        <v>285</v>
      </c>
      <c r="M41" s="13">
        <v>84</v>
      </c>
      <c r="N41" s="13">
        <v>369</v>
      </c>
      <c r="O41" s="13">
        <v>5</v>
      </c>
      <c r="P41" s="13">
        <v>188</v>
      </c>
      <c r="Q41" s="13">
        <v>747747</v>
      </c>
      <c r="R41" s="13">
        <v>2459317</v>
      </c>
      <c r="S41" s="13">
        <v>468</v>
      </c>
      <c r="T41" s="13">
        <v>27667</v>
      </c>
      <c r="U41" s="13">
        <v>106380</v>
      </c>
      <c r="V41" s="13">
        <v>466</v>
      </c>
      <c r="W41" s="13">
        <v>775414</v>
      </c>
      <c r="X41" s="13">
        <v>2565697</v>
      </c>
      <c r="Y41" s="13">
        <f t="shared" ref="Y41:Y48" si="0" xml:space="preserve"> X41*1000/F41</f>
        <v>471.46717109443648</v>
      </c>
      <c r="Z41" s="13">
        <v>361494</v>
      </c>
      <c r="AA41" s="13">
        <v>1181289</v>
      </c>
      <c r="AB41" s="13">
        <v>13227</v>
      </c>
      <c r="AC41" s="13">
        <v>46189</v>
      </c>
    </row>
    <row r="42" spans="2:29" ht="32.1" customHeight="1">
      <c r="B42" s="21">
        <v>11</v>
      </c>
      <c r="C42" s="31">
        <v>99.59</v>
      </c>
      <c r="D42" s="13">
        <v>5247674</v>
      </c>
      <c r="E42" s="13">
        <v>219257</v>
      </c>
      <c r="F42" s="13">
        <v>5466931</v>
      </c>
      <c r="G42" s="13">
        <v>2628</v>
      </c>
      <c r="H42" s="13">
        <v>5469559</v>
      </c>
      <c r="I42" s="13">
        <v>2945</v>
      </c>
      <c r="J42" s="13">
        <v>74</v>
      </c>
      <c r="K42" s="13">
        <v>203</v>
      </c>
      <c r="L42" s="13">
        <v>277</v>
      </c>
      <c r="M42" s="13">
        <v>80</v>
      </c>
      <c r="N42" s="13">
        <v>357</v>
      </c>
      <c r="O42" s="13">
        <v>5</v>
      </c>
      <c r="P42" s="13">
        <v>178</v>
      </c>
      <c r="Q42" s="13">
        <v>741330</v>
      </c>
      <c r="R42" s="13">
        <v>2455467</v>
      </c>
      <c r="S42" s="13">
        <v>463</v>
      </c>
      <c r="T42" s="13">
        <v>26730</v>
      </c>
      <c r="U42" s="13">
        <v>103047</v>
      </c>
      <c r="V42" s="13">
        <v>470</v>
      </c>
      <c r="W42" s="13">
        <v>768060</v>
      </c>
      <c r="X42" s="13">
        <v>2558514</v>
      </c>
      <c r="Y42" s="13">
        <f t="shared" si="0"/>
        <v>467.99822423220633</v>
      </c>
      <c r="Z42" s="13">
        <v>366247</v>
      </c>
      <c r="AA42" s="13">
        <v>1228450</v>
      </c>
      <c r="AB42" s="13">
        <v>8008</v>
      </c>
      <c r="AC42" s="13">
        <v>45181</v>
      </c>
    </row>
    <row r="43" spans="2:29" ht="32.1" customHeight="1">
      <c r="B43" s="21">
        <v>12</v>
      </c>
      <c r="C43" s="31">
        <v>99.64</v>
      </c>
      <c r="D43" s="13">
        <v>5317942</v>
      </c>
      <c r="E43" s="13">
        <v>208331</v>
      </c>
      <c r="F43" s="13">
        <f t="shared" ref="F43:F48" si="1">SUM(D43:E43)</f>
        <v>5526273</v>
      </c>
      <c r="G43" s="13">
        <v>2462</v>
      </c>
      <c r="H43" s="13">
        <f t="shared" ref="H43:H48" si="2">F43+G43</f>
        <v>5528735</v>
      </c>
      <c r="I43" s="13">
        <v>2473</v>
      </c>
      <c r="J43" s="13">
        <v>74</v>
      </c>
      <c r="K43" s="13">
        <v>197</v>
      </c>
      <c r="L43" s="13">
        <f t="shared" ref="L43:L48" si="3">SUM(J43:K43)</f>
        <v>271</v>
      </c>
      <c r="M43" s="13">
        <v>81</v>
      </c>
      <c r="N43" s="13">
        <f t="shared" ref="N43:N48" si="4">L43+M43</f>
        <v>352</v>
      </c>
      <c r="O43" s="13">
        <v>5</v>
      </c>
      <c r="P43" s="13">
        <v>167</v>
      </c>
      <c r="Q43" s="13">
        <v>738179</v>
      </c>
      <c r="R43" s="13">
        <v>2394070</v>
      </c>
      <c r="S43" s="13">
        <v>450</v>
      </c>
      <c r="T43" s="13">
        <v>25928</v>
      </c>
      <c r="U43" s="13">
        <v>105264</v>
      </c>
      <c r="V43" s="13">
        <v>505</v>
      </c>
      <c r="W43" s="13">
        <f t="shared" ref="W43:X48" si="5">Q43+T43</f>
        <v>764107</v>
      </c>
      <c r="X43" s="13">
        <f t="shared" si="5"/>
        <v>2499334</v>
      </c>
      <c r="Y43" s="13">
        <f t="shared" si="0"/>
        <v>452.26393991031568</v>
      </c>
      <c r="Z43" s="13">
        <v>374039</v>
      </c>
      <c r="AA43" s="13">
        <v>1247588</v>
      </c>
      <c r="AB43" s="13">
        <v>5969</v>
      </c>
      <c r="AC43" s="13">
        <v>46845</v>
      </c>
    </row>
    <row r="44" spans="2:29" ht="32.1" customHeight="1">
      <c r="B44" s="21">
        <v>13</v>
      </c>
      <c r="C44" s="31">
        <v>99.69</v>
      </c>
      <c r="D44" s="13">
        <v>5335551</v>
      </c>
      <c r="E44" s="13">
        <v>208063</v>
      </c>
      <c r="F44" s="13">
        <f t="shared" si="1"/>
        <v>5543614</v>
      </c>
      <c r="G44" s="13">
        <v>2370</v>
      </c>
      <c r="H44" s="13">
        <f t="shared" si="2"/>
        <v>5545984</v>
      </c>
      <c r="I44" s="13">
        <v>2195</v>
      </c>
      <c r="J44" s="13">
        <v>73</v>
      </c>
      <c r="K44" s="13">
        <v>184</v>
      </c>
      <c r="L44" s="13">
        <f t="shared" si="3"/>
        <v>257</v>
      </c>
      <c r="M44" s="13">
        <v>79</v>
      </c>
      <c r="N44" s="13">
        <f t="shared" si="4"/>
        <v>336</v>
      </c>
      <c r="O44" s="13">
        <v>5</v>
      </c>
      <c r="P44" s="13">
        <v>163</v>
      </c>
      <c r="Q44" s="13">
        <v>729926</v>
      </c>
      <c r="R44" s="13">
        <v>2394738</v>
      </c>
      <c r="S44" s="13">
        <v>449</v>
      </c>
      <c r="T44" s="13">
        <v>26488</v>
      </c>
      <c r="U44" s="13">
        <v>103512</v>
      </c>
      <c r="V44" s="13">
        <v>498</v>
      </c>
      <c r="W44" s="13">
        <f t="shared" si="5"/>
        <v>756414</v>
      </c>
      <c r="X44" s="13">
        <f t="shared" si="5"/>
        <v>2498250</v>
      </c>
      <c r="Y44" s="13">
        <f t="shared" si="0"/>
        <v>450.65367105285469</v>
      </c>
      <c r="Z44" s="13">
        <v>375009</v>
      </c>
      <c r="AA44" s="13">
        <v>1255277</v>
      </c>
      <c r="AB44" s="13">
        <v>7520</v>
      </c>
      <c r="AC44" s="13">
        <v>46396</v>
      </c>
    </row>
    <row r="45" spans="2:29" ht="32.1" customHeight="1">
      <c r="B45" s="21">
        <v>14</v>
      </c>
      <c r="C45" s="31">
        <v>99.72</v>
      </c>
      <c r="D45" s="13">
        <v>5353404</v>
      </c>
      <c r="E45" s="13">
        <v>202794</v>
      </c>
      <c r="F45" s="13">
        <f t="shared" si="1"/>
        <v>5556198</v>
      </c>
      <c r="G45" s="13">
        <v>2840</v>
      </c>
      <c r="H45" s="13">
        <f t="shared" si="2"/>
        <v>5559038</v>
      </c>
      <c r="I45" s="13">
        <v>1689</v>
      </c>
      <c r="J45" s="13">
        <v>73</v>
      </c>
      <c r="K45" s="13">
        <v>176</v>
      </c>
      <c r="L45" s="13">
        <f t="shared" si="3"/>
        <v>249</v>
      </c>
      <c r="M45" s="13">
        <v>128</v>
      </c>
      <c r="N45" s="13">
        <f t="shared" si="4"/>
        <v>377</v>
      </c>
      <c r="O45" s="13">
        <v>5</v>
      </c>
      <c r="P45" s="13">
        <v>115</v>
      </c>
      <c r="Q45" s="13">
        <v>723852</v>
      </c>
      <c r="R45" s="13">
        <v>2357506</v>
      </c>
      <c r="S45" s="13">
        <v>440</v>
      </c>
      <c r="T45" s="13">
        <v>25517</v>
      </c>
      <c r="U45" s="13">
        <v>100207</v>
      </c>
      <c r="V45" s="13">
        <v>494</v>
      </c>
      <c r="W45" s="13">
        <f t="shared" si="5"/>
        <v>749369</v>
      </c>
      <c r="X45" s="13">
        <f t="shared" si="5"/>
        <v>2457713</v>
      </c>
      <c r="Y45" s="13">
        <f t="shared" si="0"/>
        <v>442.3371881275649</v>
      </c>
      <c r="Z45" s="13">
        <v>376726</v>
      </c>
      <c r="AA45" s="13">
        <v>1266821</v>
      </c>
      <c r="AB45" s="13">
        <v>110953</v>
      </c>
      <c r="AC45" s="13">
        <v>56662</v>
      </c>
    </row>
    <row r="46" spans="2:29" ht="32.1" customHeight="1">
      <c r="B46" s="21">
        <v>15</v>
      </c>
      <c r="C46" s="31">
        <v>99.71</v>
      </c>
      <c r="D46" s="13">
        <v>5367817</v>
      </c>
      <c r="E46" s="13">
        <v>193929</v>
      </c>
      <c r="F46" s="13">
        <f t="shared" si="1"/>
        <v>5561746</v>
      </c>
      <c r="G46" s="13">
        <v>2872</v>
      </c>
      <c r="H46" s="13">
        <f t="shared" si="2"/>
        <v>5564618</v>
      </c>
      <c r="I46" s="13">
        <v>1660</v>
      </c>
      <c r="J46" s="13">
        <v>73</v>
      </c>
      <c r="K46" s="13">
        <v>169</v>
      </c>
      <c r="L46" s="13">
        <f t="shared" si="3"/>
        <v>242</v>
      </c>
      <c r="M46" s="13">
        <v>139</v>
      </c>
      <c r="N46" s="13">
        <f t="shared" si="4"/>
        <v>381</v>
      </c>
      <c r="O46" s="13">
        <v>5</v>
      </c>
      <c r="P46" s="13">
        <v>112</v>
      </c>
      <c r="Q46" s="13">
        <v>711214</v>
      </c>
      <c r="R46" s="13">
        <v>2279132</v>
      </c>
      <c r="S46" s="13">
        <v>425</v>
      </c>
      <c r="T46" s="13">
        <v>24523</v>
      </c>
      <c r="U46" s="13">
        <v>96302</v>
      </c>
      <c r="V46" s="13">
        <v>497</v>
      </c>
      <c r="W46" s="13">
        <f t="shared" si="5"/>
        <v>735737</v>
      </c>
      <c r="X46" s="13">
        <f t="shared" si="5"/>
        <v>2375434</v>
      </c>
      <c r="Y46" s="13">
        <f t="shared" si="0"/>
        <v>427.10220855105575</v>
      </c>
      <c r="Z46" s="13">
        <v>377725</v>
      </c>
      <c r="AA46" s="13">
        <v>1215055</v>
      </c>
      <c r="AB46" s="13">
        <v>112517</v>
      </c>
      <c r="AC46" s="13">
        <v>58907</v>
      </c>
    </row>
    <row r="47" spans="2:29" ht="32.1" customHeight="1">
      <c r="B47" s="21">
        <v>16</v>
      </c>
      <c r="C47" s="31">
        <v>99.74</v>
      </c>
      <c r="D47" s="13">
        <v>5377964</v>
      </c>
      <c r="E47" s="13">
        <v>188649</v>
      </c>
      <c r="F47" s="13">
        <f t="shared" si="1"/>
        <v>5566613</v>
      </c>
      <c r="G47" s="13">
        <v>2525</v>
      </c>
      <c r="H47" s="13">
        <f t="shared" si="2"/>
        <v>5569138</v>
      </c>
      <c r="I47" s="13">
        <v>1411</v>
      </c>
      <c r="J47" s="13">
        <v>69</v>
      </c>
      <c r="K47" s="13">
        <v>162</v>
      </c>
      <c r="L47" s="13">
        <f t="shared" si="3"/>
        <v>231</v>
      </c>
      <c r="M47" s="13">
        <v>141</v>
      </c>
      <c r="N47" s="13">
        <f t="shared" si="4"/>
        <v>372</v>
      </c>
      <c r="O47" s="13">
        <v>5</v>
      </c>
      <c r="P47" s="13">
        <v>110</v>
      </c>
      <c r="Q47" s="13">
        <v>711260</v>
      </c>
      <c r="R47" s="13">
        <v>2300175</v>
      </c>
      <c r="S47" s="13">
        <v>428</v>
      </c>
      <c r="T47" s="13">
        <v>23560</v>
      </c>
      <c r="U47" s="13">
        <v>95017</v>
      </c>
      <c r="V47" s="13">
        <v>504</v>
      </c>
      <c r="W47" s="13">
        <f t="shared" si="5"/>
        <v>734820</v>
      </c>
      <c r="X47" s="13">
        <f t="shared" si="5"/>
        <v>2395192</v>
      </c>
      <c r="Y47" s="13">
        <f t="shared" si="0"/>
        <v>430.27816016669379</v>
      </c>
      <c r="Z47" s="13">
        <v>376537</v>
      </c>
      <c r="AA47" s="13">
        <v>1188458</v>
      </c>
      <c r="AB47" s="13">
        <v>122254</v>
      </c>
      <c r="AC47" s="13">
        <v>59126</v>
      </c>
    </row>
    <row r="48" spans="2:29" ht="32.1" customHeight="1">
      <c r="B48" s="21">
        <v>17</v>
      </c>
      <c r="C48" s="31">
        <v>99.74</v>
      </c>
      <c r="D48" s="13">
        <v>5393385</v>
      </c>
      <c r="E48" s="13">
        <v>172217</v>
      </c>
      <c r="F48" s="13">
        <f t="shared" si="1"/>
        <v>5565602</v>
      </c>
      <c r="G48" s="13">
        <v>2252</v>
      </c>
      <c r="H48" s="13">
        <f t="shared" si="2"/>
        <v>5567854</v>
      </c>
      <c r="I48" s="13">
        <v>1383</v>
      </c>
      <c r="J48" s="13">
        <v>53</v>
      </c>
      <c r="K48" s="13">
        <v>152</v>
      </c>
      <c r="L48" s="13">
        <f t="shared" si="3"/>
        <v>205</v>
      </c>
      <c r="M48" s="13">
        <v>140</v>
      </c>
      <c r="N48" s="13">
        <f t="shared" si="4"/>
        <v>345</v>
      </c>
      <c r="O48" s="13">
        <v>5</v>
      </c>
      <c r="P48" s="13">
        <v>106</v>
      </c>
      <c r="Q48" s="13">
        <v>707826</v>
      </c>
      <c r="R48" s="13">
        <v>2245178</v>
      </c>
      <c r="S48" s="13">
        <v>416</v>
      </c>
      <c r="T48" s="13">
        <v>22031</v>
      </c>
      <c r="U48" s="13">
        <v>92072</v>
      </c>
      <c r="V48" s="13">
        <v>535</v>
      </c>
      <c r="W48" s="13">
        <f t="shared" si="5"/>
        <v>729857</v>
      </c>
      <c r="X48" s="13">
        <f t="shared" si="5"/>
        <v>2337250</v>
      </c>
      <c r="Y48" s="13">
        <f t="shared" si="0"/>
        <v>419.94558719793474</v>
      </c>
      <c r="Z48" s="13">
        <v>378532</v>
      </c>
      <c r="AA48" s="13">
        <v>1210147</v>
      </c>
      <c r="AB48" s="13">
        <v>120903</v>
      </c>
      <c r="AC48" s="13">
        <v>57889</v>
      </c>
    </row>
    <row r="49" spans="2:29" ht="32.1" customHeight="1">
      <c r="B49" s="21">
        <v>18</v>
      </c>
      <c r="C49" s="31">
        <v>99.74</v>
      </c>
      <c r="D49" s="13">
        <v>5399225</v>
      </c>
      <c r="E49" s="13">
        <v>167962</v>
      </c>
      <c r="F49" s="13">
        <f t="shared" ref="F49:F54" si="6">SUM(D49:E49)</f>
        <v>5567187</v>
      </c>
      <c r="G49" s="13">
        <v>2273</v>
      </c>
      <c r="H49" s="13">
        <f t="shared" ref="H49:H54" si="7">F49+G49</f>
        <v>5569460</v>
      </c>
      <c r="I49" s="13">
        <v>1208</v>
      </c>
      <c r="J49" s="13">
        <v>53</v>
      </c>
      <c r="K49" s="13">
        <v>149</v>
      </c>
      <c r="L49" s="13">
        <f t="shared" ref="L49:L54" si="8">SUM(J49:K49)</f>
        <v>202</v>
      </c>
      <c r="M49" s="13">
        <v>146</v>
      </c>
      <c r="N49" s="13">
        <f t="shared" ref="N49:N54" si="9">L49+M49</f>
        <v>348</v>
      </c>
      <c r="O49" s="13">
        <v>5</v>
      </c>
      <c r="P49" s="13">
        <v>104</v>
      </c>
      <c r="Q49" s="13">
        <v>703694</v>
      </c>
      <c r="R49" s="13">
        <v>2240325</v>
      </c>
      <c r="S49" s="13">
        <v>415</v>
      </c>
      <c r="T49" s="13">
        <v>21671</v>
      </c>
      <c r="U49" s="13">
        <v>87251</v>
      </c>
      <c r="V49" s="13">
        <v>519.46868934639974</v>
      </c>
      <c r="W49" s="13">
        <f t="shared" ref="W49:X51" si="10">Q49+T49</f>
        <v>725365</v>
      </c>
      <c r="X49" s="13">
        <f t="shared" si="10"/>
        <v>2327576</v>
      </c>
      <c r="Y49" s="13">
        <f t="shared" ref="Y49:Y54" si="11" xml:space="preserve"> X49*1000/F49</f>
        <v>418.08834515528218</v>
      </c>
      <c r="Z49" s="13">
        <v>377127</v>
      </c>
      <c r="AA49" s="13">
        <v>1214179</v>
      </c>
      <c r="AB49" s="13">
        <v>121063</v>
      </c>
      <c r="AC49" s="13">
        <v>61271</v>
      </c>
    </row>
    <row r="50" spans="2:29" ht="32.1" customHeight="1">
      <c r="B50" s="21">
        <v>19</v>
      </c>
      <c r="C50" s="31">
        <v>99.78</v>
      </c>
      <c r="D50" s="13">
        <v>5420903</v>
      </c>
      <c r="E50" s="13">
        <v>150865</v>
      </c>
      <c r="F50" s="13">
        <f t="shared" si="6"/>
        <v>5571768</v>
      </c>
      <c r="G50" s="13">
        <v>2268</v>
      </c>
      <c r="H50" s="13">
        <f t="shared" si="7"/>
        <v>5574036</v>
      </c>
      <c r="I50" s="13">
        <v>1030</v>
      </c>
      <c r="J50" s="13">
        <v>49</v>
      </c>
      <c r="K50" s="13">
        <v>141</v>
      </c>
      <c r="L50" s="13">
        <f t="shared" si="8"/>
        <v>190</v>
      </c>
      <c r="M50" s="13">
        <v>152</v>
      </c>
      <c r="N50" s="13">
        <f t="shared" si="9"/>
        <v>342</v>
      </c>
      <c r="O50" s="13">
        <v>5</v>
      </c>
      <c r="P50" s="13">
        <v>100</v>
      </c>
      <c r="Q50" s="13">
        <v>703779</v>
      </c>
      <c r="R50" s="13">
        <v>2204488</v>
      </c>
      <c r="S50" s="13">
        <v>407</v>
      </c>
      <c r="T50" s="13">
        <v>19654</v>
      </c>
      <c r="U50" s="13">
        <v>76753</v>
      </c>
      <c r="V50" s="13">
        <v>509</v>
      </c>
      <c r="W50" s="13">
        <f t="shared" si="10"/>
        <v>723433</v>
      </c>
      <c r="X50" s="13">
        <f t="shared" si="10"/>
        <v>2281241</v>
      </c>
      <c r="Y50" s="13">
        <f t="shared" si="11"/>
        <v>409.42856917229864</v>
      </c>
      <c r="Z50" s="13">
        <v>380052</v>
      </c>
      <c r="AA50" s="13">
        <v>1219957</v>
      </c>
      <c r="AB50" s="13">
        <v>121549</v>
      </c>
      <c r="AC50" s="13">
        <v>60519</v>
      </c>
    </row>
    <row r="51" spans="2:29" ht="31.5" customHeight="1">
      <c r="B51" s="21">
        <v>20</v>
      </c>
      <c r="C51" s="31">
        <v>99.8</v>
      </c>
      <c r="D51" s="13">
        <v>5429557</v>
      </c>
      <c r="E51" s="13">
        <v>146525</v>
      </c>
      <c r="F51" s="13">
        <f t="shared" si="6"/>
        <v>5576082</v>
      </c>
      <c r="G51" s="13">
        <v>3485</v>
      </c>
      <c r="H51" s="13">
        <f t="shared" si="7"/>
        <v>5579567</v>
      </c>
      <c r="I51" s="13">
        <v>1018</v>
      </c>
      <c r="J51" s="13">
        <v>46</v>
      </c>
      <c r="K51" s="13">
        <v>139</v>
      </c>
      <c r="L51" s="13">
        <f t="shared" si="8"/>
        <v>185</v>
      </c>
      <c r="M51" s="13">
        <v>152</v>
      </c>
      <c r="N51" s="13">
        <f t="shared" si="9"/>
        <v>337</v>
      </c>
      <c r="O51" s="13">
        <v>5</v>
      </c>
      <c r="P51" s="13">
        <v>98</v>
      </c>
      <c r="Q51" s="13">
        <v>691350</v>
      </c>
      <c r="R51" s="13">
        <v>2200092</v>
      </c>
      <c r="S51" s="13">
        <v>405</v>
      </c>
      <c r="T51" s="13">
        <v>19077</v>
      </c>
      <c r="U51" s="13">
        <v>73385</v>
      </c>
      <c r="V51" s="13">
        <v>501</v>
      </c>
      <c r="W51" s="13">
        <f t="shared" si="10"/>
        <v>710427</v>
      </c>
      <c r="X51" s="13">
        <f t="shared" si="10"/>
        <v>2273477</v>
      </c>
      <c r="Y51" s="13">
        <f t="shared" si="11"/>
        <v>407.71943454203148</v>
      </c>
      <c r="Z51" s="13">
        <v>376949</v>
      </c>
      <c r="AA51" s="13">
        <v>1230164</v>
      </c>
      <c r="AB51" s="13">
        <v>121456</v>
      </c>
      <c r="AC51" s="13">
        <v>58906</v>
      </c>
    </row>
    <row r="52" spans="2:29" ht="31.5" customHeight="1">
      <c r="B52" s="21">
        <v>21</v>
      </c>
      <c r="C52" s="31">
        <v>99.8</v>
      </c>
      <c r="D52" s="13">
        <v>5435612</v>
      </c>
      <c r="E52" s="13">
        <v>140900</v>
      </c>
      <c r="F52" s="13">
        <f t="shared" si="6"/>
        <v>5576512</v>
      </c>
      <c r="G52" s="13">
        <v>2647</v>
      </c>
      <c r="H52" s="13">
        <f t="shared" si="7"/>
        <v>5579159</v>
      </c>
      <c r="I52" s="13">
        <v>955</v>
      </c>
      <c r="J52" s="13">
        <v>46</v>
      </c>
      <c r="K52" s="13">
        <v>131</v>
      </c>
      <c r="L52" s="13">
        <f t="shared" si="8"/>
        <v>177</v>
      </c>
      <c r="M52" s="13">
        <v>156</v>
      </c>
      <c r="N52" s="13">
        <f t="shared" si="9"/>
        <v>333</v>
      </c>
      <c r="O52" s="13">
        <v>5</v>
      </c>
      <c r="P52" s="13">
        <v>95</v>
      </c>
      <c r="Q52" s="13">
        <v>684914</v>
      </c>
      <c r="R52" s="13">
        <v>2137907</v>
      </c>
      <c r="S52" s="13">
        <v>393</v>
      </c>
      <c r="T52" s="13">
        <v>17877</v>
      </c>
      <c r="U52" s="13">
        <v>69960</v>
      </c>
      <c r="V52" s="13">
        <v>497</v>
      </c>
      <c r="W52" s="13">
        <f t="shared" ref="W52:X54" si="12">Q52+T52</f>
        <v>702791</v>
      </c>
      <c r="X52" s="13">
        <f t="shared" si="12"/>
        <v>2207867</v>
      </c>
      <c r="Y52" s="13">
        <f t="shared" si="11"/>
        <v>395.92257669310135</v>
      </c>
      <c r="Z52" s="13">
        <v>377555</v>
      </c>
      <c r="AA52" s="13">
        <v>1185185</v>
      </c>
      <c r="AB52" s="13">
        <v>117662</v>
      </c>
      <c r="AC52" s="13">
        <v>60792</v>
      </c>
    </row>
    <row r="53" spans="2:29" ht="31.5" customHeight="1">
      <c r="B53" s="21">
        <v>22</v>
      </c>
      <c r="C53" s="31">
        <v>99.81</v>
      </c>
      <c r="D53" s="13">
        <v>5437118</v>
      </c>
      <c r="E53" s="13">
        <v>128502</v>
      </c>
      <c r="F53" s="13">
        <f t="shared" si="6"/>
        <v>5565620</v>
      </c>
      <c r="G53" s="13">
        <v>2133</v>
      </c>
      <c r="H53" s="13">
        <f t="shared" si="7"/>
        <v>5567753</v>
      </c>
      <c r="I53" s="13">
        <v>699</v>
      </c>
      <c r="J53" s="13">
        <v>45</v>
      </c>
      <c r="K53" s="13">
        <v>123</v>
      </c>
      <c r="L53" s="13">
        <f t="shared" si="8"/>
        <v>168</v>
      </c>
      <c r="M53" s="13">
        <v>154</v>
      </c>
      <c r="N53" s="13">
        <f t="shared" si="9"/>
        <v>322</v>
      </c>
      <c r="O53" s="13">
        <v>4</v>
      </c>
      <c r="P53" s="13">
        <v>94</v>
      </c>
      <c r="Q53" s="13">
        <v>688473</v>
      </c>
      <c r="R53" s="13">
        <v>2100586</v>
      </c>
      <c r="S53" s="13">
        <v>386</v>
      </c>
      <c r="T53" s="13">
        <v>17129</v>
      </c>
      <c r="U53" s="13">
        <v>69077.2</v>
      </c>
      <c r="V53" s="13">
        <v>537.55739210284662</v>
      </c>
      <c r="W53" s="13">
        <f t="shared" si="12"/>
        <v>705602</v>
      </c>
      <c r="X53" s="13">
        <f t="shared" si="12"/>
        <v>2169663.2000000002</v>
      </c>
      <c r="Y53" s="13">
        <f t="shared" si="11"/>
        <v>389.83315425774668</v>
      </c>
      <c r="Z53" s="13">
        <v>380276</v>
      </c>
      <c r="AA53" s="13">
        <v>1195921</v>
      </c>
      <c r="AB53" s="13">
        <v>115172</v>
      </c>
      <c r="AC53" s="13">
        <v>63169</v>
      </c>
    </row>
    <row r="54" spans="2:29" ht="31.5" customHeight="1">
      <c r="B54" s="21">
        <v>23</v>
      </c>
      <c r="C54" s="31">
        <v>99.83</v>
      </c>
      <c r="D54" s="13">
        <v>5430248</v>
      </c>
      <c r="E54" s="13">
        <v>125533</v>
      </c>
      <c r="F54" s="13">
        <f t="shared" si="6"/>
        <v>5555781</v>
      </c>
      <c r="G54" s="13">
        <v>2984</v>
      </c>
      <c r="H54" s="13">
        <f t="shared" si="7"/>
        <v>5558765</v>
      </c>
      <c r="I54" s="13">
        <v>679</v>
      </c>
      <c r="J54" s="13">
        <v>45</v>
      </c>
      <c r="K54" s="13">
        <v>122</v>
      </c>
      <c r="L54" s="13">
        <f t="shared" si="8"/>
        <v>167</v>
      </c>
      <c r="M54" s="13">
        <v>168</v>
      </c>
      <c r="N54" s="13">
        <f t="shared" si="9"/>
        <v>335</v>
      </c>
      <c r="O54" s="13">
        <v>4</v>
      </c>
      <c r="P54" s="13">
        <v>94</v>
      </c>
      <c r="Q54" s="13">
        <v>679033</v>
      </c>
      <c r="R54" s="13">
        <v>2119737</v>
      </c>
      <c r="S54" s="13">
        <v>390</v>
      </c>
      <c r="T54" s="13">
        <v>16934</v>
      </c>
      <c r="U54" s="13">
        <v>65787</v>
      </c>
      <c r="V54" s="13">
        <v>524</v>
      </c>
      <c r="W54" s="13">
        <f t="shared" si="12"/>
        <v>695967</v>
      </c>
      <c r="X54" s="13">
        <f t="shared" si="12"/>
        <v>2185524</v>
      </c>
      <c r="Y54" s="13">
        <f t="shared" si="11"/>
        <v>393.37835670628488</v>
      </c>
      <c r="Z54" s="13">
        <v>383672</v>
      </c>
      <c r="AA54" s="13">
        <v>1162339</v>
      </c>
      <c r="AB54" s="13">
        <v>115859</v>
      </c>
      <c r="AC54" s="13">
        <v>65325.9</v>
      </c>
    </row>
    <row r="55" spans="2:29" ht="31.5" customHeight="1">
      <c r="B55" s="21">
        <v>24</v>
      </c>
      <c r="C55" s="31">
        <v>99.83</v>
      </c>
      <c r="D55" s="13">
        <v>5419982</v>
      </c>
      <c r="E55" s="13">
        <v>123297</v>
      </c>
      <c r="F55" s="13">
        <f>SUM(D55:E55)</f>
        <v>5543279</v>
      </c>
      <c r="G55" s="13">
        <v>2882</v>
      </c>
      <c r="H55" s="13">
        <f>F55+G55</f>
        <v>5546161</v>
      </c>
      <c r="I55" s="13">
        <v>715</v>
      </c>
      <c r="J55" s="13">
        <v>45</v>
      </c>
      <c r="K55" s="13">
        <v>121</v>
      </c>
      <c r="L55" s="13">
        <f>SUM(J55:K55)</f>
        <v>166</v>
      </c>
      <c r="M55" s="13">
        <v>175</v>
      </c>
      <c r="N55" s="13">
        <f>L55+M55</f>
        <v>341</v>
      </c>
      <c r="O55" s="13">
        <v>4</v>
      </c>
      <c r="P55" s="13">
        <v>88</v>
      </c>
      <c r="Q55" s="13">
        <v>673704</v>
      </c>
      <c r="R55" s="13">
        <v>2087756</v>
      </c>
      <c r="S55" s="13">
        <v>385</v>
      </c>
      <c r="T55" s="13">
        <v>16780</v>
      </c>
      <c r="U55" s="13">
        <v>61944</v>
      </c>
      <c r="V55" s="13">
        <v>502</v>
      </c>
      <c r="W55" s="13">
        <f t="shared" ref="W55:X56" si="13">Q55+T55</f>
        <v>690484</v>
      </c>
      <c r="X55" s="13">
        <f t="shared" si="13"/>
        <v>2149700</v>
      </c>
      <c r="Y55" s="13">
        <f xml:space="preserve"> X55*1000/F55</f>
        <v>387.80295922323234</v>
      </c>
      <c r="Z55" s="13">
        <v>382634</v>
      </c>
      <c r="AA55" s="13">
        <v>1159818</v>
      </c>
      <c r="AB55" s="13">
        <v>113034</v>
      </c>
      <c r="AC55" s="178">
        <v>65684</v>
      </c>
    </row>
    <row r="56" spans="2:29" ht="31.5" customHeight="1">
      <c r="B56" s="21">
        <v>25</v>
      </c>
      <c r="C56" s="31">
        <v>99.83</v>
      </c>
      <c r="D56" s="13">
        <v>5407012</v>
      </c>
      <c r="E56" s="13">
        <v>120608</v>
      </c>
      <c r="F56" s="13">
        <f>SUM(D56:E56)</f>
        <v>5527620</v>
      </c>
      <c r="G56" s="13">
        <v>2898</v>
      </c>
      <c r="H56" s="13">
        <f>F56+G56</f>
        <v>5530518</v>
      </c>
      <c r="I56" s="13">
        <v>681</v>
      </c>
      <c r="J56" s="13">
        <v>45</v>
      </c>
      <c r="K56" s="13">
        <v>120</v>
      </c>
      <c r="L56" s="13">
        <f>SUM(J56:K56)</f>
        <v>165</v>
      </c>
      <c r="M56" s="13">
        <v>171</v>
      </c>
      <c r="N56" s="13">
        <f>L56+M56</f>
        <v>336</v>
      </c>
      <c r="O56" s="13">
        <v>4</v>
      </c>
      <c r="P56" s="13">
        <v>79</v>
      </c>
      <c r="Q56" s="13">
        <v>669198</v>
      </c>
      <c r="R56" s="13">
        <v>2082024</v>
      </c>
      <c r="S56" s="13">
        <v>385</v>
      </c>
      <c r="T56" s="13">
        <v>16284</v>
      </c>
      <c r="U56" s="13">
        <v>65294</v>
      </c>
      <c r="V56" s="13">
        <v>541.37370655346251</v>
      </c>
      <c r="W56" s="13">
        <f t="shared" si="13"/>
        <v>685482</v>
      </c>
      <c r="X56" s="13">
        <f t="shared" si="13"/>
        <v>2147318</v>
      </c>
      <c r="Y56" s="13">
        <f xml:space="preserve"> X56*1000/F56</f>
        <v>388.47062569424094</v>
      </c>
      <c r="Z56" s="13">
        <v>380975</v>
      </c>
      <c r="AA56" s="13">
        <v>1177265</v>
      </c>
      <c r="AB56" s="13">
        <v>112929</v>
      </c>
      <c r="AC56" s="178">
        <v>63759</v>
      </c>
    </row>
    <row r="57" spans="2:29" ht="31.5" customHeight="1">
      <c r="B57" s="21">
        <v>26</v>
      </c>
      <c r="C57" s="31">
        <v>99.84</v>
      </c>
      <c r="D57" s="13">
        <v>5413739</v>
      </c>
      <c r="E57" s="13">
        <v>98113</v>
      </c>
      <c r="F57" s="13">
        <f>SUM(D57:E57)</f>
        <v>5511852</v>
      </c>
      <c r="G57" s="13">
        <v>2786</v>
      </c>
      <c r="H57" s="13">
        <f>F57+G57</f>
        <v>5514638</v>
      </c>
      <c r="I57" s="13">
        <v>633</v>
      </c>
      <c r="J57" s="13">
        <v>45</v>
      </c>
      <c r="K57" s="13">
        <v>103</v>
      </c>
      <c r="L57" s="13">
        <f>SUM(J57:K57)</f>
        <v>148</v>
      </c>
      <c r="M57" s="13">
        <v>171</v>
      </c>
      <c r="N57" s="13">
        <f>L57+M57</f>
        <v>319</v>
      </c>
      <c r="O57" s="13">
        <v>4</v>
      </c>
      <c r="P57" s="13">
        <v>79</v>
      </c>
      <c r="Q57" s="13">
        <v>661652</v>
      </c>
      <c r="R57" s="13">
        <v>2039062</v>
      </c>
      <c r="S57" s="13">
        <v>377</v>
      </c>
      <c r="T57" s="13">
        <v>13335</v>
      </c>
      <c r="U57" s="13">
        <v>54192</v>
      </c>
      <c r="V57" s="13">
        <v>552</v>
      </c>
      <c r="W57" s="13">
        <f>Q57+T57</f>
        <v>674987</v>
      </c>
      <c r="X57" s="13">
        <f>R57+U57</f>
        <v>2093254</v>
      </c>
      <c r="Y57" s="13">
        <f xml:space="preserve"> X57*1000/F57</f>
        <v>379.773259514225</v>
      </c>
      <c r="Z57" s="13">
        <v>378100</v>
      </c>
      <c r="AA57" s="13">
        <v>1149749</v>
      </c>
      <c r="AB57" s="13">
        <v>114239</v>
      </c>
      <c r="AC57" s="178">
        <v>63868</v>
      </c>
    </row>
    <row r="58" spans="2:29" ht="31.5" customHeight="1">
      <c r="B58" s="21">
        <v>27</v>
      </c>
      <c r="C58" s="31">
        <v>99.84</v>
      </c>
      <c r="D58" s="13">
        <v>5435927</v>
      </c>
      <c r="E58" s="13">
        <v>74605</v>
      </c>
      <c r="F58" s="13">
        <f>SUM(D58:E58)</f>
        <v>5510532</v>
      </c>
      <c r="G58" s="13">
        <v>2410</v>
      </c>
      <c r="H58" s="13">
        <f>F58+G58</f>
        <v>5512942</v>
      </c>
      <c r="I58" s="13">
        <v>553</v>
      </c>
      <c r="J58" s="13">
        <v>44</v>
      </c>
      <c r="K58" s="13">
        <v>91</v>
      </c>
      <c r="L58" s="13">
        <f>SUM(J58:K58)</f>
        <v>135</v>
      </c>
      <c r="M58" s="13">
        <v>173</v>
      </c>
      <c r="N58" s="13">
        <f>L58+M58</f>
        <v>308</v>
      </c>
      <c r="O58" s="13">
        <v>4</v>
      </c>
      <c r="P58" s="13">
        <v>86</v>
      </c>
      <c r="Q58" s="13">
        <v>654804</v>
      </c>
      <c r="R58" s="13">
        <v>2085205</v>
      </c>
      <c r="S58" s="13">
        <v>384</v>
      </c>
      <c r="T58" s="13">
        <v>11105</v>
      </c>
      <c r="U58" s="13">
        <v>50623</v>
      </c>
      <c r="V58" s="13">
        <v>679</v>
      </c>
      <c r="W58" s="13">
        <f>Q58+T58</f>
        <v>665909</v>
      </c>
      <c r="X58" s="13">
        <f>R58+U58</f>
        <v>2135828</v>
      </c>
      <c r="Y58" s="13">
        <f xml:space="preserve"> X58*1000/F58</f>
        <v>387.5901637083316</v>
      </c>
      <c r="Z58" s="13">
        <v>380248</v>
      </c>
      <c r="AA58" s="13">
        <v>1158912</v>
      </c>
      <c r="AB58" s="13">
        <v>117133</v>
      </c>
      <c r="AC58" s="178">
        <v>60363</v>
      </c>
    </row>
    <row r="59" spans="2:29" ht="31.5" customHeight="1">
      <c r="B59" s="21">
        <v>28</v>
      </c>
      <c r="C59" s="31">
        <v>99.846000000000004</v>
      </c>
      <c r="D59" s="13">
        <v>5419499</v>
      </c>
      <c r="E59" s="13">
        <v>72362</v>
      </c>
      <c r="F59" s="13">
        <v>5491861</v>
      </c>
      <c r="G59" s="13">
        <v>2437</v>
      </c>
      <c r="H59" s="13">
        <v>5494298</v>
      </c>
      <c r="I59" s="13">
        <v>674</v>
      </c>
      <c r="J59" s="13">
        <v>44</v>
      </c>
      <c r="K59" s="13">
        <v>90</v>
      </c>
      <c r="L59" s="13">
        <v>134</v>
      </c>
      <c r="M59" s="13">
        <v>169</v>
      </c>
      <c r="N59" s="13">
        <v>303</v>
      </c>
      <c r="O59" s="13">
        <v>4</v>
      </c>
      <c r="P59" s="13">
        <v>83</v>
      </c>
      <c r="Q59" s="13">
        <v>656221</v>
      </c>
      <c r="R59" s="13">
        <v>2034282</v>
      </c>
      <c r="S59" s="13">
        <v>375</v>
      </c>
      <c r="T59" s="13">
        <v>10553</v>
      </c>
      <c r="U59" s="13">
        <v>45278</v>
      </c>
      <c r="V59" s="13">
        <v>626</v>
      </c>
      <c r="W59" s="13">
        <v>666774</v>
      </c>
      <c r="X59" s="13">
        <v>2079560</v>
      </c>
      <c r="Y59" s="13">
        <v>378.66216934478132</v>
      </c>
      <c r="Z59" s="13">
        <v>378854</v>
      </c>
      <c r="AA59" s="13">
        <v>1141479</v>
      </c>
      <c r="AB59" s="13">
        <v>116123.5</v>
      </c>
      <c r="AC59" s="178">
        <v>60311.531999999999</v>
      </c>
    </row>
  </sheetData>
  <mergeCells count="33">
    <mergeCell ref="F3:F6"/>
    <mergeCell ref="G3:G6"/>
    <mergeCell ref="H3:H6"/>
    <mergeCell ref="I3:I6"/>
    <mergeCell ref="Q4:Q5"/>
    <mergeCell ref="K3:K6"/>
    <mergeCell ref="Z3:AA3"/>
    <mergeCell ref="AA4:AA5"/>
    <mergeCell ref="L3:L6"/>
    <mergeCell ref="M3:M6"/>
    <mergeCell ref="V4:V6"/>
    <mergeCell ref="P3:P6"/>
    <mergeCell ref="O3:O6"/>
    <mergeCell ref="T4:T5"/>
    <mergeCell ref="Y4:Y6"/>
    <mergeCell ref="Z4:Z5"/>
    <mergeCell ref="R4:R5"/>
    <mergeCell ref="AC3:AC5"/>
    <mergeCell ref="U4:U5"/>
    <mergeCell ref="B2:B6"/>
    <mergeCell ref="C2:C6"/>
    <mergeCell ref="D3:D6"/>
    <mergeCell ref="E3:E6"/>
    <mergeCell ref="D2:I2"/>
    <mergeCell ref="AB2:AC2"/>
    <mergeCell ref="J2:P2"/>
    <mergeCell ref="Q2:AA2"/>
    <mergeCell ref="W4:W5"/>
    <mergeCell ref="X4:X5"/>
    <mergeCell ref="AB3:AB5"/>
    <mergeCell ref="S4:S6"/>
    <mergeCell ref="J3:J6"/>
    <mergeCell ref="N3:N6"/>
  </mergeCells>
  <phoneticPr fontId="2"/>
  <printOptions horizontalCentered="1"/>
  <pageMargins left="0.59055118110236227" right="0.59055118110236227" top="0.78740157480314965" bottom="0.78740157480314965" header="0.51181102362204722" footer="0.51181102362204722"/>
  <pageSetup paperSize="9" scale="52" fitToHeight="2" orientation="landscape" r:id="rId1"/>
  <headerFooter alignWithMargins="0">
    <oddFooter>&amp;C-  &amp;P -</oddFooter>
  </headerFooter>
  <rowBreaks count="1" manualBreakCount="1">
    <brk id="28"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K13:M13"/>
  <sheetViews>
    <sheetView zoomScale="112" zoomScaleNormal="112" zoomScaleSheetLayoutView="100" workbookViewId="0">
      <selection activeCell="N40" sqref="N40"/>
    </sheetView>
  </sheetViews>
  <sheetFormatPr defaultRowHeight="13.5"/>
  <sheetData>
    <row r="13" spans="11:13">
      <c r="K13" s="2"/>
      <c r="L13" s="2"/>
      <c r="M13" s="2"/>
    </row>
  </sheetData>
  <phoneticPr fontId="2"/>
  <printOptions horizontalCentered="1"/>
  <pageMargins left="0.78740157480314965" right="0.78740157480314965" top="0.98425196850393704" bottom="0.98425196850393704" header="0.51181102362204722" footer="0.51181102362204722"/>
  <pageSetup paperSize="9" scale="96" orientation="portrait" r:id="rId1"/>
  <headerFooter alignWithMargins="0">
    <oddFooter>&amp;C- 3 -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zoomScaleNormal="100" workbookViewId="0">
      <selection activeCell="O16" sqref="O16"/>
    </sheetView>
  </sheetViews>
  <sheetFormatPr defaultColWidth="9" defaultRowHeight="13.5"/>
  <cols>
    <col min="1" max="16384" width="9" style="34"/>
  </cols>
  <sheetData/>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&amp;C- 4 -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26"/>
  <sheetViews>
    <sheetView showZeros="0" view="pageBreakPreview" zoomScale="80" zoomScaleNormal="75" zoomScaleSheetLayoutView="80" workbookViewId="0">
      <pane xSplit="2" ySplit="5" topLeftCell="C6" activePane="bottomRight" state="frozen"/>
      <selection activeCell="M87" sqref="M87"/>
      <selection pane="topRight" activeCell="M87" sqref="M87"/>
      <selection pane="bottomLeft" activeCell="M87" sqref="M87"/>
      <selection pane="bottomRight"/>
    </sheetView>
  </sheetViews>
  <sheetFormatPr defaultColWidth="9" defaultRowHeight="18" customHeight="1"/>
  <cols>
    <col min="1" max="1" width="7.25" style="20" customWidth="1"/>
    <col min="2" max="2" width="10.625" style="20" customWidth="1"/>
    <col min="3" max="4" width="9.375" style="20" bestFit="1" customWidth="1"/>
    <col min="5" max="5" width="4.625" style="72" customWidth="1"/>
    <col min="6" max="6" width="4.625" style="20" customWidth="1"/>
    <col min="7" max="8" width="9.375" style="20" bestFit="1" customWidth="1"/>
    <col min="9" max="10" width="4.625" style="20" customWidth="1"/>
    <col min="11" max="11" width="10.5" style="20" bestFit="1" customWidth="1"/>
    <col min="12" max="13" width="9.375" style="20" bestFit="1" customWidth="1"/>
    <col min="14" max="14" width="10.5" style="20" bestFit="1" customWidth="1"/>
    <col min="15" max="15" width="9.375" style="20" bestFit="1" customWidth="1"/>
    <col min="16" max="16" width="10.5" style="20" bestFit="1" customWidth="1"/>
    <col min="17" max="17" width="10.125" style="20" customWidth="1"/>
    <col min="18" max="18" width="9.25" style="20" bestFit="1" customWidth="1"/>
    <col min="19" max="16384" width="9" style="20"/>
  </cols>
  <sheetData>
    <row r="1" spans="1:18" ht="18" customHeight="1">
      <c r="A1" s="236" t="s">
        <v>1318</v>
      </c>
    </row>
    <row r="2" spans="1:18" ht="18" customHeight="1">
      <c r="A2" s="20" t="s">
        <v>739</v>
      </c>
    </row>
    <row r="3" spans="1:18" ht="21.75" customHeight="1">
      <c r="A3" s="662" t="s">
        <v>444</v>
      </c>
      <c r="B3" s="663" t="s">
        <v>1084</v>
      </c>
      <c r="C3" s="664" t="s">
        <v>740</v>
      </c>
      <c r="D3" s="647"/>
      <c r="E3" s="647"/>
      <c r="F3" s="647"/>
      <c r="G3" s="647"/>
      <c r="H3" s="647"/>
      <c r="I3" s="647"/>
      <c r="J3" s="648"/>
      <c r="K3" s="664" t="s">
        <v>741</v>
      </c>
      <c r="L3" s="643"/>
      <c r="M3" s="643"/>
      <c r="N3" s="644"/>
      <c r="O3" s="324" t="s">
        <v>742</v>
      </c>
      <c r="P3" s="662" t="s">
        <v>743</v>
      </c>
      <c r="Q3" s="468" t="s">
        <v>744</v>
      </c>
      <c r="R3" s="324" t="s">
        <v>745</v>
      </c>
    </row>
    <row r="4" spans="1:18" ht="18" customHeight="1">
      <c r="A4" s="635"/>
      <c r="B4" s="635"/>
      <c r="C4" s="662" t="s">
        <v>344</v>
      </c>
      <c r="D4" s="653" t="s">
        <v>746</v>
      </c>
      <c r="E4" s="658" t="s">
        <v>345</v>
      </c>
      <c r="F4" s="659"/>
      <c r="G4" s="653" t="s">
        <v>747</v>
      </c>
      <c r="H4" s="653" t="s">
        <v>742</v>
      </c>
      <c r="I4" s="654" t="s">
        <v>346</v>
      </c>
      <c r="J4" s="655"/>
      <c r="K4" s="662" t="s">
        <v>344</v>
      </c>
      <c r="L4" s="662" t="s">
        <v>345</v>
      </c>
      <c r="M4" s="653" t="s">
        <v>747</v>
      </c>
      <c r="N4" s="324" t="s">
        <v>346</v>
      </c>
      <c r="O4" s="104" t="s">
        <v>748</v>
      </c>
      <c r="P4" s="635"/>
      <c r="Q4" s="469" t="s">
        <v>1053</v>
      </c>
      <c r="R4" s="320" t="s">
        <v>748</v>
      </c>
    </row>
    <row r="5" spans="1:18" s="73" customFormat="1" ht="18" customHeight="1">
      <c r="A5" s="641"/>
      <c r="B5" s="641" t="s">
        <v>176</v>
      </c>
      <c r="C5" s="641" t="s">
        <v>344</v>
      </c>
      <c r="D5" s="641" t="s">
        <v>749</v>
      </c>
      <c r="E5" s="660"/>
      <c r="F5" s="661"/>
      <c r="G5" s="641" t="s">
        <v>747</v>
      </c>
      <c r="H5" s="641" t="s">
        <v>742</v>
      </c>
      <c r="I5" s="656"/>
      <c r="J5" s="657"/>
      <c r="K5" s="641" t="s">
        <v>344</v>
      </c>
      <c r="L5" s="641" t="s">
        <v>345</v>
      </c>
      <c r="M5" s="641" t="s">
        <v>747</v>
      </c>
      <c r="N5" s="323" t="s">
        <v>276</v>
      </c>
      <c r="O5" s="321" t="s">
        <v>446</v>
      </c>
      <c r="P5" s="321" t="s">
        <v>750</v>
      </c>
      <c r="Q5" s="148" t="s">
        <v>845</v>
      </c>
      <c r="R5" s="321" t="s">
        <v>751</v>
      </c>
    </row>
    <row r="6" spans="1:18" ht="21.75" customHeight="1">
      <c r="A6" s="21" t="s">
        <v>546</v>
      </c>
      <c r="B6" s="21" t="s">
        <v>752</v>
      </c>
      <c r="C6" s="437">
        <f>SUM('6'!C6)</f>
        <v>1</v>
      </c>
      <c r="D6" s="437">
        <f>SUM('6'!D6)</f>
        <v>0</v>
      </c>
      <c r="E6" s="87">
        <f>SUM('6'!E6)</f>
        <v>0</v>
      </c>
      <c r="F6" s="438">
        <f>SUM('6'!F6)</f>
        <v>0</v>
      </c>
      <c r="G6" s="437">
        <f>SUM('6'!G6)</f>
        <v>1</v>
      </c>
      <c r="H6" s="437">
        <f>SUM('6'!H6)</f>
        <v>0</v>
      </c>
      <c r="I6" s="87">
        <f>SUM('6'!I6)</f>
        <v>0</v>
      </c>
      <c r="J6" s="438">
        <f>SUM('6'!J6)</f>
        <v>2</v>
      </c>
      <c r="K6" s="437">
        <f>SUM('6'!K6)</f>
        <v>94474</v>
      </c>
      <c r="L6" s="437">
        <f>SUM('6'!L6)</f>
        <v>0</v>
      </c>
      <c r="M6" s="437">
        <f>SUM('6'!M6)</f>
        <v>0</v>
      </c>
      <c r="N6" s="437">
        <f>SUM('6'!N6)</f>
        <v>94474</v>
      </c>
      <c r="O6" s="437">
        <f>SUM('6'!O6)</f>
        <v>0</v>
      </c>
      <c r="P6" s="437">
        <f>SUM('6'!P6)</f>
        <v>94474</v>
      </c>
      <c r="Q6" s="149">
        <f>N6/P6*100</f>
        <v>100</v>
      </c>
      <c r="R6" s="443">
        <f>SUM('6'!R6)</f>
        <v>0</v>
      </c>
    </row>
    <row r="7" spans="1:18" ht="21.75" customHeight="1">
      <c r="A7" s="634" t="s">
        <v>470</v>
      </c>
      <c r="B7" s="21" t="s">
        <v>472</v>
      </c>
      <c r="C7" s="437">
        <f>SUM('6'!C10:C11)</f>
        <v>2</v>
      </c>
      <c r="D7" s="437">
        <f>SUM('6'!D10:D11)</f>
        <v>0</v>
      </c>
      <c r="E7" s="87">
        <f>SUM('6'!E10:E11)</f>
        <v>0</v>
      </c>
      <c r="F7" s="438">
        <f>SUM('6'!F10:F11)</f>
        <v>0</v>
      </c>
      <c r="G7" s="437">
        <f>SUM('6'!G10:G11)</f>
        <v>10</v>
      </c>
      <c r="H7" s="437">
        <f>SUM('6'!H10:H11)</f>
        <v>4</v>
      </c>
      <c r="I7" s="87">
        <f>SUM('6'!I10:I11)</f>
        <v>0</v>
      </c>
      <c r="J7" s="438">
        <f>SUM('6'!J10:J11)</f>
        <v>16</v>
      </c>
      <c r="K7" s="437">
        <f>SUM('6'!K10:K11)</f>
        <v>335498</v>
      </c>
      <c r="L7" s="437">
        <f>SUM('6'!L10:L11)</f>
        <v>0</v>
      </c>
      <c r="M7" s="437">
        <f>SUM('6'!M10:M11)</f>
        <v>257</v>
      </c>
      <c r="N7" s="437">
        <f>SUM('6'!N10:N11)</f>
        <v>335755</v>
      </c>
      <c r="O7" s="437">
        <f>SUM('6'!O10:O11)</f>
        <v>0</v>
      </c>
      <c r="P7" s="437">
        <f>SUM('6'!P10:P11)</f>
        <v>336960</v>
      </c>
      <c r="Q7" s="149">
        <f t="shared" ref="Q7:Q22" si="0">N7/P7*100</f>
        <v>99.64239078822412</v>
      </c>
      <c r="R7" s="443">
        <f>SUM('6'!R10:R11)</f>
        <v>-371</v>
      </c>
    </row>
    <row r="8" spans="1:18" ht="21.75" customHeight="1">
      <c r="A8" s="641"/>
      <c r="B8" s="21" t="s">
        <v>471</v>
      </c>
      <c r="C8" s="437">
        <f>SUM('6'!C7:C9)</f>
        <v>3</v>
      </c>
      <c r="D8" s="437">
        <f>SUM('6'!D7:D9)</f>
        <v>0</v>
      </c>
      <c r="E8" s="87">
        <f>SUM('6'!E7:E9)</f>
        <v>0</v>
      </c>
      <c r="F8" s="438">
        <f>SUM('6'!F7:F9)</f>
        <v>0</v>
      </c>
      <c r="G8" s="437">
        <f>SUM('6'!G7:G9)</f>
        <v>1</v>
      </c>
      <c r="H8" s="437">
        <f>SUM('6'!H7:H9)</f>
        <v>2</v>
      </c>
      <c r="I8" s="87">
        <f>SUM('6'!I7:I9)</f>
        <v>0</v>
      </c>
      <c r="J8" s="438">
        <f>SUM('6'!J7:J9)</f>
        <v>6</v>
      </c>
      <c r="K8" s="437">
        <f>SUM('6'!K7:K9)</f>
        <v>382797</v>
      </c>
      <c r="L8" s="437">
        <f>SUM('6'!L7:L9)</f>
        <v>0</v>
      </c>
      <c r="M8" s="437">
        <f>SUM('6'!M7:M9)</f>
        <v>0</v>
      </c>
      <c r="N8" s="437">
        <f>SUM('6'!N7:N9)</f>
        <v>382797</v>
      </c>
      <c r="O8" s="437">
        <f>SUM('6'!O7:O9)</f>
        <v>0</v>
      </c>
      <c r="P8" s="437">
        <f>SUM('6'!P7:P9)</f>
        <v>382849</v>
      </c>
      <c r="Q8" s="149">
        <f t="shared" si="0"/>
        <v>99.986417621568819</v>
      </c>
      <c r="R8" s="443">
        <f>SUM('6'!R7:R9)</f>
        <v>371</v>
      </c>
    </row>
    <row r="9" spans="1:18" ht="21.75" customHeight="1">
      <c r="A9" s="634" t="s">
        <v>473</v>
      </c>
      <c r="B9" s="21" t="s">
        <v>475</v>
      </c>
      <c r="C9" s="437">
        <f>SUM('6'!C13:C16)</f>
        <v>4</v>
      </c>
      <c r="D9" s="437">
        <f>SUM('6'!D13:D16)</f>
        <v>0</v>
      </c>
      <c r="E9" s="87">
        <f>SUM('6'!E13:E16)</f>
        <v>3</v>
      </c>
      <c r="F9" s="438">
        <f>SUM('6'!F13:F16)</f>
        <v>3</v>
      </c>
      <c r="G9" s="437">
        <f>SUM('6'!G13:G16)</f>
        <v>12</v>
      </c>
      <c r="H9" s="437">
        <f>SUM('6'!H13:H16)</f>
        <v>2</v>
      </c>
      <c r="I9" s="87">
        <f>SUM('6'!I13:I16)</f>
        <v>3</v>
      </c>
      <c r="J9" s="438">
        <f>SUM('6'!J13:J16)</f>
        <v>21</v>
      </c>
      <c r="K9" s="437">
        <f>SUM('6'!K13:K16)</f>
        <v>417144</v>
      </c>
      <c r="L9" s="437">
        <f>SUM('6'!L13:L16)</f>
        <v>2739</v>
      </c>
      <c r="M9" s="437">
        <f>SUM('6'!M13:M16)</f>
        <v>53</v>
      </c>
      <c r="N9" s="437">
        <f>SUM('6'!N13:N16)</f>
        <v>419936</v>
      </c>
      <c r="O9" s="437">
        <f>SUM('6'!O13:O16)</f>
        <v>0</v>
      </c>
      <c r="P9" s="437">
        <f>SUM('6'!P13:P16)</f>
        <v>419936</v>
      </c>
      <c r="Q9" s="149">
        <f t="shared" si="0"/>
        <v>100</v>
      </c>
      <c r="R9" s="443">
        <f>SUM('6'!R13:R16)</f>
        <v>0</v>
      </c>
    </row>
    <row r="10" spans="1:18" ht="21.75" customHeight="1">
      <c r="A10" s="641"/>
      <c r="B10" s="21" t="s">
        <v>474</v>
      </c>
      <c r="C10" s="437">
        <f>SUM('6'!C12)</f>
        <v>1</v>
      </c>
      <c r="D10" s="437">
        <f>SUM('6'!D12)</f>
        <v>0</v>
      </c>
      <c r="E10" s="87">
        <f>SUM('6'!E12)</f>
        <v>0</v>
      </c>
      <c r="F10" s="438">
        <f>SUM('6'!F12)</f>
        <v>0</v>
      </c>
      <c r="G10" s="437">
        <f>SUM('6'!G12)</f>
        <v>9</v>
      </c>
      <c r="H10" s="437">
        <f>SUM('6'!H12)</f>
        <v>0</v>
      </c>
      <c r="I10" s="87">
        <f>SUM('6'!I12)</f>
        <v>0</v>
      </c>
      <c r="J10" s="438">
        <f>SUM('6'!J12)</f>
        <v>10</v>
      </c>
      <c r="K10" s="437">
        <f>SUM('6'!K12)</f>
        <v>294284</v>
      </c>
      <c r="L10" s="437">
        <f>SUM('6'!L12)</f>
        <v>0</v>
      </c>
      <c r="M10" s="437">
        <f>SUM('6'!M12)</f>
        <v>0</v>
      </c>
      <c r="N10" s="437">
        <f>SUM('6'!N12)</f>
        <v>294284</v>
      </c>
      <c r="O10" s="437">
        <f>SUM('6'!O12)</f>
        <v>0</v>
      </c>
      <c r="P10" s="437">
        <f>SUM('6'!P12)</f>
        <v>294312</v>
      </c>
      <c r="Q10" s="149">
        <f t="shared" si="0"/>
        <v>99.990486286661778</v>
      </c>
      <c r="R10" s="443">
        <f>'6'!R12</f>
        <v>0</v>
      </c>
    </row>
    <row r="11" spans="1:18" ht="21.75" customHeight="1">
      <c r="A11" s="21" t="s">
        <v>476</v>
      </c>
      <c r="B11" s="21" t="s">
        <v>291</v>
      </c>
      <c r="C11" s="437">
        <f>SUM('6'!C17:C22)</f>
        <v>7</v>
      </c>
      <c r="D11" s="437">
        <f>SUM('6'!D17:D22)</f>
        <v>0</v>
      </c>
      <c r="E11" s="87">
        <f>SUM('6'!E17:E22)</f>
        <v>0</v>
      </c>
      <c r="F11" s="438">
        <f>SUM('6'!F17:F22)</f>
        <v>0</v>
      </c>
      <c r="G11" s="437">
        <f>SUM('6'!G17:G22)</f>
        <v>11</v>
      </c>
      <c r="H11" s="437">
        <f>SUM('6'!H17:H22)</f>
        <v>9</v>
      </c>
      <c r="I11" s="87">
        <f>SUM('6'!I17:I22)</f>
        <v>0</v>
      </c>
      <c r="J11" s="438">
        <f>SUM('6'!J17:J22)</f>
        <v>27</v>
      </c>
      <c r="K11" s="437">
        <f>SUM('6'!K17:K22)</f>
        <v>268144</v>
      </c>
      <c r="L11" s="437">
        <f>SUM('6'!L17:L22)</f>
        <v>0</v>
      </c>
      <c r="M11" s="437">
        <f>SUM('6'!M17:M22)</f>
        <v>60</v>
      </c>
      <c r="N11" s="437">
        <f>SUM('6'!N17:N22)</f>
        <v>268204</v>
      </c>
      <c r="O11" s="437">
        <f>SUM('6'!O17:O22)</f>
        <v>35</v>
      </c>
      <c r="P11" s="437">
        <f>SUM('6'!P17:P22)</f>
        <v>269736</v>
      </c>
      <c r="Q11" s="149">
        <f t="shared" si="0"/>
        <v>99.432037251238242</v>
      </c>
      <c r="R11" s="443">
        <f>SUM('6'!R17:R22)</f>
        <v>20</v>
      </c>
    </row>
    <row r="12" spans="1:18" ht="21.75" customHeight="1">
      <c r="A12" s="21" t="s">
        <v>477</v>
      </c>
      <c r="B12" s="21" t="s">
        <v>477</v>
      </c>
      <c r="C12" s="437">
        <f>SUM('6'!C23:C25)</f>
        <v>3</v>
      </c>
      <c r="D12" s="437">
        <f>SUM('6'!D23:D25)</f>
        <v>1</v>
      </c>
      <c r="E12" s="87">
        <f>SUM('6'!E23:E25)</f>
        <v>6</v>
      </c>
      <c r="F12" s="438">
        <f>SUM('6'!F23:F25)</f>
        <v>6</v>
      </c>
      <c r="G12" s="437">
        <f>SUM('6'!G23:G25)</f>
        <v>1</v>
      </c>
      <c r="H12" s="437">
        <f>SUM('6'!H23:H25)</f>
        <v>3</v>
      </c>
      <c r="I12" s="87">
        <f>SUM('6'!I23:I25)</f>
        <v>6</v>
      </c>
      <c r="J12" s="438">
        <f>SUM('6'!J23:J25)</f>
        <v>14</v>
      </c>
      <c r="K12" s="437">
        <f>SUM('6'!K23:K25)</f>
        <v>36806</v>
      </c>
      <c r="L12" s="437">
        <f>SUM('6'!L23:L25)</f>
        <v>5881</v>
      </c>
      <c r="M12" s="437">
        <f>SUM('6'!M23:M25)</f>
        <v>0</v>
      </c>
      <c r="N12" s="437">
        <f>SUM('6'!N23:N25)</f>
        <v>42687</v>
      </c>
      <c r="O12" s="437">
        <f>SUM('6'!O23:O25)</f>
        <v>27</v>
      </c>
      <c r="P12" s="437">
        <f>SUM('6'!P23:P25)</f>
        <v>42887</v>
      </c>
      <c r="Q12" s="149">
        <f t="shared" si="0"/>
        <v>99.533658218108059</v>
      </c>
      <c r="R12" s="443">
        <f>SUM('6'!R23:R25)</f>
        <v>0</v>
      </c>
    </row>
    <row r="13" spans="1:18" ht="21.75" customHeight="1">
      <c r="A13" s="634" t="s">
        <v>478</v>
      </c>
      <c r="B13" s="21" t="s">
        <v>480</v>
      </c>
      <c r="C13" s="437">
        <f>SUM('6'!C26:C29)</f>
        <v>4</v>
      </c>
      <c r="D13" s="437">
        <f>SUM('6'!D26:D29)</f>
        <v>0</v>
      </c>
      <c r="E13" s="87">
        <f>SUM('6'!E26:E29)</f>
        <v>1</v>
      </c>
      <c r="F13" s="438">
        <f>SUM('6'!F26:F29)</f>
        <v>7</v>
      </c>
      <c r="G13" s="437">
        <f>SUM('6'!G26:G29)</f>
        <v>7</v>
      </c>
      <c r="H13" s="437">
        <f>SUM('6'!H26:H29)</f>
        <v>1</v>
      </c>
      <c r="I13" s="87">
        <f>SUM('6'!I26:I29)</f>
        <v>1</v>
      </c>
      <c r="J13" s="438">
        <f>SUM('6'!J26:J29)</f>
        <v>19</v>
      </c>
      <c r="K13" s="437">
        <f>SUM('6'!K26:K29)</f>
        <v>149500</v>
      </c>
      <c r="L13" s="437">
        <f>SUM('6'!L26:L29)</f>
        <v>12974</v>
      </c>
      <c r="M13" s="437">
        <f>SUM('6'!M26:M29)</f>
        <v>206</v>
      </c>
      <c r="N13" s="437">
        <f>SUM('6'!N26:N29)</f>
        <v>162680</v>
      </c>
      <c r="O13" s="437">
        <f>SUM('6'!O26:O29)</f>
        <v>0</v>
      </c>
      <c r="P13" s="437">
        <f>SUM('6'!P26:P29)</f>
        <v>163533</v>
      </c>
      <c r="Q13" s="149">
        <f t="shared" si="0"/>
        <v>99.478392740303178</v>
      </c>
      <c r="R13" s="443">
        <f>SUM('6'!R26:R29)</f>
        <v>0</v>
      </c>
    </row>
    <row r="14" spans="1:18" ht="21.75" customHeight="1">
      <c r="A14" s="641"/>
      <c r="B14" s="21" t="s">
        <v>479</v>
      </c>
      <c r="C14" s="437">
        <f>SUM('6'!C30:C32)</f>
        <v>4</v>
      </c>
      <c r="D14" s="437">
        <f>SUM('6'!D30:D32)</f>
        <v>1</v>
      </c>
      <c r="E14" s="87">
        <f>SUM('6'!E30:E32)</f>
        <v>0</v>
      </c>
      <c r="F14" s="438">
        <f>SUM('6'!F30:F32)</f>
        <v>0</v>
      </c>
      <c r="G14" s="437">
        <f>SUM('6'!G30:G32)</f>
        <v>2</v>
      </c>
      <c r="H14" s="437">
        <f>SUM('6'!H30:H32)</f>
        <v>5</v>
      </c>
      <c r="I14" s="87">
        <f>SUM('6'!I30:I32)</f>
        <v>0</v>
      </c>
      <c r="J14" s="438">
        <f>SUM('6'!J30:J32)</f>
        <v>12</v>
      </c>
      <c r="K14" s="437">
        <f>SUM('6'!K30:K32)</f>
        <v>92041</v>
      </c>
      <c r="L14" s="437">
        <f>SUM('6'!L30:L32)</f>
        <v>0</v>
      </c>
      <c r="M14" s="437">
        <f>SUM('6'!M30:M32)</f>
        <v>0</v>
      </c>
      <c r="N14" s="437">
        <f>SUM('6'!N30:N32)</f>
        <v>92041</v>
      </c>
      <c r="O14" s="437">
        <f>SUM('6'!O30:O32)</f>
        <v>93</v>
      </c>
      <c r="P14" s="437">
        <f>SUM('6'!P30:P32)</f>
        <v>92276</v>
      </c>
      <c r="Q14" s="149">
        <f t="shared" si="0"/>
        <v>99.745329229702193</v>
      </c>
      <c r="R14" s="443">
        <f>SUM('6'!R30:R32)</f>
        <v>0</v>
      </c>
    </row>
    <row r="15" spans="1:18" ht="21.75" customHeight="1">
      <c r="A15" s="634" t="s">
        <v>753</v>
      </c>
      <c r="B15" s="21" t="s">
        <v>482</v>
      </c>
      <c r="C15" s="437">
        <f>SUM('6'!C33:C35)</f>
        <v>3</v>
      </c>
      <c r="D15" s="437">
        <f>SUM('6'!D33:D35)</f>
        <v>0</v>
      </c>
      <c r="E15" s="87">
        <f>SUM('6'!E33:E35)</f>
        <v>43</v>
      </c>
      <c r="F15" s="438">
        <f>SUM('6'!F33:F35)</f>
        <v>43</v>
      </c>
      <c r="G15" s="437">
        <f>SUM('6'!G33:G35)</f>
        <v>4</v>
      </c>
      <c r="H15" s="437">
        <f>SUM('6'!H33:H35)</f>
        <v>13</v>
      </c>
      <c r="I15" s="87">
        <f>SUM('6'!I33:I35)</f>
        <v>43</v>
      </c>
      <c r="J15" s="438">
        <f>SUM('6'!J33:J35)</f>
        <v>63</v>
      </c>
      <c r="K15" s="437">
        <f>SUM('6'!K33:K35)</f>
        <v>79755</v>
      </c>
      <c r="L15" s="437">
        <f>SUM('6'!L33:L35)</f>
        <v>32191</v>
      </c>
      <c r="M15" s="437">
        <f>SUM('6'!M33:M35)</f>
        <v>56</v>
      </c>
      <c r="N15" s="437">
        <f>SUM('6'!N33:N35)</f>
        <v>112002</v>
      </c>
      <c r="O15" s="437">
        <f>SUM('6'!O33:O35)</f>
        <v>253</v>
      </c>
      <c r="P15" s="437">
        <f>SUM('6'!P33:P35)</f>
        <v>112396</v>
      </c>
      <c r="Q15" s="149">
        <f t="shared" si="0"/>
        <v>99.649453717214129</v>
      </c>
      <c r="R15" s="443">
        <f>SUM('6'!R33:R35)</f>
        <v>0</v>
      </c>
    </row>
    <row r="16" spans="1:18" ht="21.75" customHeight="1">
      <c r="A16" s="641"/>
      <c r="B16" s="21" t="s">
        <v>290</v>
      </c>
      <c r="C16" s="437">
        <f>SUM('6'!C36:C37)</f>
        <v>2</v>
      </c>
      <c r="D16" s="437">
        <f>SUM('6'!D36:D37)</f>
        <v>0</v>
      </c>
      <c r="E16" s="87">
        <f>SUM('6'!E36:E37)</f>
        <v>1</v>
      </c>
      <c r="F16" s="438">
        <f>SUM('6'!F36:F37)</f>
        <v>23</v>
      </c>
      <c r="G16" s="437">
        <f>SUM('6'!G36:G37)</f>
        <v>4</v>
      </c>
      <c r="H16" s="437">
        <f>SUM('6'!H36:H37)</f>
        <v>4</v>
      </c>
      <c r="I16" s="87">
        <f>SUM('6'!I36:I37)</f>
        <v>1</v>
      </c>
      <c r="J16" s="438">
        <f>SUM('6'!J36:J37)</f>
        <v>33</v>
      </c>
      <c r="K16" s="437">
        <f>SUM('6'!K36:K37)</f>
        <v>36404</v>
      </c>
      <c r="L16" s="437">
        <f>SUM('6'!L36:L37)</f>
        <v>17034</v>
      </c>
      <c r="M16" s="437">
        <f>SUM('6'!M36:M37)</f>
        <v>27</v>
      </c>
      <c r="N16" s="437">
        <f>SUM('6'!N36:N37)</f>
        <v>53465</v>
      </c>
      <c r="O16" s="437">
        <f>SUM('6'!O36:O37)</f>
        <v>76</v>
      </c>
      <c r="P16" s="437">
        <f>SUM('6'!P36:P37)</f>
        <v>53837</v>
      </c>
      <c r="Q16" s="149">
        <f t="shared" si="0"/>
        <v>99.3090253914594</v>
      </c>
      <c r="R16" s="443">
        <f>SUM('6'!R36:R37)</f>
        <v>0</v>
      </c>
    </row>
    <row r="17" spans="1:18" ht="21.75" customHeight="1">
      <c r="A17" s="21" t="s">
        <v>754</v>
      </c>
      <c r="B17" s="21" t="s">
        <v>511</v>
      </c>
      <c r="C17" s="437">
        <f>SUM('6'!C38:C39)</f>
        <v>4</v>
      </c>
      <c r="D17" s="437">
        <f>SUM('6'!D38:D39)</f>
        <v>0</v>
      </c>
      <c r="E17" s="87">
        <f>SUM('6'!E38:E39)</f>
        <v>0</v>
      </c>
      <c r="F17" s="438">
        <f>SUM('6'!F38:F39)</f>
        <v>0</v>
      </c>
      <c r="G17" s="437">
        <f>SUM('6'!G38:G39)</f>
        <v>3</v>
      </c>
      <c r="H17" s="437">
        <f>SUM('6'!H38:H39)</f>
        <v>7</v>
      </c>
      <c r="I17" s="87">
        <f>SUM('6'!I38:I39)</f>
        <v>0</v>
      </c>
      <c r="J17" s="438">
        <f>SUM('6'!J38:J39)</f>
        <v>14</v>
      </c>
      <c r="K17" s="437">
        <f>SUM('6'!K38:K39)</f>
        <v>104079</v>
      </c>
      <c r="L17" s="437">
        <f>SUM('6'!L38:L39)</f>
        <v>0</v>
      </c>
      <c r="M17" s="437">
        <f>SUM('6'!M38:M39)</f>
        <v>43</v>
      </c>
      <c r="N17" s="437">
        <f>SUM('6'!N38:N39)</f>
        <v>104122</v>
      </c>
      <c r="O17" s="437">
        <f>SUM('6'!O38:O39)</f>
        <v>0</v>
      </c>
      <c r="P17" s="437">
        <f>SUM('6'!P38:P39)</f>
        <v>104429</v>
      </c>
      <c r="Q17" s="149">
        <f t="shared" si="0"/>
        <v>99.706020358329582</v>
      </c>
      <c r="R17" s="443">
        <f>SUM('6'!R38:R39)</f>
        <v>-20</v>
      </c>
    </row>
    <row r="18" spans="1:18" ht="21.75" customHeight="1">
      <c r="A18" s="21" t="s">
        <v>755</v>
      </c>
      <c r="B18" s="319" t="s">
        <v>512</v>
      </c>
      <c r="C18" s="437">
        <f>SUM('6'!C40:C42)</f>
        <v>1</v>
      </c>
      <c r="D18" s="437">
        <f>SUM('6'!D40:D42)</f>
        <v>0</v>
      </c>
      <c r="E18" s="87">
        <f>SUM('6'!E40:E42)</f>
        <v>0</v>
      </c>
      <c r="F18" s="438">
        <f>SUM('6'!F40:F42)</f>
        <v>0</v>
      </c>
      <c r="G18" s="437">
        <f>SUM('6'!G40:G42)</f>
        <v>12</v>
      </c>
      <c r="H18" s="437">
        <f>SUM('6'!H40:H42)</f>
        <v>3</v>
      </c>
      <c r="I18" s="87">
        <f>SUM('6'!I40:I42)</f>
        <v>0</v>
      </c>
      <c r="J18" s="438">
        <f>SUM('6'!J40:J42)</f>
        <v>16</v>
      </c>
      <c r="K18" s="437">
        <f>SUM('6'!K40:K42)</f>
        <v>131321</v>
      </c>
      <c r="L18" s="437">
        <f>SUM('6'!L40:L42)</f>
        <v>0</v>
      </c>
      <c r="M18" s="437">
        <f>SUM('6'!M40:M42)</f>
        <v>0</v>
      </c>
      <c r="N18" s="437">
        <f>SUM('6'!N40:N42)</f>
        <v>131321</v>
      </c>
      <c r="O18" s="437">
        <f>SUM('6'!O40:O42)</f>
        <v>0</v>
      </c>
      <c r="P18" s="437">
        <f>SUM('6'!P40:P42)</f>
        <v>132351</v>
      </c>
      <c r="Q18" s="149">
        <f t="shared" si="0"/>
        <v>99.221766363684452</v>
      </c>
      <c r="R18" s="443">
        <f>SUM('6'!R40:R42)</f>
        <v>0</v>
      </c>
    </row>
    <row r="19" spans="1:18" ht="21.75" customHeight="1">
      <c r="A19" s="70" t="s">
        <v>190</v>
      </c>
      <c r="B19" s="21" t="s">
        <v>734</v>
      </c>
      <c r="C19" s="437">
        <f>SUM('6'!C43)</f>
        <v>2</v>
      </c>
      <c r="D19" s="437"/>
      <c r="E19" s="87">
        <f>SUM('6'!E43)</f>
        <v>8</v>
      </c>
      <c r="F19" s="438">
        <f>SUM('6'!F43)</f>
        <v>8</v>
      </c>
      <c r="G19" s="437">
        <f>SUM('6'!G43)</f>
        <v>48</v>
      </c>
      <c r="H19" s="437">
        <f>SUM('6'!H43)</f>
        <v>17</v>
      </c>
      <c r="I19" s="87">
        <f>SUM('6'!I43)</f>
        <v>8</v>
      </c>
      <c r="J19" s="438">
        <v>75</v>
      </c>
      <c r="K19" s="437">
        <f>SUM('6'!K43)</f>
        <v>1527541</v>
      </c>
      <c r="L19" s="437">
        <f>SUM('6'!L43)</f>
        <v>1543</v>
      </c>
      <c r="M19" s="437">
        <f>SUM('6'!M43)</f>
        <v>1353</v>
      </c>
      <c r="N19" s="437">
        <f>SUM('6'!N43)</f>
        <v>1530437</v>
      </c>
      <c r="O19" s="437">
        <f>SUM('6'!O43)</f>
        <v>100</v>
      </c>
      <c r="P19" s="437">
        <f>'6'!P43</f>
        <v>1530858</v>
      </c>
      <c r="Q19" s="149">
        <f t="shared" si="0"/>
        <v>99.972499082214028</v>
      </c>
      <c r="R19" s="443">
        <f>'6'!R43</f>
        <v>0</v>
      </c>
    </row>
    <row r="20" spans="1:18" ht="21.75" customHeight="1">
      <c r="A20" s="70" t="s">
        <v>178</v>
      </c>
      <c r="B20" s="21" t="s">
        <v>735</v>
      </c>
      <c r="C20" s="437">
        <f>SUM('6'!C44)</f>
        <v>1</v>
      </c>
      <c r="D20" s="437">
        <f>SUM('6'!D44)</f>
        <v>0</v>
      </c>
      <c r="E20" s="87">
        <f>SUM('6'!E44)</f>
        <v>0</v>
      </c>
      <c r="F20" s="438">
        <f>SUM('6'!F44)</f>
        <v>0</v>
      </c>
      <c r="G20" s="437">
        <f>SUM('6'!G44)</f>
        <v>19</v>
      </c>
      <c r="H20" s="437">
        <f>SUM('6'!H44)</f>
        <v>9</v>
      </c>
      <c r="I20" s="87">
        <f>SUM('6'!I44)</f>
        <v>0</v>
      </c>
      <c r="J20" s="438">
        <f>SUM('6'!J44)</f>
        <v>29</v>
      </c>
      <c r="K20" s="437">
        <f>SUM('6'!K44)</f>
        <v>531078</v>
      </c>
      <c r="L20" s="437">
        <f>SUM('6'!L44)</f>
        <v>0</v>
      </c>
      <c r="M20" s="437">
        <f>SUM('6'!M44)</f>
        <v>284</v>
      </c>
      <c r="N20" s="437">
        <f>SUM('6'!N44)</f>
        <v>531362</v>
      </c>
      <c r="O20" s="437">
        <f>SUM('6'!O44)</f>
        <v>90</v>
      </c>
      <c r="P20" s="437">
        <f>SUM('6'!P44)</f>
        <v>533077</v>
      </c>
      <c r="Q20" s="149">
        <f t="shared" si="0"/>
        <v>99.678282874706653</v>
      </c>
      <c r="R20" s="443">
        <f>'6'!R44</f>
        <v>0</v>
      </c>
    </row>
    <row r="21" spans="1:18" ht="21.75" customHeight="1">
      <c r="A21" s="70" t="s">
        <v>179</v>
      </c>
      <c r="B21" s="21" t="s">
        <v>736</v>
      </c>
      <c r="C21" s="437">
        <f>SUM('6'!C45)</f>
        <v>1</v>
      </c>
      <c r="D21" s="437">
        <f>SUM('6'!D45)</f>
        <v>0</v>
      </c>
      <c r="E21" s="87">
        <f>SUM('6'!E45)</f>
        <v>0</v>
      </c>
      <c r="F21" s="438">
        <f>SUM('6'!F45)</f>
        <v>0</v>
      </c>
      <c r="G21" s="437">
        <f>SUM('6'!G45)</f>
        <v>3</v>
      </c>
      <c r="H21" s="437">
        <f>SUM('6'!H45)</f>
        <v>1</v>
      </c>
      <c r="I21" s="87">
        <f>SUM('6'!I45)</f>
        <v>0</v>
      </c>
      <c r="J21" s="438">
        <f>SUM('6'!J45)</f>
        <v>5</v>
      </c>
      <c r="K21" s="437">
        <f>SUM('6'!K45)</f>
        <v>450765</v>
      </c>
      <c r="L21" s="437">
        <f>SUM('6'!L45)</f>
        <v>0</v>
      </c>
      <c r="M21" s="437">
        <f>SUM('6'!M45)</f>
        <v>0</v>
      </c>
      <c r="N21" s="437">
        <f>SUM('6'!N45)</f>
        <v>450765</v>
      </c>
      <c r="O21" s="437">
        <f>SUM('6'!O45)</f>
        <v>0</v>
      </c>
      <c r="P21" s="437">
        <f>SUM('6'!P45)</f>
        <v>450765</v>
      </c>
      <c r="Q21" s="149">
        <f t="shared" si="0"/>
        <v>100</v>
      </c>
      <c r="R21" s="443">
        <f>'6'!R45</f>
        <v>0</v>
      </c>
    </row>
    <row r="22" spans="1:18" ht="21.75" customHeight="1">
      <c r="A22" s="70" t="s">
        <v>180</v>
      </c>
      <c r="B22" s="21" t="s">
        <v>737</v>
      </c>
      <c r="C22" s="437">
        <f>SUM('6'!C46)</f>
        <v>1</v>
      </c>
      <c r="D22" s="437">
        <f>SUM('6'!D46)</f>
        <v>0</v>
      </c>
      <c r="E22" s="87">
        <f>SUM('6'!E46)</f>
        <v>0</v>
      </c>
      <c r="F22" s="438">
        <f>SUM('6'!F46)</f>
        <v>0</v>
      </c>
      <c r="G22" s="437">
        <f>SUM('6'!G46)</f>
        <v>22</v>
      </c>
      <c r="H22" s="437">
        <f>SUM('6'!H46)</f>
        <v>3</v>
      </c>
      <c r="I22" s="87">
        <f>SUM('6'!I46)</f>
        <v>0</v>
      </c>
      <c r="J22" s="438">
        <f>SUM('6'!J46)</f>
        <v>26</v>
      </c>
      <c r="K22" s="437">
        <f>SUM('6'!K46)</f>
        <v>487868</v>
      </c>
      <c r="L22" s="437">
        <f>SUM('6'!L46)</f>
        <v>0</v>
      </c>
      <c r="M22" s="437">
        <f>SUM('6'!M46)</f>
        <v>98</v>
      </c>
      <c r="N22" s="437">
        <f>SUM('6'!N46)</f>
        <v>487966</v>
      </c>
      <c r="O22" s="437">
        <f>SUM('6'!O46)</f>
        <v>0</v>
      </c>
      <c r="P22" s="437">
        <f>SUM('6'!P46)</f>
        <v>488079</v>
      </c>
      <c r="Q22" s="149">
        <f t="shared" si="0"/>
        <v>99.976848010260639</v>
      </c>
      <c r="R22" s="443">
        <f>'6'!R46</f>
        <v>0</v>
      </c>
    </row>
    <row r="23" spans="1:18" ht="21.75" customHeight="1">
      <c r="A23" s="83"/>
      <c r="B23" s="105" t="s">
        <v>756</v>
      </c>
      <c r="C23" s="437"/>
      <c r="D23" s="437">
        <v>1</v>
      </c>
      <c r="E23" s="85"/>
      <c r="F23" s="438"/>
      <c r="G23" s="437"/>
      <c r="H23" s="437"/>
      <c r="I23" s="87">
        <f t="shared" ref="I23:I24" si="1">E23</f>
        <v>0</v>
      </c>
      <c r="J23" s="438">
        <f>SUM(C23:H23)-E23</f>
        <v>1</v>
      </c>
      <c r="K23" s="437"/>
      <c r="L23" s="439"/>
      <c r="M23" s="437"/>
      <c r="N23" s="437">
        <f t="shared" ref="N23:N24" si="2">SUM(K23:M23)</f>
        <v>0</v>
      </c>
      <c r="O23" s="437"/>
      <c r="P23" s="437"/>
      <c r="Q23" s="150"/>
      <c r="R23" s="443"/>
    </row>
    <row r="24" spans="1:18" ht="21.75" customHeight="1" thickBot="1">
      <c r="A24" s="106"/>
      <c r="B24" s="107" t="s">
        <v>757</v>
      </c>
      <c r="C24" s="440"/>
      <c r="D24" s="440">
        <v>1</v>
      </c>
      <c r="E24" s="108"/>
      <c r="F24" s="441"/>
      <c r="G24" s="440"/>
      <c r="H24" s="440"/>
      <c r="I24" s="87">
        <f t="shared" si="1"/>
        <v>0</v>
      </c>
      <c r="J24" s="441">
        <f t="shared" ref="J24" si="3">SUM(C24:H24)-E24</f>
        <v>1</v>
      </c>
      <c r="K24" s="440"/>
      <c r="L24" s="440"/>
      <c r="M24" s="440"/>
      <c r="N24" s="440">
        <f t="shared" si="2"/>
        <v>0</v>
      </c>
      <c r="O24" s="440"/>
      <c r="P24" s="440"/>
      <c r="Q24" s="151"/>
      <c r="R24" s="444"/>
    </row>
    <row r="25" spans="1:18" ht="21.75" customHeight="1" thickTop="1">
      <c r="A25" s="109"/>
      <c r="B25" s="334" t="s">
        <v>738</v>
      </c>
      <c r="C25" s="439">
        <f>SUM(C6:C24)</f>
        <v>44</v>
      </c>
      <c r="D25" s="439">
        <f>SUM(D6:D24)</f>
        <v>4</v>
      </c>
      <c r="E25" s="110">
        <f t="shared" ref="E25:R25" si="4">SUM(E6:E24)</f>
        <v>62</v>
      </c>
      <c r="F25" s="442">
        <f t="shared" si="4"/>
        <v>90</v>
      </c>
      <c r="G25" s="439">
        <f t="shared" si="4"/>
        <v>169</v>
      </c>
      <c r="H25" s="439">
        <f t="shared" si="4"/>
        <v>83</v>
      </c>
      <c r="I25" s="110">
        <f>SUM(I6:I24)</f>
        <v>62</v>
      </c>
      <c r="J25" s="442">
        <f>SUM(J6:J24)</f>
        <v>390</v>
      </c>
      <c r="K25" s="439">
        <f t="shared" si="4"/>
        <v>5419499</v>
      </c>
      <c r="L25" s="439">
        <f t="shared" si="4"/>
        <v>72362</v>
      </c>
      <c r="M25" s="439">
        <f t="shared" si="4"/>
        <v>2437</v>
      </c>
      <c r="N25" s="439">
        <f>SUM(N6:N24)</f>
        <v>5494298</v>
      </c>
      <c r="O25" s="439">
        <f>SUM(O6:O24)</f>
        <v>674</v>
      </c>
      <c r="P25" s="439">
        <f t="shared" si="4"/>
        <v>5502755</v>
      </c>
      <c r="Q25" s="149">
        <f>N25/P25*100</f>
        <v>99.846313346678158</v>
      </c>
      <c r="R25" s="445">
        <f t="shared" si="4"/>
        <v>0</v>
      </c>
    </row>
    <row r="26" spans="1:18" ht="18" customHeight="1">
      <c r="A26" s="111" t="s">
        <v>758</v>
      </c>
    </row>
  </sheetData>
  <mergeCells count="18">
    <mergeCell ref="P3:P4"/>
    <mergeCell ref="K4:K5"/>
    <mergeCell ref="K3:N3"/>
    <mergeCell ref="L4:L5"/>
    <mergeCell ref="M4:M5"/>
    <mergeCell ref="A15:A16"/>
    <mergeCell ref="H4:H5"/>
    <mergeCell ref="I4:J5"/>
    <mergeCell ref="E4:F5"/>
    <mergeCell ref="A7:A8"/>
    <mergeCell ref="A9:A10"/>
    <mergeCell ref="A13:A14"/>
    <mergeCell ref="A3:A5"/>
    <mergeCell ref="B3:B5"/>
    <mergeCell ref="C4:C5"/>
    <mergeCell ref="D4:D5"/>
    <mergeCell ref="C3:J3"/>
    <mergeCell ref="G4:G5"/>
  </mergeCells>
  <phoneticPr fontId="2"/>
  <printOptions horizontalCentered="1"/>
  <pageMargins left="0.78740157480314965" right="0.78740157480314965" top="1.1811023622047245" bottom="0.98425196850393704" header="0.51181102362204722" footer="0.51181102362204722"/>
  <pageSetup paperSize="9" scale="85" orientation="landscape" r:id="rId1"/>
  <headerFooter alignWithMargins="0">
    <oddFooter>&amp;C- 5 -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48"/>
  <sheetViews>
    <sheetView showZeros="0" view="pageBreakPreview" zoomScale="70" zoomScaleNormal="100" zoomScaleSheetLayoutView="70" workbookViewId="0">
      <pane xSplit="2" ySplit="5" topLeftCell="C6" activePane="bottomRight" state="frozen"/>
      <selection activeCell="M87" sqref="M87"/>
      <selection pane="topRight" activeCell="M87" sqref="M87"/>
      <selection pane="bottomLeft" activeCell="M87" sqref="M87"/>
      <selection pane="bottomRight"/>
    </sheetView>
  </sheetViews>
  <sheetFormatPr defaultColWidth="9" defaultRowHeight="27.95" customHeight="1"/>
  <cols>
    <col min="1" max="1" width="9" style="27"/>
    <col min="2" max="2" width="12.625" style="27" bestFit="1" customWidth="1"/>
    <col min="3" max="3" width="8.625" style="26" customWidth="1"/>
    <col min="4" max="4" width="6.375" style="26" customWidth="1"/>
    <col min="5" max="5" width="5.75" style="29" customWidth="1"/>
    <col min="6" max="6" width="5.5" style="29" customWidth="1"/>
    <col min="7" max="8" width="6.625" style="26" customWidth="1"/>
    <col min="9" max="9" width="5.75" style="29" bestFit="1" customWidth="1"/>
    <col min="10" max="10" width="6.125" style="29" bestFit="1" customWidth="1"/>
    <col min="11" max="11" width="11.125" style="26" bestFit="1" customWidth="1"/>
    <col min="12" max="12" width="9.75" style="4" bestFit="1" customWidth="1"/>
    <col min="13" max="13" width="8.25" style="26" customWidth="1"/>
    <col min="14" max="14" width="11.125" style="26" bestFit="1" customWidth="1"/>
    <col min="15" max="15" width="10.75" style="26" bestFit="1" customWidth="1"/>
    <col min="16" max="16" width="11" style="26" bestFit="1" customWidth="1"/>
    <col min="17" max="17" width="13" style="26" customWidth="1"/>
    <col min="18" max="18" width="10.75" style="26" bestFit="1" customWidth="1"/>
    <col min="19" max="16384" width="9" style="26"/>
  </cols>
  <sheetData>
    <row r="1" spans="1:18" s="24" customFormat="1" ht="30" customHeight="1">
      <c r="A1" s="22" t="s">
        <v>764</v>
      </c>
      <c r="B1" s="23"/>
      <c r="E1" s="25"/>
      <c r="F1" s="25"/>
      <c r="I1" s="25"/>
      <c r="J1" s="25"/>
      <c r="L1" s="22"/>
      <c r="R1" s="592"/>
    </row>
    <row r="2" spans="1:18" s="24" customFormat="1" ht="18" customHeight="1">
      <c r="A2" s="22"/>
      <c r="B2" s="23"/>
      <c r="E2" s="25"/>
      <c r="F2" s="25"/>
      <c r="I2" s="25"/>
      <c r="J2" s="25"/>
      <c r="L2" s="22"/>
    </row>
    <row r="3" spans="1:18" ht="27.95" customHeight="1">
      <c r="A3" s="665" t="s">
        <v>444</v>
      </c>
      <c r="B3" s="665" t="s">
        <v>765</v>
      </c>
      <c r="C3" s="667" t="s">
        <v>766</v>
      </c>
      <c r="D3" s="668"/>
      <c r="E3" s="668"/>
      <c r="F3" s="668"/>
      <c r="G3" s="668"/>
      <c r="H3" s="668"/>
      <c r="I3" s="668"/>
      <c r="J3" s="669"/>
      <c r="K3" s="667" t="s">
        <v>1082</v>
      </c>
      <c r="L3" s="668"/>
      <c r="M3" s="668"/>
      <c r="N3" s="669"/>
      <c r="O3" s="613" t="s">
        <v>742</v>
      </c>
      <c r="P3" s="665" t="s">
        <v>743</v>
      </c>
      <c r="Q3" s="152" t="s">
        <v>744</v>
      </c>
      <c r="R3" s="429" t="s">
        <v>745</v>
      </c>
    </row>
    <row r="4" spans="1:18" ht="27.95" customHeight="1">
      <c r="A4" s="666"/>
      <c r="B4" s="666"/>
      <c r="C4" s="665" t="s">
        <v>344</v>
      </c>
      <c r="D4" s="671" t="s">
        <v>767</v>
      </c>
      <c r="E4" s="672" t="s">
        <v>768</v>
      </c>
      <c r="F4" s="673"/>
      <c r="G4" s="671" t="s">
        <v>769</v>
      </c>
      <c r="H4" s="671" t="s">
        <v>343</v>
      </c>
      <c r="I4" s="676" t="s">
        <v>346</v>
      </c>
      <c r="J4" s="673"/>
      <c r="K4" s="665" t="s">
        <v>344</v>
      </c>
      <c r="L4" s="671" t="s">
        <v>768</v>
      </c>
      <c r="M4" s="671" t="s">
        <v>769</v>
      </c>
      <c r="N4" s="429" t="s">
        <v>346</v>
      </c>
      <c r="O4" s="620" t="s">
        <v>748</v>
      </c>
      <c r="P4" s="666"/>
      <c r="Q4" s="153" t="s">
        <v>1053</v>
      </c>
      <c r="R4" s="430" t="s">
        <v>748</v>
      </c>
    </row>
    <row r="5" spans="1:18" s="27" customFormat="1" ht="27.95" customHeight="1">
      <c r="A5" s="670"/>
      <c r="B5" s="670" t="s">
        <v>176</v>
      </c>
      <c r="C5" s="666" t="s">
        <v>344</v>
      </c>
      <c r="D5" s="666" t="s">
        <v>749</v>
      </c>
      <c r="E5" s="674"/>
      <c r="F5" s="675"/>
      <c r="G5" s="666" t="s">
        <v>747</v>
      </c>
      <c r="H5" s="666" t="s">
        <v>742</v>
      </c>
      <c r="I5" s="674"/>
      <c r="J5" s="675"/>
      <c r="K5" s="666" t="s">
        <v>344</v>
      </c>
      <c r="L5" s="670"/>
      <c r="M5" s="666" t="s">
        <v>747</v>
      </c>
      <c r="N5" s="432" t="s">
        <v>276</v>
      </c>
      <c r="O5" s="614" t="s">
        <v>446</v>
      </c>
      <c r="P5" s="431" t="s">
        <v>750</v>
      </c>
      <c r="Q5" s="154" t="s">
        <v>845</v>
      </c>
      <c r="R5" s="431" t="s">
        <v>751</v>
      </c>
    </row>
    <row r="6" spans="1:18" ht="27.95" customHeight="1">
      <c r="A6" s="430" t="s">
        <v>450</v>
      </c>
      <c r="B6" s="532" t="s">
        <v>770</v>
      </c>
      <c r="C6" s="446">
        <v>1</v>
      </c>
      <c r="D6" s="446"/>
      <c r="E6" s="286"/>
      <c r="F6" s="287">
        <v>0</v>
      </c>
      <c r="G6" s="446">
        <v>1</v>
      </c>
      <c r="H6" s="618"/>
      <c r="I6" s="288">
        <f>E6</f>
        <v>0</v>
      </c>
      <c r="J6" s="287">
        <f>C6+D6+F6+G6+H6</f>
        <v>2</v>
      </c>
      <c r="K6" s="447">
        <v>94474</v>
      </c>
      <c r="L6" s="447"/>
      <c r="M6" s="282"/>
      <c r="N6" s="282">
        <f>SUM(K6:M6)</f>
        <v>94474</v>
      </c>
      <c r="O6" s="282"/>
      <c r="P6" s="282">
        <v>94474</v>
      </c>
      <c r="Q6" s="155">
        <f>(N6)/P6*100</f>
        <v>100</v>
      </c>
      <c r="R6" s="574"/>
    </row>
    <row r="7" spans="1:18" ht="27.95" customHeight="1">
      <c r="A7" s="429" t="s">
        <v>470</v>
      </c>
      <c r="B7" s="532" t="s">
        <v>771</v>
      </c>
      <c r="C7" s="446">
        <v>1</v>
      </c>
      <c r="D7" s="446"/>
      <c r="E7" s="286"/>
      <c r="F7" s="287">
        <v>0</v>
      </c>
      <c r="G7" s="446">
        <v>1</v>
      </c>
      <c r="H7" s="618"/>
      <c r="I7" s="288">
        <f t="shared" ref="I7:I46" si="0">E7</f>
        <v>0</v>
      </c>
      <c r="J7" s="287">
        <f>C7+D7+F7+G7+H7</f>
        <v>2</v>
      </c>
      <c r="K7" s="447">
        <v>196632</v>
      </c>
      <c r="L7" s="447"/>
      <c r="M7" s="282"/>
      <c r="N7" s="282">
        <f t="shared" ref="N7:N45" si="1">SUM(K7:M7)</f>
        <v>196632</v>
      </c>
      <c r="O7" s="282"/>
      <c r="P7" s="282">
        <v>196632</v>
      </c>
      <c r="Q7" s="155">
        <f t="shared" ref="Q7:Q47" si="2">(N7)/P7*100</f>
        <v>100</v>
      </c>
      <c r="R7" s="575"/>
    </row>
    <row r="8" spans="1:18" ht="27.95" customHeight="1">
      <c r="A8" s="430"/>
      <c r="B8" s="532" t="s">
        <v>773</v>
      </c>
      <c r="C8" s="446">
        <v>1</v>
      </c>
      <c r="D8" s="446"/>
      <c r="E8" s="286"/>
      <c r="F8" s="287">
        <v>0</v>
      </c>
      <c r="G8" s="446"/>
      <c r="H8" s="618">
        <v>2</v>
      </c>
      <c r="I8" s="288">
        <f t="shared" si="0"/>
        <v>0</v>
      </c>
      <c r="J8" s="287">
        <f>C8+D8+F8+G8+H8</f>
        <v>3</v>
      </c>
      <c r="K8" s="447">
        <v>155452</v>
      </c>
      <c r="L8" s="447"/>
      <c r="M8" s="282"/>
      <c r="N8" s="282">
        <f t="shared" si="1"/>
        <v>155452</v>
      </c>
      <c r="O8" s="282">
        <v>0</v>
      </c>
      <c r="P8" s="282">
        <v>155500</v>
      </c>
      <c r="Q8" s="155">
        <f>(N8)/P8*100</f>
        <v>99.96913183279743</v>
      </c>
      <c r="R8" s="575">
        <v>371</v>
      </c>
    </row>
    <row r="9" spans="1:18" ht="27.95" customHeight="1">
      <c r="A9" s="430"/>
      <c r="B9" s="532" t="s">
        <v>775</v>
      </c>
      <c r="C9" s="446">
        <v>1</v>
      </c>
      <c r="D9" s="446"/>
      <c r="E9" s="286"/>
      <c r="F9" s="287">
        <v>0</v>
      </c>
      <c r="G9" s="446"/>
      <c r="H9" s="618"/>
      <c r="I9" s="288">
        <f t="shared" si="0"/>
        <v>0</v>
      </c>
      <c r="J9" s="287">
        <f>C9+D9+F9+G9+H9</f>
        <v>1</v>
      </c>
      <c r="K9" s="447">
        <v>30713</v>
      </c>
      <c r="L9" s="447"/>
      <c r="M9" s="282"/>
      <c r="N9" s="282">
        <f t="shared" si="1"/>
        <v>30713</v>
      </c>
      <c r="O9" s="282"/>
      <c r="P9" s="282">
        <v>30717</v>
      </c>
      <c r="Q9" s="155">
        <f t="shared" si="2"/>
        <v>99.986977894976718</v>
      </c>
      <c r="R9" s="575"/>
    </row>
    <row r="10" spans="1:18" ht="27.95" customHeight="1">
      <c r="A10" s="430" t="s">
        <v>277</v>
      </c>
      <c r="B10" s="532" t="s">
        <v>772</v>
      </c>
      <c r="C10" s="446">
        <v>1</v>
      </c>
      <c r="D10" s="446"/>
      <c r="E10" s="286"/>
      <c r="F10" s="287">
        <v>0</v>
      </c>
      <c r="G10" s="446">
        <v>6</v>
      </c>
      <c r="H10" s="618"/>
      <c r="I10" s="288">
        <f t="shared" si="0"/>
        <v>0</v>
      </c>
      <c r="J10" s="287">
        <f t="shared" ref="J10:J45" si="3">C10+D10+F10+G10+H10</f>
        <v>7</v>
      </c>
      <c r="K10" s="447">
        <v>224974</v>
      </c>
      <c r="L10" s="447"/>
      <c r="M10" s="282"/>
      <c r="N10" s="282">
        <f t="shared" si="1"/>
        <v>224974</v>
      </c>
      <c r="O10" s="282"/>
      <c r="P10" s="282">
        <v>225010</v>
      </c>
      <c r="Q10" s="155">
        <f t="shared" si="2"/>
        <v>99.984000711079517</v>
      </c>
      <c r="R10" s="575">
        <v>-371</v>
      </c>
    </row>
    <row r="11" spans="1:18" ht="27.95" customHeight="1">
      <c r="A11" s="431"/>
      <c r="B11" s="532" t="s">
        <v>774</v>
      </c>
      <c r="C11" s="446">
        <v>1</v>
      </c>
      <c r="D11" s="446"/>
      <c r="E11" s="286"/>
      <c r="F11" s="287">
        <v>0</v>
      </c>
      <c r="G11" s="446">
        <v>4</v>
      </c>
      <c r="H11" s="618">
        <v>4</v>
      </c>
      <c r="I11" s="288">
        <f t="shared" si="0"/>
        <v>0</v>
      </c>
      <c r="J11" s="287">
        <f t="shared" si="3"/>
        <v>9</v>
      </c>
      <c r="K11" s="447">
        <v>110524</v>
      </c>
      <c r="L11" s="447"/>
      <c r="M11" s="282">
        <v>257</v>
      </c>
      <c r="N11" s="282">
        <f t="shared" si="1"/>
        <v>110781</v>
      </c>
      <c r="O11" s="282"/>
      <c r="P11" s="282">
        <v>111950</v>
      </c>
      <c r="Q11" s="155">
        <f t="shared" si="2"/>
        <v>98.955783832067894</v>
      </c>
      <c r="R11" s="575">
        <v>0</v>
      </c>
    </row>
    <row r="12" spans="1:18" ht="27.95" customHeight="1">
      <c r="A12" s="430" t="s">
        <v>473</v>
      </c>
      <c r="B12" s="532" t="s">
        <v>776</v>
      </c>
      <c r="C12" s="446">
        <v>1</v>
      </c>
      <c r="D12" s="446"/>
      <c r="E12" s="286"/>
      <c r="F12" s="287">
        <v>0</v>
      </c>
      <c r="G12" s="446">
        <v>9</v>
      </c>
      <c r="H12" s="618"/>
      <c r="I12" s="288">
        <f t="shared" si="0"/>
        <v>0</v>
      </c>
      <c r="J12" s="287">
        <f t="shared" si="3"/>
        <v>10</v>
      </c>
      <c r="K12" s="447">
        <v>294284</v>
      </c>
      <c r="L12" s="447"/>
      <c r="M12" s="282"/>
      <c r="N12" s="282">
        <f t="shared" si="1"/>
        <v>294284</v>
      </c>
      <c r="O12" s="282"/>
      <c r="P12" s="282">
        <v>294312</v>
      </c>
      <c r="Q12" s="155">
        <f t="shared" si="2"/>
        <v>99.990486286661778</v>
      </c>
      <c r="R12" s="575"/>
    </row>
    <row r="13" spans="1:18" ht="27.95" customHeight="1">
      <c r="A13" s="430" t="s">
        <v>180</v>
      </c>
      <c r="B13" s="532" t="s">
        <v>777</v>
      </c>
      <c r="C13" s="446">
        <v>1</v>
      </c>
      <c r="D13" s="446"/>
      <c r="E13" s="288">
        <v>3</v>
      </c>
      <c r="F13" s="287">
        <v>3</v>
      </c>
      <c r="G13" s="446">
        <v>7</v>
      </c>
      <c r="H13" s="618">
        <v>2</v>
      </c>
      <c r="I13" s="288">
        <f t="shared" si="0"/>
        <v>3</v>
      </c>
      <c r="J13" s="287">
        <f>C13+D13+F13+G13+H13</f>
        <v>13</v>
      </c>
      <c r="K13" s="447">
        <v>262732</v>
      </c>
      <c r="L13" s="447">
        <v>2739</v>
      </c>
      <c r="M13" s="282">
        <v>53</v>
      </c>
      <c r="N13" s="282">
        <f t="shared" si="1"/>
        <v>265524</v>
      </c>
      <c r="O13" s="282"/>
      <c r="P13" s="282">
        <v>265524</v>
      </c>
      <c r="Q13" s="155">
        <f t="shared" si="2"/>
        <v>100</v>
      </c>
      <c r="R13" s="575">
        <v>4551</v>
      </c>
    </row>
    <row r="14" spans="1:18" ht="27.95" customHeight="1">
      <c r="A14" s="430"/>
      <c r="B14" s="532" t="s">
        <v>778</v>
      </c>
      <c r="C14" s="446">
        <v>1</v>
      </c>
      <c r="D14" s="446"/>
      <c r="E14" s="286"/>
      <c r="F14" s="287">
        <v>0</v>
      </c>
      <c r="G14" s="446">
        <v>3</v>
      </c>
      <c r="H14" s="618"/>
      <c r="I14" s="288">
        <f t="shared" si="0"/>
        <v>0</v>
      </c>
      <c r="J14" s="287">
        <f t="shared" si="3"/>
        <v>4</v>
      </c>
      <c r="K14" s="447">
        <v>90010</v>
      </c>
      <c r="L14" s="447"/>
      <c r="M14" s="282"/>
      <c r="N14" s="282">
        <f t="shared" si="1"/>
        <v>90010</v>
      </c>
      <c r="O14" s="282"/>
      <c r="P14" s="282">
        <v>90010</v>
      </c>
      <c r="Q14" s="155">
        <f t="shared" si="2"/>
        <v>100</v>
      </c>
      <c r="R14" s="575">
        <v>-4551</v>
      </c>
    </row>
    <row r="15" spans="1:18" ht="27.95" customHeight="1">
      <c r="A15" s="430"/>
      <c r="B15" s="532" t="s">
        <v>779</v>
      </c>
      <c r="C15" s="446">
        <v>1</v>
      </c>
      <c r="D15" s="446"/>
      <c r="E15" s="286"/>
      <c r="F15" s="287">
        <v>0</v>
      </c>
      <c r="G15" s="446">
        <v>2</v>
      </c>
      <c r="H15" s="618"/>
      <c r="I15" s="288">
        <f t="shared" si="0"/>
        <v>0</v>
      </c>
      <c r="J15" s="287">
        <f t="shared" si="3"/>
        <v>3</v>
      </c>
      <c r="K15" s="447">
        <v>30740</v>
      </c>
      <c r="L15" s="447"/>
      <c r="M15" s="282"/>
      <c r="N15" s="282">
        <f t="shared" si="1"/>
        <v>30740</v>
      </c>
      <c r="O15" s="282"/>
      <c r="P15" s="282">
        <v>30740</v>
      </c>
      <c r="Q15" s="155">
        <f t="shared" si="2"/>
        <v>100</v>
      </c>
      <c r="R15" s="575"/>
    </row>
    <row r="16" spans="1:18" ht="27.95" customHeight="1">
      <c r="A16" s="431"/>
      <c r="B16" s="532" t="s">
        <v>780</v>
      </c>
      <c r="C16" s="446">
        <v>1</v>
      </c>
      <c r="D16" s="446"/>
      <c r="E16" s="286"/>
      <c r="F16" s="287">
        <v>0</v>
      </c>
      <c r="G16" s="446"/>
      <c r="H16" s="618"/>
      <c r="I16" s="288">
        <f t="shared" si="0"/>
        <v>0</v>
      </c>
      <c r="J16" s="287">
        <f t="shared" si="3"/>
        <v>1</v>
      </c>
      <c r="K16" s="447">
        <v>33662</v>
      </c>
      <c r="L16" s="447"/>
      <c r="M16" s="282"/>
      <c r="N16" s="282">
        <f t="shared" si="1"/>
        <v>33662</v>
      </c>
      <c r="O16" s="282"/>
      <c r="P16" s="282">
        <v>33662</v>
      </c>
      <c r="Q16" s="155">
        <f t="shared" si="2"/>
        <v>100</v>
      </c>
      <c r="R16" s="575"/>
    </row>
    <row r="17" spans="1:18" ht="27.95" customHeight="1">
      <c r="A17" s="430" t="s">
        <v>476</v>
      </c>
      <c r="B17" s="532" t="s">
        <v>781</v>
      </c>
      <c r="C17" s="446">
        <v>2</v>
      </c>
      <c r="D17" s="446"/>
      <c r="E17" s="288"/>
      <c r="F17" s="287"/>
      <c r="G17" s="446">
        <v>1</v>
      </c>
      <c r="H17" s="618"/>
      <c r="I17" s="288">
        <f t="shared" si="0"/>
        <v>0</v>
      </c>
      <c r="J17" s="287">
        <f t="shared" si="3"/>
        <v>3</v>
      </c>
      <c r="K17" s="447">
        <v>39999</v>
      </c>
      <c r="L17" s="447"/>
      <c r="M17" s="282"/>
      <c r="N17" s="282">
        <f t="shared" si="1"/>
        <v>39999</v>
      </c>
      <c r="O17" s="282"/>
      <c r="P17" s="282">
        <v>40098</v>
      </c>
      <c r="Q17" s="155">
        <f t="shared" si="2"/>
        <v>99.753104893012122</v>
      </c>
      <c r="R17" s="575"/>
    </row>
    <row r="18" spans="1:18" ht="27.95" customHeight="1">
      <c r="A18" s="430"/>
      <c r="B18" s="532" t="s">
        <v>782</v>
      </c>
      <c r="C18" s="446">
        <v>1</v>
      </c>
      <c r="D18" s="446"/>
      <c r="E18" s="286"/>
      <c r="F18" s="287">
        <v>0</v>
      </c>
      <c r="G18" s="446">
        <v>5</v>
      </c>
      <c r="H18" s="618">
        <v>5</v>
      </c>
      <c r="I18" s="288">
        <f t="shared" si="0"/>
        <v>0</v>
      </c>
      <c r="J18" s="287">
        <f>C18+D18+F18+G18+H18</f>
        <v>11</v>
      </c>
      <c r="K18" s="447">
        <v>76307</v>
      </c>
      <c r="L18" s="447"/>
      <c r="M18" s="282"/>
      <c r="N18" s="282">
        <f t="shared" si="1"/>
        <v>76307</v>
      </c>
      <c r="O18" s="282"/>
      <c r="P18" s="282">
        <v>76370</v>
      </c>
      <c r="Q18" s="155">
        <f t="shared" si="2"/>
        <v>99.917506874427133</v>
      </c>
      <c r="R18" s="575">
        <v>83</v>
      </c>
    </row>
    <row r="19" spans="1:18" ht="27.95" customHeight="1">
      <c r="A19" s="430" t="s">
        <v>278</v>
      </c>
      <c r="B19" s="532" t="s">
        <v>783</v>
      </c>
      <c r="C19" s="446">
        <v>1</v>
      </c>
      <c r="D19" s="446"/>
      <c r="E19" s="286"/>
      <c r="F19" s="287">
        <v>0</v>
      </c>
      <c r="G19" s="446"/>
      <c r="H19" s="618">
        <v>1</v>
      </c>
      <c r="I19" s="288">
        <f t="shared" si="0"/>
        <v>0</v>
      </c>
      <c r="J19" s="287">
        <f t="shared" si="3"/>
        <v>2</v>
      </c>
      <c r="K19" s="447">
        <v>48270</v>
      </c>
      <c r="L19" s="447"/>
      <c r="M19" s="282"/>
      <c r="N19" s="282">
        <f t="shared" si="1"/>
        <v>48270</v>
      </c>
      <c r="O19" s="282"/>
      <c r="P19" s="282">
        <v>48270</v>
      </c>
      <c r="Q19" s="155">
        <f t="shared" si="2"/>
        <v>100</v>
      </c>
      <c r="R19" s="575">
        <v>-83</v>
      </c>
    </row>
    <row r="20" spans="1:18" ht="27.95" customHeight="1">
      <c r="A20" s="430"/>
      <c r="B20" s="532" t="s">
        <v>784</v>
      </c>
      <c r="C20" s="446">
        <v>1</v>
      </c>
      <c r="D20" s="446"/>
      <c r="E20" s="286"/>
      <c r="F20" s="287">
        <v>0</v>
      </c>
      <c r="G20" s="446"/>
      <c r="H20" s="618">
        <v>1</v>
      </c>
      <c r="I20" s="288">
        <f t="shared" si="0"/>
        <v>0</v>
      </c>
      <c r="J20" s="287">
        <f t="shared" si="3"/>
        <v>2</v>
      </c>
      <c r="K20" s="447">
        <v>43045</v>
      </c>
      <c r="L20" s="447"/>
      <c r="M20" s="282"/>
      <c r="N20" s="282">
        <f t="shared" si="1"/>
        <v>43045</v>
      </c>
      <c r="O20" s="282"/>
      <c r="P20" s="282">
        <v>43739</v>
      </c>
      <c r="Q20" s="155">
        <f t="shared" si="2"/>
        <v>98.413315347858884</v>
      </c>
      <c r="R20" s="575"/>
    </row>
    <row r="21" spans="1:18" ht="27.95" customHeight="1">
      <c r="A21" s="430"/>
      <c r="B21" s="532" t="s">
        <v>785</v>
      </c>
      <c r="C21" s="446">
        <v>1</v>
      </c>
      <c r="D21" s="446"/>
      <c r="E21" s="286"/>
      <c r="F21" s="287">
        <v>0</v>
      </c>
      <c r="G21" s="446">
        <v>5</v>
      </c>
      <c r="H21" s="618">
        <v>2</v>
      </c>
      <c r="I21" s="288">
        <f t="shared" si="0"/>
        <v>0</v>
      </c>
      <c r="J21" s="287">
        <f t="shared" si="3"/>
        <v>8</v>
      </c>
      <c r="K21" s="447">
        <v>39996</v>
      </c>
      <c r="L21" s="447"/>
      <c r="M21" s="282">
        <v>60</v>
      </c>
      <c r="N21" s="282">
        <f t="shared" si="1"/>
        <v>40056</v>
      </c>
      <c r="O21" s="282">
        <v>35</v>
      </c>
      <c r="P21" s="282">
        <v>40546</v>
      </c>
      <c r="Q21" s="155">
        <f t="shared" si="2"/>
        <v>98.791496078528098</v>
      </c>
      <c r="R21" s="575">
        <v>20</v>
      </c>
    </row>
    <row r="22" spans="1:18" ht="27.95" customHeight="1">
      <c r="A22" s="431"/>
      <c r="B22" s="532" t="s">
        <v>786</v>
      </c>
      <c r="C22" s="446">
        <v>1</v>
      </c>
      <c r="D22" s="446"/>
      <c r="E22" s="286"/>
      <c r="F22" s="287"/>
      <c r="G22" s="446"/>
      <c r="H22" s="618"/>
      <c r="I22" s="288">
        <f t="shared" si="0"/>
        <v>0</v>
      </c>
      <c r="J22" s="287">
        <f t="shared" si="3"/>
        <v>1</v>
      </c>
      <c r="K22" s="447">
        <v>20527</v>
      </c>
      <c r="L22" s="447"/>
      <c r="M22" s="282"/>
      <c r="N22" s="282">
        <f t="shared" si="1"/>
        <v>20527</v>
      </c>
      <c r="O22" s="282"/>
      <c r="P22" s="282">
        <v>20713</v>
      </c>
      <c r="Q22" s="155">
        <f t="shared" si="2"/>
        <v>99.102013228407287</v>
      </c>
      <c r="R22" s="575"/>
    </row>
    <row r="23" spans="1:18" ht="27.95" customHeight="1">
      <c r="A23" s="430" t="s">
        <v>477</v>
      </c>
      <c r="B23" s="532" t="s">
        <v>787</v>
      </c>
      <c r="C23" s="446">
        <v>1</v>
      </c>
      <c r="D23" s="446">
        <v>1</v>
      </c>
      <c r="E23" s="286"/>
      <c r="F23" s="287">
        <v>0</v>
      </c>
      <c r="G23" s="446"/>
      <c r="H23" s="618"/>
      <c r="I23" s="288">
        <f t="shared" si="0"/>
        <v>0</v>
      </c>
      <c r="J23" s="287">
        <f t="shared" si="3"/>
        <v>2</v>
      </c>
      <c r="K23" s="447">
        <v>11956</v>
      </c>
      <c r="L23" s="447"/>
      <c r="M23" s="282"/>
      <c r="N23" s="282">
        <f t="shared" si="1"/>
        <v>11956</v>
      </c>
      <c r="O23" s="282"/>
      <c r="P23" s="282">
        <v>11980</v>
      </c>
      <c r="Q23" s="155">
        <f t="shared" si="2"/>
        <v>99.799666110183637</v>
      </c>
      <c r="R23" s="575">
        <v>0</v>
      </c>
    </row>
    <row r="24" spans="1:18" ht="27.95" customHeight="1">
      <c r="A24" s="430"/>
      <c r="B24" s="532" t="s">
        <v>788</v>
      </c>
      <c r="C24" s="446">
        <v>1</v>
      </c>
      <c r="D24" s="446"/>
      <c r="E24" s="286"/>
      <c r="F24" s="287">
        <v>0</v>
      </c>
      <c r="G24" s="446">
        <v>1</v>
      </c>
      <c r="H24" s="618"/>
      <c r="I24" s="288">
        <f t="shared" si="0"/>
        <v>0</v>
      </c>
      <c r="J24" s="287">
        <f t="shared" si="3"/>
        <v>2</v>
      </c>
      <c r="K24" s="447">
        <v>19605</v>
      </c>
      <c r="L24" s="447"/>
      <c r="M24" s="282"/>
      <c r="N24" s="282">
        <f t="shared" si="1"/>
        <v>19605</v>
      </c>
      <c r="O24" s="282"/>
      <c r="P24" s="282">
        <v>19704</v>
      </c>
      <c r="Q24" s="155">
        <f t="shared" si="2"/>
        <v>99.497563946406814</v>
      </c>
      <c r="R24" s="575"/>
    </row>
    <row r="25" spans="1:18" ht="27.95" customHeight="1">
      <c r="A25" s="430"/>
      <c r="B25" s="532" t="s">
        <v>789</v>
      </c>
      <c r="C25" s="446">
        <v>1</v>
      </c>
      <c r="D25" s="446"/>
      <c r="E25" s="288">
        <v>6</v>
      </c>
      <c r="F25" s="287">
        <v>6</v>
      </c>
      <c r="G25" s="446"/>
      <c r="H25" s="618">
        <v>3</v>
      </c>
      <c r="I25" s="288">
        <f t="shared" si="0"/>
        <v>6</v>
      </c>
      <c r="J25" s="287">
        <f t="shared" si="3"/>
        <v>10</v>
      </c>
      <c r="K25" s="447">
        <v>5245</v>
      </c>
      <c r="L25" s="447">
        <v>5881</v>
      </c>
      <c r="M25" s="282"/>
      <c r="N25" s="282">
        <f t="shared" si="1"/>
        <v>11126</v>
      </c>
      <c r="O25" s="282">
        <v>27</v>
      </c>
      <c r="P25" s="282">
        <v>11203</v>
      </c>
      <c r="Q25" s="155">
        <f t="shared" si="2"/>
        <v>99.312684102472545</v>
      </c>
      <c r="R25" s="575"/>
    </row>
    <row r="26" spans="1:18" ht="27.95" customHeight="1">
      <c r="A26" s="429" t="s">
        <v>478</v>
      </c>
      <c r="B26" s="532" t="s">
        <v>793</v>
      </c>
      <c r="C26" s="446">
        <v>1</v>
      </c>
      <c r="D26" s="446"/>
      <c r="E26" s="286"/>
      <c r="F26" s="287">
        <v>0</v>
      </c>
      <c r="G26" s="446">
        <v>2</v>
      </c>
      <c r="H26" s="618">
        <v>1</v>
      </c>
      <c r="I26" s="288">
        <f t="shared" si="0"/>
        <v>0</v>
      </c>
      <c r="J26" s="287">
        <f t="shared" si="3"/>
        <v>4</v>
      </c>
      <c r="K26" s="447">
        <v>76476</v>
      </c>
      <c r="L26" s="447"/>
      <c r="M26" s="282"/>
      <c r="N26" s="282">
        <f t="shared" si="1"/>
        <v>76476</v>
      </c>
      <c r="O26" s="282"/>
      <c r="P26" s="282">
        <v>76529</v>
      </c>
      <c r="Q26" s="155">
        <f t="shared" si="2"/>
        <v>99.930745207699047</v>
      </c>
      <c r="R26" s="575"/>
    </row>
    <row r="27" spans="1:18" ht="27.95" customHeight="1">
      <c r="A27" s="430"/>
      <c r="B27" s="532" t="s">
        <v>792</v>
      </c>
      <c r="C27" s="446">
        <v>1</v>
      </c>
      <c r="D27" s="446"/>
      <c r="E27" s="288">
        <v>1</v>
      </c>
      <c r="F27" s="287">
        <v>1</v>
      </c>
      <c r="G27" s="446">
        <v>5</v>
      </c>
      <c r="H27" s="618"/>
      <c r="I27" s="288">
        <f t="shared" si="0"/>
        <v>1</v>
      </c>
      <c r="J27" s="287">
        <f t="shared" si="3"/>
        <v>7</v>
      </c>
      <c r="K27" s="447">
        <v>35855</v>
      </c>
      <c r="L27" s="447">
        <v>257</v>
      </c>
      <c r="M27" s="282">
        <v>206</v>
      </c>
      <c r="N27" s="282">
        <f t="shared" si="1"/>
        <v>36318</v>
      </c>
      <c r="O27" s="282"/>
      <c r="P27" s="282">
        <v>36610</v>
      </c>
      <c r="Q27" s="155">
        <f t="shared" si="2"/>
        <v>99.202403714832016</v>
      </c>
      <c r="R27" s="575">
        <v>0</v>
      </c>
    </row>
    <row r="28" spans="1:18" ht="27.95" customHeight="1">
      <c r="A28" s="430"/>
      <c r="B28" s="532" t="s">
        <v>794</v>
      </c>
      <c r="C28" s="446">
        <v>1</v>
      </c>
      <c r="D28" s="446"/>
      <c r="E28" s="286"/>
      <c r="F28" s="287">
        <v>0</v>
      </c>
      <c r="G28" s="446"/>
      <c r="H28" s="618"/>
      <c r="I28" s="288">
        <f t="shared" si="0"/>
        <v>0</v>
      </c>
      <c r="J28" s="287">
        <f t="shared" si="3"/>
        <v>1</v>
      </c>
      <c r="K28" s="447">
        <v>33280</v>
      </c>
      <c r="L28" s="447"/>
      <c r="M28" s="282"/>
      <c r="N28" s="282">
        <f t="shared" si="1"/>
        <v>33280</v>
      </c>
      <c r="O28" s="282"/>
      <c r="P28" s="282">
        <v>33601</v>
      </c>
      <c r="Q28" s="155">
        <f t="shared" si="2"/>
        <v>99.044671289544951</v>
      </c>
      <c r="R28" s="575"/>
    </row>
    <row r="29" spans="1:18" ht="27.95" customHeight="1">
      <c r="A29" s="67"/>
      <c r="B29" s="532" t="s">
        <v>796</v>
      </c>
      <c r="C29" s="446">
        <v>1</v>
      </c>
      <c r="D29" s="446"/>
      <c r="E29" s="288"/>
      <c r="F29" s="287">
        <v>6</v>
      </c>
      <c r="G29" s="446"/>
      <c r="H29" s="618"/>
      <c r="I29" s="288">
        <f t="shared" si="0"/>
        <v>0</v>
      </c>
      <c r="J29" s="287">
        <f t="shared" si="3"/>
        <v>7</v>
      </c>
      <c r="K29" s="447">
        <v>3889</v>
      </c>
      <c r="L29" s="447">
        <v>12717</v>
      </c>
      <c r="M29" s="282"/>
      <c r="N29" s="282">
        <f t="shared" si="1"/>
        <v>16606</v>
      </c>
      <c r="O29" s="282"/>
      <c r="P29" s="282">
        <v>16793</v>
      </c>
      <c r="Q29" s="155">
        <f t="shared" si="2"/>
        <v>98.886440778895974</v>
      </c>
      <c r="R29" s="575"/>
    </row>
    <row r="30" spans="1:18" ht="27.95" customHeight="1">
      <c r="A30" s="67"/>
      <c r="B30" s="532" t="s">
        <v>790</v>
      </c>
      <c r="C30" s="446">
        <v>1</v>
      </c>
      <c r="D30" s="446"/>
      <c r="E30" s="286"/>
      <c r="F30" s="287">
        <v>0</v>
      </c>
      <c r="G30" s="446">
        <v>1</v>
      </c>
      <c r="H30" s="618"/>
      <c r="I30" s="288">
        <f t="shared" si="0"/>
        <v>0</v>
      </c>
      <c r="J30" s="287">
        <f t="shared" si="3"/>
        <v>2</v>
      </c>
      <c r="K30" s="447">
        <v>29847</v>
      </c>
      <c r="L30" s="447"/>
      <c r="M30" s="282"/>
      <c r="N30" s="282">
        <f t="shared" si="1"/>
        <v>29847</v>
      </c>
      <c r="O30" s="282"/>
      <c r="P30" s="282">
        <v>29847</v>
      </c>
      <c r="Q30" s="155">
        <f t="shared" si="2"/>
        <v>100</v>
      </c>
      <c r="R30" s="575">
        <v>0</v>
      </c>
    </row>
    <row r="31" spans="1:18" ht="27.95" customHeight="1">
      <c r="A31" s="430" t="s">
        <v>180</v>
      </c>
      <c r="B31" s="532" t="s">
        <v>791</v>
      </c>
      <c r="C31" s="446">
        <v>1</v>
      </c>
      <c r="D31" s="446"/>
      <c r="E31" s="286"/>
      <c r="F31" s="287">
        <v>0</v>
      </c>
      <c r="G31" s="446"/>
      <c r="H31" s="618"/>
      <c r="I31" s="288">
        <f t="shared" si="0"/>
        <v>0</v>
      </c>
      <c r="J31" s="287">
        <f t="shared" si="3"/>
        <v>1</v>
      </c>
      <c r="K31" s="447">
        <v>47656</v>
      </c>
      <c r="L31" s="447"/>
      <c r="M31" s="282"/>
      <c r="N31" s="282">
        <f t="shared" si="1"/>
        <v>47656</v>
      </c>
      <c r="O31" s="282"/>
      <c r="P31" s="282">
        <v>47656</v>
      </c>
      <c r="Q31" s="155">
        <f t="shared" si="2"/>
        <v>100</v>
      </c>
      <c r="R31" s="575"/>
    </row>
    <row r="32" spans="1:18" ht="27.95" customHeight="1">
      <c r="A32" s="431"/>
      <c r="B32" s="532" t="s">
        <v>795</v>
      </c>
      <c r="C32" s="446">
        <v>2</v>
      </c>
      <c r="D32" s="446">
        <v>1</v>
      </c>
      <c r="E32" s="288"/>
      <c r="F32" s="287"/>
      <c r="G32" s="446">
        <v>1</v>
      </c>
      <c r="H32" s="618">
        <v>5</v>
      </c>
      <c r="I32" s="288">
        <f t="shared" si="0"/>
        <v>0</v>
      </c>
      <c r="J32" s="287">
        <f t="shared" si="3"/>
        <v>9</v>
      </c>
      <c r="K32" s="447">
        <v>14538</v>
      </c>
      <c r="L32" s="447"/>
      <c r="M32" s="282"/>
      <c r="N32" s="282">
        <f t="shared" si="1"/>
        <v>14538</v>
      </c>
      <c r="O32" s="282">
        <v>93</v>
      </c>
      <c r="P32" s="282">
        <v>14773</v>
      </c>
      <c r="Q32" s="155">
        <f t="shared" si="2"/>
        <v>98.409260136735938</v>
      </c>
      <c r="R32" s="575"/>
    </row>
    <row r="33" spans="1:18" ht="27.95" customHeight="1">
      <c r="A33" s="430" t="s">
        <v>753</v>
      </c>
      <c r="B33" s="532" t="s">
        <v>797</v>
      </c>
      <c r="C33" s="446">
        <v>1</v>
      </c>
      <c r="D33" s="446"/>
      <c r="E33" s="288">
        <v>15</v>
      </c>
      <c r="F33" s="287">
        <v>15</v>
      </c>
      <c r="G33" s="446">
        <v>3</v>
      </c>
      <c r="H33" s="618">
        <v>3</v>
      </c>
      <c r="I33" s="288">
        <f t="shared" si="0"/>
        <v>15</v>
      </c>
      <c r="J33" s="287">
        <f t="shared" si="3"/>
        <v>22</v>
      </c>
      <c r="K33" s="447">
        <v>64948</v>
      </c>
      <c r="L33" s="447">
        <v>15704</v>
      </c>
      <c r="M33" s="282">
        <v>56</v>
      </c>
      <c r="N33" s="282">
        <f t="shared" si="1"/>
        <v>80708</v>
      </c>
      <c r="O33" s="282">
        <v>56</v>
      </c>
      <c r="P33" s="282">
        <v>80794</v>
      </c>
      <c r="Q33" s="155">
        <f t="shared" si="2"/>
        <v>99.893556452211797</v>
      </c>
      <c r="R33" s="575"/>
    </row>
    <row r="34" spans="1:18" ht="27.95" customHeight="1">
      <c r="A34" s="430" t="s">
        <v>279</v>
      </c>
      <c r="B34" s="532" t="s">
        <v>800</v>
      </c>
      <c r="C34" s="446">
        <v>1</v>
      </c>
      <c r="D34" s="446"/>
      <c r="E34" s="288">
        <v>16</v>
      </c>
      <c r="F34" s="287">
        <v>16</v>
      </c>
      <c r="G34" s="446">
        <v>1</v>
      </c>
      <c r="H34" s="618">
        <v>6</v>
      </c>
      <c r="I34" s="288">
        <f t="shared" si="0"/>
        <v>16</v>
      </c>
      <c r="J34" s="287">
        <f>C34+D34+F34+G34+H34</f>
        <v>24</v>
      </c>
      <c r="K34" s="447">
        <v>7814</v>
      </c>
      <c r="L34" s="447">
        <v>9282</v>
      </c>
      <c r="M34" s="282">
        <v>0</v>
      </c>
      <c r="N34" s="282">
        <f t="shared" si="1"/>
        <v>17096</v>
      </c>
      <c r="O34" s="282">
        <v>124</v>
      </c>
      <c r="P34" s="282">
        <v>17281</v>
      </c>
      <c r="Q34" s="155">
        <f t="shared" si="2"/>
        <v>98.929460100688615</v>
      </c>
      <c r="R34" s="575">
        <v>0</v>
      </c>
    </row>
    <row r="35" spans="1:18" ht="27.95" customHeight="1">
      <c r="A35" s="430" t="s">
        <v>194</v>
      </c>
      <c r="B35" s="532" t="s">
        <v>801</v>
      </c>
      <c r="C35" s="446">
        <v>1</v>
      </c>
      <c r="D35" s="446"/>
      <c r="E35" s="288">
        <v>12</v>
      </c>
      <c r="F35" s="287">
        <v>12</v>
      </c>
      <c r="G35" s="446"/>
      <c r="H35" s="618">
        <v>4</v>
      </c>
      <c r="I35" s="288">
        <f t="shared" si="0"/>
        <v>12</v>
      </c>
      <c r="J35" s="287">
        <f t="shared" si="3"/>
        <v>17</v>
      </c>
      <c r="K35" s="447">
        <v>6993</v>
      </c>
      <c r="L35" s="447">
        <v>7205</v>
      </c>
      <c r="M35" s="282"/>
      <c r="N35" s="282">
        <f t="shared" si="1"/>
        <v>14198</v>
      </c>
      <c r="O35" s="282">
        <v>73</v>
      </c>
      <c r="P35" s="282">
        <v>14321</v>
      </c>
      <c r="Q35" s="155">
        <f t="shared" si="2"/>
        <v>99.141121430067741</v>
      </c>
      <c r="R35" s="576"/>
    </row>
    <row r="36" spans="1:18" ht="27.95" customHeight="1">
      <c r="A36" s="430" t="s">
        <v>177</v>
      </c>
      <c r="B36" s="532" t="s">
        <v>798</v>
      </c>
      <c r="C36" s="446">
        <v>1</v>
      </c>
      <c r="D36" s="446"/>
      <c r="E36" s="288">
        <v>1</v>
      </c>
      <c r="F36" s="287">
        <v>20</v>
      </c>
      <c r="G36" s="446">
        <v>1</v>
      </c>
      <c r="H36" s="618">
        <v>1</v>
      </c>
      <c r="I36" s="288">
        <f t="shared" si="0"/>
        <v>1</v>
      </c>
      <c r="J36" s="287">
        <f t="shared" si="3"/>
        <v>23</v>
      </c>
      <c r="K36" s="447">
        <v>7044</v>
      </c>
      <c r="L36" s="447">
        <v>16553</v>
      </c>
      <c r="M36" s="282">
        <v>0</v>
      </c>
      <c r="N36" s="282">
        <f t="shared" si="1"/>
        <v>23597</v>
      </c>
      <c r="O36" s="282">
        <v>0</v>
      </c>
      <c r="P36" s="282">
        <v>23625</v>
      </c>
      <c r="Q36" s="155">
        <f t="shared" si="2"/>
        <v>99.881481481481487</v>
      </c>
      <c r="R36" s="575"/>
    </row>
    <row r="37" spans="1:18" ht="27.95" customHeight="1">
      <c r="A37" s="430" t="s">
        <v>280</v>
      </c>
      <c r="B37" s="532" t="s">
        <v>799</v>
      </c>
      <c r="C37" s="446">
        <v>1</v>
      </c>
      <c r="D37" s="446"/>
      <c r="E37" s="286"/>
      <c r="F37" s="287">
        <v>3</v>
      </c>
      <c r="G37" s="446">
        <v>3</v>
      </c>
      <c r="H37" s="618">
        <v>3</v>
      </c>
      <c r="I37" s="288">
        <f t="shared" si="0"/>
        <v>0</v>
      </c>
      <c r="J37" s="287">
        <f t="shared" si="3"/>
        <v>10</v>
      </c>
      <c r="K37" s="447">
        <v>29360</v>
      </c>
      <c r="L37" s="447">
        <v>481</v>
      </c>
      <c r="M37" s="282">
        <v>27</v>
      </c>
      <c r="N37" s="282">
        <f t="shared" si="1"/>
        <v>29868</v>
      </c>
      <c r="O37" s="282">
        <v>76</v>
      </c>
      <c r="P37" s="282">
        <v>30212</v>
      </c>
      <c r="Q37" s="155">
        <f t="shared" si="2"/>
        <v>98.861379584271148</v>
      </c>
      <c r="R37" s="575"/>
    </row>
    <row r="38" spans="1:18" ht="27.95" customHeight="1">
      <c r="A38" s="429" t="s">
        <v>754</v>
      </c>
      <c r="B38" s="532" t="s">
        <v>802</v>
      </c>
      <c r="C38" s="446">
        <v>1</v>
      </c>
      <c r="D38" s="446"/>
      <c r="E38" s="286"/>
      <c r="F38" s="287"/>
      <c r="G38" s="446">
        <v>2</v>
      </c>
      <c r="H38" s="618">
        <v>4</v>
      </c>
      <c r="I38" s="288">
        <f t="shared" si="0"/>
        <v>0</v>
      </c>
      <c r="J38" s="287">
        <f t="shared" si="3"/>
        <v>7</v>
      </c>
      <c r="K38" s="447">
        <v>40906</v>
      </c>
      <c r="L38" s="447"/>
      <c r="M38" s="282">
        <v>0</v>
      </c>
      <c r="N38" s="282">
        <f t="shared" si="1"/>
        <v>40906</v>
      </c>
      <c r="O38" s="282">
        <v>0</v>
      </c>
      <c r="P38" s="282">
        <v>40906</v>
      </c>
      <c r="Q38" s="155">
        <f>(N38)/P38*100</f>
        <v>100</v>
      </c>
      <c r="R38" s="575">
        <v>-20</v>
      </c>
    </row>
    <row r="39" spans="1:18" ht="27.95" customHeight="1">
      <c r="A39" s="430" t="s">
        <v>203</v>
      </c>
      <c r="B39" s="532" t="s">
        <v>803</v>
      </c>
      <c r="C39" s="446">
        <v>3</v>
      </c>
      <c r="D39" s="446"/>
      <c r="E39" s="286"/>
      <c r="F39" s="287"/>
      <c r="G39" s="446">
        <v>1</v>
      </c>
      <c r="H39" s="618">
        <v>3</v>
      </c>
      <c r="I39" s="288">
        <f t="shared" si="0"/>
        <v>0</v>
      </c>
      <c r="J39" s="287">
        <f t="shared" si="3"/>
        <v>7</v>
      </c>
      <c r="K39" s="447">
        <v>63173</v>
      </c>
      <c r="L39" s="447"/>
      <c r="M39" s="282">
        <v>43</v>
      </c>
      <c r="N39" s="282">
        <f t="shared" si="1"/>
        <v>63216</v>
      </c>
      <c r="O39" s="282">
        <v>0</v>
      </c>
      <c r="P39" s="282">
        <v>63523</v>
      </c>
      <c r="Q39" s="155">
        <f t="shared" si="2"/>
        <v>99.516710482817246</v>
      </c>
      <c r="R39" s="575">
        <v>0</v>
      </c>
    </row>
    <row r="40" spans="1:18" ht="27.95" customHeight="1">
      <c r="A40" s="429" t="s">
        <v>755</v>
      </c>
      <c r="B40" s="532" t="s">
        <v>804</v>
      </c>
      <c r="C40" s="446" t="s">
        <v>843</v>
      </c>
      <c r="D40" s="446"/>
      <c r="E40" s="288"/>
      <c r="F40" s="287"/>
      <c r="G40" s="446">
        <v>4</v>
      </c>
      <c r="H40" s="618">
        <v>1</v>
      </c>
      <c r="I40" s="288">
        <f t="shared" si="0"/>
        <v>0</v>
      </c>
      <c r="J40" s="287">
        <f>D40+F40+G40+H40</f>
        <v>5</v>
      </c>
      <c r="K40" s="447">
        <v>43231</v>
      </c>
      <c r="L40" s="447"/>
      <c r="M40" s="282">
        <v>0</v>
      </c>
      <c r="N40" s="282">
        <f>SUM(K40:M40)</f>
        <v>43231</v>
      </c>
      <c r="O40" s="282">
        <v>0</v>
      </c>
      <c r="P40" s="282">
        <v>43280</v>
      </c>
      <c r="Q40" s="155">
        <f t="shared" si="2"/>
        <v>99.886783733826249</v>
      </c>
      <c r="R40" s="575"/>
    </row>
    <row r="41" spans="1:18" ht="27.95" customHeight="1">
      <c r="A41" s="67"/>
      <c r="B41" s="532" t="s">
        <v>806</v>
      </c>
      <c r="C41" s="446" t="s">
        <v>844</v>
      </c>
      <c r="D41" s="446"/>
      <c r="E41" s="288"/>
      <c r="F41" s="287"/>
      <c r="G41" s="446">
        <v>5</v>
      </c>
      <c r="H41" s="618"/>
      <c r="I41" s="288">
        <f t="shared" si="0"/>
        <v>0</v>
      </c>
      <c r="J41" s="287">
        <f>D41+F41+G41+H41</f>
        <v>5</v>
      </c>
      <c r="K41" s="447">
        <v>42214</v>
      </c>
      <c r="L41" s="447"/>
      <c r="M41" s="282"/>
      <c r="N41" s="282">
        <f t="shared" si="1"/>
        <v>42214</v>
      </c>
      <c r="O41" s="282"/>
      <c r="P41" s="282">
        <v>43110</v>
      </c>
      <c r="Q41" s="155">
        <f t="shared" si="2"/>
        <v>97.921595917420561</v>
      </c>
      <c r="R41" s="575">
        <v>0</v>
      </c>
    </row>
    <row r="42" spans="1:18" ht="27.95" customHeight="1">
      <c r="A42" s="431" t="s">
        <v>180</v>
      </c>
      <c r="B42" s="532" t="s">
        <v>805</v>
      </c>
      <c r="C42" s="446">
        <v>1</v>
      </c>
      <c r="D42" s="446"/>
      <c r="E42" s="286"/>
      <c r="F42" s="287">
        <v>0</v>
      </c>
      <c r="G42" s="446">
        <v>3</v>
      </c>
      <c r="H42" s="618">
        <v>2</v>
      </c>
      <c r="I42" s="288">
        <f t="shared" si="0"/>
        <v>0</v>
      </c>
      <c r="J42" s="287">
        <f t="shared" si="3"/>
        <v>6</v>
      </c>
      <c r="K42" s="447">
        <v>45876</v>
      </c>
      <c r="L42" s="447"/>
      <c r="M42" s="282"/>
      <c r="N42" s="282">
        <f t="shared" si="1"/>
        <v>45876</v>
      </c>
      <c r="O42" s="282"/>
      <c r="P42" s="282">
        <v>45961</v>
      </c>
      <c r="Q42" s="155">
        <f t="shared" si="2"/>
        <v>99.815060594852156</v>
      </c>
      <c r="R42" s="575"/>
    </row>
    <row r="43" spans="1:18" ht="27.95" customHeight="1">
      <c r="A43" s="430"/>
      <c r="B43" s="532" t="s">
        <v>734</v>
      </c>
      <c r="C43" s="446">
        <v>2</v>
      </c>
      <c r="D43" s="446">
        <v>2</v>
      </c>
      <c r="E43" s="288">
        <v>8</v>
      </c>
      <c r="F43" s="287">
        <v>8</v>
      </c>
      <c r="G43" s="446">
        <v>48</v>
      </c>
      <c r="H43" s="618">
        <v>17</v>
      </c>
      <c r="I43" s="288">
        <f t="shared" si="0"/>
        <v>8</v>
      </c>
      <c r="J43" s="287">
        <f>C43+D43+F43+G43+H43</f>
        <v>77</v>
      </c>
      <c r="K43" s="447">
        <v>1527541</v>
      </c>
      <c r="L43" s="447">
        <v>1543</v>
      </c>
      <c r="M43" s="282">
        <v>1353</v>
      </c>
      <c r="N43" s="282">
        <f t="shared" si="1"/>
        <v>1530437</v>
      </c>
      <c r="O43" s="282">
        <v>100</v>
      </c>
      <c r="P43" s="282">
        <v>1530858</v>
      </c>
      <c r="Q43" s="155">
        <f t="shared" si="2"/>
        <v>99.972499082214028</v>
      </c>
      <c r="R43" s="576">
        <v>0</v>
      </c>
    </row>
    <row r="44" spans="1:18" ht="27.95" customHeight="1">
      <c r="A44" s="430" t="s">
        <v>178</v>
      </c>
      <c r="B44" s="532" t="s">
        <v>538</v>
      </c>
      <c r="C44" s="446">
        <v>1</v>
      </c>
      <c r="D44" s="446"/>
      <c r="E44" s="286"/>
      <c r="F44" s="287"/>
      <c r="G44" s="446">
        <v>19</v>
      </c>
      <c r="H44" s="618">
        <v>9</v>
      </c>
      <c r="I44" s="288">
        <f t="shared" si="0"/>
        <v>0</v>
      </c>
      <c r="J44" s="287">
        <f t="shared" si="3"/>
        <v>29</v>
      </c>
      <c r="K44" s="447">
        <v>531078</v>
      </c>
      <c r="L44" s="447"/>
      <c r="M44" s="282">
        <v>284</v>
      </c>
      <c r="N44" s="282">
        <f t="shared" si="1"/>
        <v>531362</v>
      </c>
      <c r="O44" s="282">
        <v>90</v>
      </c>
      <c r="P44" s="282">
        <v>533077</v>
      </c>
      <c r="Q44" s="155">
        <f t="shared" si="2"/>
        <v>99.678282874706653</v>
      </c>
      <c r="R44" s="575"/>
    </row>
    <row r="45" spans="1:18" ht="27.95" customHeight="1">
      <c r="A45" s="430" t="s">
        <v>179</v>
      </c>
      <c r="B45" s="532" t="s">
        <v>807</v>
      </c>
      <c r="C45" s="446">
        <v>1</v>
      </c>
      <c r="D45" s="446"/>
      <c r="E45" s="286"/>
      <c r="F45" s="287">
        <v>0</v>
      </c>
      <c r="G45" s="446">
        <v>3</v>
      </c>
      <c r="H45" s="618">
        <v>1</v>
      </c>
      <c r="I45" s="288">
        <f t="shared" si="0"/>
        <v>0</v>
      </c>
      <c r="J45" s="287">
        <f t="shared" si="3"/>
        <v>5</v>
      </c>
      <c r="K45" s="447">
        <v>450765</v>
      </c>
      <c r="L45" s="447"/>
      <c r="M45" s="282">
        <v>0</v>
      </c>
      <c r="N45" s="282">
        <f t="shared" si="1"/>
        <v>450765</v>
      </c>
      <c r="O45" s="282"/>
      <c r="P45" s="282">
        <v>450765</v>
      </c>
      <c r="Q45" s="155">
        <f t="shared" si="2"/>
        <v>100</v>
      </c>
      <c r="R45" s="577"/>
    </row>
    <row r="46" spans="1:18" ht="27.95" customHeight="1" thickBot="1">
      <c r="A46" s="430" t="s">
        <v>180</v>
      </c>
      <c r="B46" s="429" t="s">
        <v>539</v>
      </c>
      <c r="C46" s="448">
        <v>1</v>
      </c>
      <c r="D46" s="448"/>
      <c r="E46" s="289"/>
      <c r="F46" s="449">
        <v>0</v>
      </c>
      <c r="G46" s="446">
        <v>22</v>
      </c>
      <c r="H46" s="619">
        <v>3</v>
      </c>
      <c r="I46" s="288">
        <f t="shared" si="0"/>
        <v>0</v>
      </c>
      <c r="J46" s="287">
        <f>C46+D46+F46+G46+H46</f>
        <v>26</v>
      </c>
      <c r="K46" s="447">
        <v>487868</v>
      </c>
      <c r="L46" s="447"/>
      <c r="M46" s="282">
        <v>98</v>
      </c>
      <c r="N46" s="282">
        <f>SUM(K46:M46)</f>
        <v>487966</v>
      </c>
      <c r="O46" s="282"/>
      <c r="P46" s="282">
        <v>488079</v>
      </c>
      <c r="Q46" s="371">
        <f t="shared" si="2"/>
        <v>99.976848010260639</v>
      </c>
      <c r="R46" s="575"/>
    </row>
    <row r="47" spans="1:18" ht="27.95" customHeight="1" thickTop="1">
      <c r="A47" s="28" t="s">
        <v>540</v>
      </c>
      <c r="B47" s="28" t="s">
        <v>1319</v>
      </c>
      <c r="C47" s="290">
        <f>SUM(C6:C46)</f>
        <v>44</v>
      </c>
      <c r="D47" s="290">
        <f>SUM(D6:D46)</f>
        <v>4</v>
      </c>
      <c r="E47" s="291">
        <f>SUM(E6:E46)</f>
        <v>62</v>
      </c>
      <c r="F47" s="292">
        <f>SUM(F6:F46)</f>
        <v>90</v>
      </c>
      <c r="G47" s="290">
        <f>SUM(G6:G46)</f>
        <v>169</v>
      </c>
      <c r="H47" s="290">
        <f t="shared" ref="H47:M47" si="4">SUM(H6:H46)</f>
        <v>83</v>
      </c>
      <c r="I47" s="291">
        <f t="shared" si="4"/>
        <v>62</v>
      </c>
      <c r="J47" s="292">
        <f>C47+D47+F47+G47+H47</f>
        <v>390</v>
      </c>
      <c r="K47" s="283">
        <f>SUM(K6:K46)</f>
        <v>5419499</v>
      </c>
      <c r="L47" s="283">
        <f t="shared" si="4"/>
        <v>72362</v>
      </c>
      <c r="M47" s="283">
        <f t="shared" si="4"/>
        <v>2437</v>
      </c>
      <c r="N47" s="284">
        <f>SUM(K47:M47)</f>
        <v>5494298</v>
      </c>
      <c r="O47" s="283">
        <f>SUM(O6:O46)</f>
        <v>674</v>
      </c>
      <c r="P47" s="283">
        <f>SUM(P6:P46)</f>
        <v>5502755</v>
      </c>
      <c r="Q47" s="370">
        <f t="shared" si="2"/>
        <v>99.846313346678158</v>
      </c>
      <c r="R47" s="285">
        <f>SUM(R6:R46)</f>
        <v>0</v>
      </c>
    </row>
    <row r="48" spans="1:18" ht="27.95" customHeight="1">
      <c r="B48" s="66" t="s">
        <v>1083</v>
      </c>
    </row>
  </sheetData>
  <mergeCells count="14">
    <mergeCell ref="P3:P4"/>
    <mergeCell ref="K3:N3"/>
    <mergeCell ref="C3:J3"/>
    <mergeCell ref="A3:A5"/>
    <mergeCell ref="B3:B5"/>
    <mergeCell ref="C4:C5"/>
    <mergeCell ref="D4:D5"/>
    <mergeCell ref="E4:F5"/>
    <mergeCell ref="G4:G5"/>
    <mergeCell ref="K4:K5"/>
    <mergeCell ref="L4:L5"/>
    <mergeCell ref="M4:M5"/>
    <mergeCell ref="H4:H5"/>
    <mergeCell ref="I4:J5"/>
  </mergeCells>
  <phoneticPr fontId="2"/>
  <printOptions horizontalCentered="1"/>
  <pageMargins left="0.59055118110236227" right="0.59055118110236227" top="0.98425196850393704" bottom="0.78740157480314965" header="0.47244094488188981" footer="0.39370078740157483"/>
  <pageSetup paperSize="9" scale="54" orientation="portrait" r:id="rId1"/>
  <headerFooter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E50"/>
  <sheetViews>
    <sheetView showZeros="0" view="pageBreakPreview" zoomScale="75" zoomScaleNormal="75" zoomScaleSheetLayoutView="75" workbookViewId="0">
      <pane xSplit="2" ySplit="6" topLeftCell="C7" activePane="bottomRight" state="frozen"/>
      <selection activeCell="M87" sqref="M87"/>
      <selection pane="topRight" activeCell="M87" sqref="M87"/>
      <selection pane="bottomLeft" activeCell="M87" sqref="M87"/>
      <selection pane="bottomRight" activeCell="B1" sqref="B1:K1"/>
    </sheetView>
  </sheetViews>
  <sheetFormatPr defaultColWidth="9" defaultRowHeight="18" customHeight="1"/>
  <cols>
    <col min="1" max="1" width="9" style="26" hidden="1" customWidth="1"/>
    <col min="2" max="2" width="11" style="27" bestFit="1" customWidth="1"/>
    <col min="3" max="3" width="10.875" style="26" customWidth="1"/>
    <col min="4" max="4" width="7.125" style="26" customWidth="1"/>
    <col min="5" max="5" width="10.625" style="26" customWidth="1"/>
    <col min="6" max="7" width="10.375" style="26" customWidth="1"/>
    <col min="8" max="8" width="4.625" style="29" customWidth="1"/>
    <col min="9" max="9" width="5.25" style="29" customWidth="1"/>
    <col min="10" max="10" width="9.625" style="26" customWidth="1"/>
    <col min="11" max="11" width="10.625" style="26" customWidth="1"/>
    <col min="12" max="13" width="4.625" style="29" customWidth="1"/>
    <col min="14" max="14" width="9.625" style="26" customWidth="1"/>
    <col min="15" max="15" width="10.625" style="26" customWidth="1"/>
    <col min="16" max="16" width="4.625" style="26" customWidth="1"/>
    <col min="17" max="17" width="10.625" style="26" customWidth="1"/>
    <col min="18" max="18" width="9.625" style="26" customWidth="1"/>
    <col min="19" max="19" width="5.125" style="26" customWidth="1"/>
    <col min="20" max="20" width="10.625" style="26" customWidth="1"/>
    <col min="21" max="21" width="9.625" style="26" customWidth="1"/>
    <col min="22" max="22" width="5.25" style="29" customWidth="1"/>
    <col min="23" max="23" width="5.25" style="258" customWidth="1"/>
    <col min="24" max="25" width="10.625" style="26" customWidth="1"/>
    <col min="26" max="26" width="10.125" style="26" customWidth="1"/>
    <col min="27" max="27" width="9" style="259" customWidth="1"/>
    <col min="28" max="28" width="5.125" style="26" bestFit="1" customWidth="1"/>
    <col min="29" max="29" width="7.625" style="26" customWidth="1"/>
    <col min="30" max="30" width="5.125" style="26" bestFit="1" customWidth="1"/>
    <col min="31" max="31" width="5.5" style="26" bestFit="1" customWidth="1"/>
    <col min="32" max="16384" width="9" style="26"/>
  </cols>
  <sheetData>
    <row r="1" spans="1:31" s="24" customFormat="1" ht="18.75">
      <c r="B1" s="696" t="s">
        <v>808</v>
      </c>
      <c r="C1" s="697"/>
      <c r="D1" s="697"/>
      <c r="E1" s="697"/>
      <c r="F1" s="697"/>
      <c r="G1" s="697"/>
      <c r="H1" s="697"/>
      <c r="I1" s="697"/>
      <c r="J1" s="697"/>
      <c r="K1" s="697"/>
      <c r="L1" s="25"/>
      <c r="M1" s="25"/>
      <c r="V1" s="25"/>
      <c r="W1" s="256"/>
      <c r="AA1" s="257"/>
    </row>
    <row r="2" spans="1:31" ht="18.95" customHeight="1">
      <c r="B2" s="682" t="s">
        <v>809</v>
      </c>
      <c r="C2" s="679" t="s">
        <v>810</v>
      </c>
      <c r="D2" s="683" t="s">
        <v>297</v>
      </c>
      <c r="E2" s="684"/>
      <c r="F2" s="684"/>
      <c r="G2" s="692"/>
      <c r="H2" s="689" t="s">
        <v>811</v>
      </c>
      <c r="I2" s="690"/>
      <c r="J2" s="690"/>
      <c r="K2" s="690"/>
      <c r="L2" s="690"/>
      <c r="M2" s="690"/>
      <c r="N2" s="690"/>
      <c r="O2" s="691"/>
      <c r="P2" s="689" t="s">
        <v>812</v>
      </c>
      <c r="Q2" s="690"/>
      <c r="R2" s="690"/>
      <c r="S2" s="690"/>
      <c r="T2" s="690"/>
      <c r="U2" s="691"/>
      <c r="V2" s="683" t="s">
        <v>813</v>
      </c>
      <c r="W2" s="684"/>
      <c r="X2" s="684"/>
      <c r="Y2" s="685"/>
      <c r="Z2" s="682" t="s">
        <v>339</v>
      </c>
      <c r="AA2" s="679" t="s">
        <v>814</v>
      </c>
      <c r="AB2" s="689" t="s">
        <v>815</v>
      </c>
      <c r="AC2" s="690"/>
      <c r="AD2" s="690"/>
      <c r="AE2" s="691"/>
    </row>
    <row r="3" spans="1:31" ht="18.95" customHeight="1">
      <c r="B3" s="680"/>
      <c r="C3" s="680" t="s">
        <v>816</v>
      </c>
      <c r="D3" s="686"/>
      <c r="E3" s="687"/>
      <c r="F3" s="687"/>
      <c r="G3" s="695"/>
      <c r="H3" s="524"/>
      <c r="I3" s="525"/>
      <c r="J3" s="525" t="s">
        <v>817</v>
      </c>
      <c r="K3" s="526"/>
      <c r="L3" s="522"/>
      <c r="M3" s="523"/>
      <c r="N3" s="525" t="s">
        <v>818</v>
      </c>
      <c r="O3" s="526"/>
      <c r="P3" s="689" t="s">
        <v>819</v>
      </c>
      <c r="Q3" s="690"/>
      <c r="R3" s="691"/>
      <c r="S3" s="689" t="s">
        <v>820</v>
      </c>
      <c r="T3" s="690"/>
      <c r="U3" s="691"/>
      <c r="V3" s="686"/>
      <c r="W3" s="687"/>
      <c r="X3" s="687"/>
      <c r="Y3" s="688"/>
      <c r="Z3" s="680"/>
      <c r="AA3" s="680"/>
      <c r="AB3" s="689" t="s">
        <v>821</v>
      </c>
      <c r="AC3" s="691"/>
      <c r="AD3" s="689" t="s">
        <v>433</v>
      </c>
      <c r="AE3" s="691"/>
    </row>
    <row r="4" spans="1:31" ht="18.95" customHeight="1">
      <c r="B4" s="680"/>
      <c r="C4" s="680" t="s">
        <v>275</v>
      </c>
      <c r="D4" s="682" t="s">
        <v>287</v>
      </c>
      <c r="E4" s="679" t="s">
        <v>823</v>
      </c>
      <c r="F4" s="679" t="s">
        <v>996</v>
      </c>
      <c r="G4" s="316" t="s">
        <v>842</v>
      </c>
      <c r="H4" s="683" t="s">
        <v>822</v>
      </c>
      <c r="I4" s="692"/>
      <c r="J4" s="679" t="s">
        <v>823</v>
      </c>
      <c r="K4" s="679" t="s">
        <v>824</v>
      </c>
      <c r="L4" s="683" t="s">
        <v>822</v>
      </c>
      <c r="M4" s="692"/>
      <c r="N4" s="679" t="s">
        <v>823</v>
      </c>
      <c r="O4" s="679" t="s">
        <v>848</v>
      </c>
      <c r="P4" s="682" t="s">
        <v>822</v>
      </c>
      <c r="Q4" s="679" t="s">
        <v>850</v>
      </c>
      <c r="R4" s="679" t="s">
        <v>851</v>
      </c>
      <c r="S4" s="682" t="s">
        <v>822</v>
      </c>
      <c r="T4" s="679" t="s">
        <v>850</v>
      </c>
      <c r="U4" s="679" t="s">
        <v>852</v>
      </c>
      <c r="V4" s="683" t="s">
        <v>822</v>
      </c>
      <c r="W4" s="692"/>
      <c r="X4" s="679" t="s">
        <v>823</v>
      </c>
      <c r="Y4" s="679" t="s">
        <v>853</v>
      </c>
      <c r="Z4" s="680"/>
      <c r="AA4" s="680"/>
      <c r="AB4" s="682" t="s">
        <v>822</v>
      </c>
      <c r="AC4" s="679" t="s">
        <v>854</v>
      </c>
      <c r="AD4" s="682" t="s">
        <v>822</v>
      </c>
      <c r="AE4" s="679" t="s">
        <v>854</v>
      </c>
    </row>
    <row r="5" spans="1:31" ht="18.95" customHeight="1">
      <c r="B5" s="680"/>
      <c r="C5" s="680"/>
      <c r="D5" s="680"/>
      <c r="E5" s="680"/>
      <c r="F5" s="680"/>
      <c r="G5" s="317" t="s">
        <v>1</v>
      </c>
      <c r="H5" s="693"/>
      <c r="I5" s="694"/>
      <c r="J5" s="680"/>
      <c r="K5" s="680"/>
      <c r="L5" s="693"/>
      <c r="M5" s="694"/>
      <c r="N5" s="680"/>
      <c r="O5" s="680"/>
      <c r="P5" s="680"/>
      <c r="Q5" s="680"/>
      <c r="R5" s="680"/>
      <c r="S5" s="680"/>
      <c r="T5" s="680"/>
      <c r="U5" s="680"/>
      <c r="V5" s="693"/>
      <c r="W5" s="694"/>
      <c r="X5" s="680"/>
      <c r="Y5" s="680"/>
      <c r="Z5" s="680"/>
      <c r="AA5" s="680"/>
      <c r="AB5" s="680"/>
      <c r="AC5" s="680"/>
      <c r="AD5" s="680"/>
      <c r="AE5" s="680"/>
    </row>
    <row r="6" spans="1:31" s="27" customFormat="1" ht="18.95" customHeight="1">
      <c r="B6" s="681"/>
      <c r="C6" s="681" t="s">
        <v>446</v>
      </c>
      <c r="D6" s="681"/>
      <c r="E6" s="681"/>
      <c r="F6" s="681"/>
      <c r="G6" s="318" t="s">
        <v>748</v>
      </c>
      <c r="H6" s="686"/>
      <c r="I6" s="695"/>
      <c r="J6" s="681"/>
      <c r="K6" s="681"/>
      <c r="L6" s="686"/>
      <c r="M6" s="695"/>
      <c r="N6" s="681"/>
      <c r="O6" s="681"/>
      <c r="P6" s="681"/>
      <c r="Q6" s="681"/>
      <c r="R6" s="681"/>
      <c r="S6" s="681"/>
      <c r="T6" s="681"/>
      <c r="U6" s="681"/>
      <c r="V6" s="686"/>
      <c r="W6" s="695"/>
      <c r="X6" s="681"/>
      <c r="Y6" s="681"/>
      <c r="Z6" s="681"/>
      <c r="AA6" s="681"/>
      <c r="AB6" s="681"/>
      <c r="AC6" s="681"/>
      <c r="AD6" s="681"/>
      <c r="AE6" s="681"/>
    </row>
    <row r="7" spans="1:31" ht="18.95" customHeight="1">
      <c r="A7" s="412"/>
      <c r="B7" s="124" t="s">
        <v>770</v>
      </c>
      <c r="C7" s="415">
        <v>94474</v>
      </c>
      <c r="D7" s="416">
        <v>1</v>
      </c>
      <c r="E7" s="63">
        <v>98600</v>
      </c>
      <c r="F7" s="416">
        <v>94474</v>
      </c>
      <c r="G7" s="416"/>
      <c r="H7" s="18"/>
      <c r="I7" s="417">
        <v>0</v>
      </c>
      <c r="J7" s="63">
        <v>0</v>
      </c>
      <c r="K7" s="63">
        <v>0</v>
      </c>
      <c r="L7" s="18"/>
      <c r="M7" s="417">
        <v>0</v>
      </c>
      <c r="N7" s="63">
        <v>0</v>
      </c>
      <c r="O7" s="63">
        <v>0</v>
      </c>
      <c r="P7" s="63">
        <v>0</v>
      </c>
      <c r="Q7" s="63">
        <v>0</v>
      </c>
      <c r="R7" s="63">
        <v>0</v>
      </c>
      <c r="S7" s="63">
        <v>1</v>
      </c>
      <c r="T7" s="63">
        <v>12000</v>
      </c>
      <c r="U7" s="63">
        <v>11000</v>
      </c>
      <c r="V7" s="18">
        <f>H7+L7</f>
        <v>0</v>
      </c>
      <c r="W7" s="125">
        <f>D7+I7+M7+P7+S7</f>
        <v>2</v>
      </c>
      <c r="X7" s="126">
        <f t="shared" ref="X7:Y12" si="0">E7+J7+N7+Q7</f>
        <v>98600</v>
      </c>
      <c r="Y7" s="126">
        <f t="shared" si="0"/>
        <v>94474</v>
      </c>
      <c r="Z7" s="127">
        <f t="shared" ref="Z7:Z48" si="1">Y7/C7*100</f>
        <v>100</v>
      </c>
      <c r="AA7" s="418"/>
      <c r="AB7" s="621">
        <v>0</v>
      </c>
      <c r="AC7" s="621">
        <v>0</v>
      </c>
      <c r="AD7" s="621">
        <v>0</v>
      </c>
      <c r="AE7" s="622">
        <v>0</v>
      </c>
    </row>
    <row r="8" spans="1:31" ht="18.95" customHeight="1">
      <c r="A8" s="412"/>
      <c r="B8" s="124" t="s">
        <v>771</v>
      </c>
      <c r="C8" s="415">
        <v>196632</v>
      </c>
      <c r="D8" s="416">
        <v>1</v>
      </c>
      <c r="E8" s="63">
        <v>204000</v>
      </c>
      <c r="F8" s="416">
        <v>196632</v>
      </c>
      <c r="G8" s="416"/>
      <c r="H8" s="18"/>
      <c r="I8" s="417">
        <v>0</v>
      </c>
      <c r="J8" s="63">
        <v>0</v>
      </c>
      <c r="K8" s="63">
        <v>0</v>
      </c>
      <c r="L8" s="18"/>
      <c r="M8" s="417">
        <v>0</v>
      </c>
      <c r="N8" s="63">
        <v>0</v>
      </c>
      <c r="O8" s="63">
        <v>0</v>
      </c>
      <c r="P8" s="63">
        <v>0</v>
      </c>
      <c r="Q8" s="63">
        <v>0</v>
      </c>
      <c r="R8" s="63">
        <v>0</v>
      </c>
      <c r="S8" s="63">
        <v>1</v>
      </c>
      <c r="T8" s="63">
        <v>0</v>
      </c>
      <c r="U8" s="63">
        <v>0</v>
      </c>
      <c r="V8" s="18">
        <f t="shared" ref="V8:V47" si="2">H8+L8</f>
        <v>0</v>
      </c>
      <c r="W8" s="125">
        <f t="shared" ref="W8:W46" si="3">D8+I8+M8+P8+S8</f>
        <v>2</v>
      </c>
      <c r="X8" s="126">
        <f t="shared" si="0"/>
        <v>204000</v>
      </c>
      <c r="Y8" s="126">
        <f t="shared" si="0"/>
        <v>196632</v>
      </c>
      <c r="Z8" s="127">
        <f t="shared" si="1"/>
        <v>100</v>
      </c>
      <c r="AA8" s="418"/>
      <c r="AB8" s="623">
        <v>0</v>
      </c>
      <c r="AC8" s="623">
        <v>0</v>
      </c>
      <c r="AD8" s="623">
        <v>0</v>
      </c>
      <c r="AE8" s="623">
        <v>0</v>
      </c>
    </row>
    <row r="9" spans="1:31" ht="18.95" customHeight="1">
      <c r="A9" s="412"/>
      <c r="B9" s="124" t="s">
        <v>773</v>
      </c>
      <c r="C9" s="415">
        <v>155500</v>
      </c>
      <c r="D9" s="416">
        <v>2</v>
      </c>
      <c r="E9" s="63">
        <v>185400</v>
      </c>
      <c r="F9" s="416">
        <v>155452</v>
      </c>
      <c r="G9" s="416">
        <v>371</v>
      </c>
      <c r="H9" s="18"/>
      <c r="I9" s="417">
        <v>0</v>
      </c>
      <c r="J9" s="63">
        <v>0</v>
      </c>
      <c r="K9" s="63">
        <v>0</v>
      </c>
      <c r="L9" s="18"/>
      <c r="M9" s="417">
        <v>0</v>
      </c>
      <c r="N9" s="63">
        <v>0</v>
      </c>
      <c r="O9" s="63">
        <v>0</v>
      </c>
      <c r="P9" s="63">
        <v>0</v>
      </c>
      <c r="Q9" s="63">
        <v>0</v>
      </c>
      <c r="R9" s="63">
        <v>0</v>
      </c>
      <c r="S9" s="63">
        <v>0</v>
      </c>
      <c r="T9" s="63">
        <v>0</v>
      </c>
      <c r="U9" s="63">
        <v>0</v>
      </c>
      <c r="V9" s="18">
        <f t="shared" si="2"/>
        <v>0</v>
      </c>
      <c r="W9" s="125">
        <f>D9+I9+M9+P9+S9</f>
        <v>2</v>
      </c>
      <c r="X9" s="126">
        <f t="shared" si="0"/>
        <v>185400</v>
      </c>
      <c r="Y9" s="126">
        <f>F9+K9+O9+R9</f>
        <v>155452</v>
      </c>
      <c r="Z9" s="127">
        <f>Y9/C9*100</f>
        <v>99.96913183279743</v>
      </c>
      <c r="AA9" s="418">
        <v>371</v>
      </c>
      <c r="AB9" s="623">
        <v>0</v>
      </c>
      <c r="AC9" s="623">
        <v>0</v>
      </c>
      <c r="AD9" s="623">
        <v>2</v>
      </c>
      <c r="AE9" s="623">
        <v>0</v>
      </c>
    </row>
    <row r="10" spans="1:31" ht="18.95" customHeight="1">
      <c r="A10" s="412"/>
      <c r="B10" s="124" t="s">
        <v>775</v>
      </c>
      <c r="C10" s="415">
        <v>30717</v>
      </c>
      <c r="D10" s="416">
        <v>1</v>
      </c>
      <c r="E10" s="63">
        <v>39500</v>
      </c>
      <c r="F10" s="416">
        <v>30713</v>
      </c>
      <c r="G10" s="416"/>
      <c r="H10" s="18"/>
      <c r="I10" s="417">
        <v>0</v>
      </c>
      <c r="J10" s="63">
        <v>0</v>
      </c>
      <c r="K10" s="63">
        <v>0</v>
      </c>
      <c r="L10" s="18"/>
      <c r="M10" s="417">
        <v>0</v>
      </c>
      <c r="N10" s="63">
        <v>0</v>
      </c>
      <c r="O10" s="63">
        <v>0</v>
      </c>
      <c r="P10" s="63">
        <v>0</v>
      </c>
      <c r="Q10" s="63">
        <v>0</v>
      </c>
      <c r="R10" s="63">
        <v>0</v>
      </c>
      <c r="S10" s="63">
        <v>0</v>
      </c>
      <c r="T10" s="63">
        <v>0</v>
      </c>
      <c r="U10" s="63">
        <v>0</v>
      </c>
      <c r="V10" s="18">
        <f t="shared" si="2"/>
        <v>0</v>
      </c>
      <c r="W10" s="125">
        <f>D10+I10+M10+P10+S10</f>
        <v>1</v>
      </c>
      <c r="X10" s="126">
        <f t="shared" si="0"/>
        <v>39500</v>
      </c>
      <c r="Y10" s="126">
        <f t="shared" si="0"/>
        <v>30713</v>
      </c>
      <c r="Z10" s="127">
        <f t="shared" si="1"/>
        <v>99.986977894976718</v>
      </c>
      <c r="AA10" s="418"/>
      <c r="AB10" s="623">
        <v>0</v>
      </c>
      <c r="AC10" s="623">
        <v>0</v>
      </c>
      <c r="AD10" s="623">
        <v>0</v>
      </c>
      <c r="AE10" s="623">
        <v>0</v>
      </c>
    </row>
    <row r="11" spans="1:31" ht="18.95" customHeight="1">
      <c r="A11" s="412"/>
      <c r="B11" s="124" t="s">
        <v>772</v>
      </c>
      <c r="C11" s="415">
        <v>225010</v>
      </c>
      <c r="D11" s="416">
        <v>1</v>
      </c>
      <c r="E11" s="63">
        <v>230000</v>
      </c>
      <c r="F11" s="416">
        <v>224974</v>
      </c>
      <c r="G11" s="416"/>
      <c r="H11" s="18"/>
      <c r="I11" s="417">
        <v>0</v>
      </c>
      <c r="J11" s="63">
        <v>0</v>
      </c>
      <c r="K11" s="63">
        <v>0</v>
      </c>
      <c r="L11" s="18"/>
      <c r="M11" s="417">
        <v>0</v>
      </c>
      <c r="N11" s="63">
        <v>0</v>
      </c>
      <c r="O11" s="63">
        <v>0</v>
      </c>
      <c r="P11" s="63">
        <v>5</v>
      </c>
      <c r="Q11" s="63">
        <v>0</v>
      </c>
      <c r="R11" s="63">
        <v>0</v>
      </c>
      <c r="S11" s="63">
        <v>1</v>
      </c>
      <c r="T11" s="63">
        <v>447</v>
      </c>
      <c r="U11" s="63">
        <v>447</v>
      </c>
      <c r="V11" s="18">
        <f t="shared" si="2"/>
        <v>0</v>
      </c>
      <c r="W11" s="125">
        <f t="shared" si="3"/>
        <v>7</v>
      </c>
      <c r="X11" s="126">
        <f t="shared" si="0"/>
        <v>230000</v>
      </c>
      <c r="Y11" s="126">
        <f t="shared" si="0"/>
        <v>224974</v>
      </c>
      <c r="Z11" s="127">
        <f>Y11/C11*100</f>
        <v>99.984000711079517</v>
      </c>
      <c r="AA11" s="418">
        <v>-371</v>
      </c>
      <c r="AB11" s="623"/>
      <c r="AC11" s="623">
        <v>0</v>
      </c>
      <c r="AD11" s="623"/>
      <c r="AE11" s="623">
        <v>0</v>
      </c>
    </row>
    <row r="12" spans="1:31" ht="18.95" customHeight="1">
      <c r="A12" s="412"/>
      <c r="B12" s="124" t="s">
        <v>774</v>
      </c>
      <c r="C12" s="415">
        <v>111950</v>
      </c>
      <c r="D12" s="416">
        <v>1</v>
      </c>
      <c r="E12" s="63">
        <v>151805</v>
      </c>
      <c r="F12" s="416">
        <v>110524</v>
      </c>
      <c r="G12" s="416">
        <v>0</v>
      </c>
      <c r="H12" s="18"/>
      <c r="I12" s="417">
        <v>0</v>
      </c>
      <c r="J12" s="63">
        <v>0</v>
      </c>
      <c r="K12" s="63">
        <v>0</v>
      </c>
      <c r="L12" s="18"/>
      <c r="M12" s="417">
        <v>0</v>
      </c>
      <c r="N12" s="63">
        <v>0</v>
      </c>
      <c r="O12" s="63">
        <v>0</v>
      </c>
      <c r="P12" s="63">
        <v>4</v>
      </c>
      <c r="Q12" s="63">
        <v>1196</v>
      </c>
      <c r="R12" s="63">
        <v>257</v>
      </c>
      <c r="S12" s="63">
        <v>0</v>
      </c>
      <c r="T12" s="63">
        <v>0</v>
      </c>
      <c r="U12" s="63">
        <v>0</v>
      </c>
      <c r="V12" s="18">
        <f t="shared" si="2"/>
        <v>0</v>
      </c>
      <c r="W12" s="125">
        <f t="shared" si="3"/>
        <v>5</v>
      </c>
      <c r="X12" s="126">
        <f t="shared" si="0"/>
        <v>153001</v>
      </c>
      <c r="Y12" s="126">
        <f t="shared" si="0"/>
        <v>110781</v>
      </c>
      <c r="Z12" s="127">
        <f t="shared" si="1"/>
        <v>98.955783832067894</v>
      </c>
      <c r="AA12" s="418">
        <v>0</v>
      </c>
      <c r="AB12" s="623">
        <v>0</v>
      </c>
      <c r="AC12" s="623">
        <v>0</v>
      </c>
      <c r="AD12" s="623">
        <v>4</v>
      </c>
      <c r="AE12" s="623">
        <v>0</v>
      </c>
    </row>
    <row r="13" spans="1:31" ht="18.95" customHeight="1">
      <c r="A13" s="412"/>
      <c r="B13" s="124" t="s">
        <v>776</v>
      </c>
      <c r="C13" s="415">
        <v>294312</v>
      </c>
      <c r="D13" s="416">
        <v>1</v>
      </c>
      <c r="E13" s="63">
        <v>300000</v>
      </c>
      <c r="F13" s="416">
        <v>294284</v>
      </c>
      <c r="G13" s="416"/>
      <c r="H13" s="18"/>
      <c r="I13" s="417">
        <v>0</v>
      </c>
      <c r="J13" s="63">
        <v>0</v>
      </c>
      <c r="K13" s="63">
        <v>0</v>
      </c>
      <c r="L13" s="18"/>
      <c r="M13" s="417">
        <v>0</v>
      </c>
      <c r="N13" s="63">
        <v>0</v>
      </c>
      <c r="O13" s="63">
        <v>0</v>
      </c>
      <c r="P13" s="63">
        <v>0</v>
      </c>
      <c r="Q13" s="63">
        <v>0</v>
      </c>
      <c r="R13" s="63">
        <v>0</v>
      </c>
      <c r="S13" s="63">
        <v>9</v>
      </c>
      <c r="T13" s="63">
        <v>12704</v>
      </c>
      <c r="U13" s="63">
        <v>5444</v>
      </c>
      <c r="V13" s="18">
        <f t="shared" si="2"/>
        <v>0</v>
      </c>
      <c r="W13" s="125">
        <f t="shared" si="3"/>
        <v>10</v>
      </c>
      <c r="X13" s="126">
        <f t="shared" ref="X13:X46" si="4">E13+J13+N13+Q13</f>
        <v>300000</v>
      </c>
      <c r="Y13" s="126">
        <f t="shared" ref="Y13:Y46" si="5">F13+K13+O13+R13</f>
        <v>294284</v>
      </c>
      <c r="Z13" s="127">
        <f t="shared" si="1"/>
        <v>99.990486286661778</v>
      </c>
      <c r="AA13" s="418"/>
      <c r="AB13" s="623">
        <v>0</v>
      </c>
      <c r="AC13" s="623">
        <v>0</v>
      </c>
      <c r="AD13" s="623">
        <v>0</v>
      </c>
      <c r="AE13" s="623">
        <v>0</v>
      </c>
    </row>
    <row r="14" spans="1:31" ht="18.95" customHeight="1">
      <c r="A14" s="412"/>
      <c r="B14" s="124" t="s">
        <v>777</v>
      </c>
      <c r="C14" s="415">
        <v>265524</v>
      </c>
      <c r="D14" s="416">
        <v>2</v>
      </c>
      <c r="E14" s="63">
        <v>272000</v>
      </c>
      <c r="F14" s="416">
        <v>262732</v>
      </c>
      <c r="G14" s="416">
        <v>4551</v>
      </c>
      <c r="H14" s="18">
        <v>2</v>
      </c>
      <c r="I14" s="417">
        <v>2</v>
      </c>
      <c r="J14" s="63">
        <v>0</v>
      </c>
      <c r="K14" s="63">
        <v>2011</v>
      </c>
      <c r="L14" s="18">
        <v>1</v>
      </c>
      <c r="M14" s="417">
        <v>1</v>
      </c>
      <c r="N14" s="63">
        <v>0</v>
      </c>
      <c r="O14" s="63">
        <v>728</v>
      </c>
      <c r="P14" s="63">
        <v>2</v>
      </c>
      <c r="Q14" s="63">
        <v>986</v>
      </c>
      <c r="R14" s="63">
        <v>53</v>
      </c>
      <c r="S14" s="63">
        <v>5</v>
      </c>
      <c r="T14" s="63">
        <v>15200</v>
      </c>
      <c r="U14" s="63">
        <v>1088</v>
      </c>
      <c r="V14" s="18">
        <f t="shared" si="2"/>
        <v>3</v>
      </c>
      <c r="W14" s="125">
        <f>D14+I14+M14+P14+S14</f>
        <v>12</v>
      </c>
      <c r="X14" s="126">
        <f t="shared" si="4"/>
        <v>272986</v>
      </c>
      <c r="Y14" s="126">
        <f>F14+K14+O14+R14</f>
        <v>265524</v>
      </c>
      <c r="Z14" s="127">
        <f>Y14/C14*100</f>
        <v>100</v>
      </c>
      <c r="AA14" s="418">
        <v>4551</v>
      </c>
      <c r="AB14" s="623">
        <v>0</v>
      </c>
      <c r="AC14" s="623">
        <v>0</v>
      </c>
      <c r="AD14" s="623">
        <v>2</v>
      </c>
      <c r="AE14" s="623">
        <v>0</v>
      </c>
    </row>
    <row r="15" spans="1:31" ht="18.95" customHeight="1">
      <c r="A15" s="412"/>
      <c r="B15" s="124" t="s">
        <v>778</v>
      </c>
      <c r="C15" s="415">
        <v>90010</v>
      </c>
      <c r="D15" s="416">
        <v>1</v>
      </c>
      <c r="E15" s="63">
        <v>113000</v>
      </c>
      <c r="F15" s="416">
        <v>90010</v>
      </c>
      <c r="G15" s="416"/>
      <c r="H15" s="18"/>
      <c r="I15" s="417">
        <v>0</v>
      </c>
      <c r="J15" s="63">
        <v>0</v>
      </c>
      <c r="K15" s="63">
        <v>0</v>
      </c>
      <c r="L15" s="18"/>
      <c r="M15" s="417">
        <v>0</v>
      </c>
      <c r="N15" s="63">
        <v>0</v>
      </c>
      <c r="O15" s="63">
        <v>0</v>
      </c>
      <c r="P15" s="63">
        <v>2</v>
      </c>
      <c r="Q15" s="63">
        <v>2000</v>
      </c>
      <c r="R15" s="63">
        <v>0</v>
      </c>
      <c r="S15" s="63">
        <v>1</v>
      </c>
      <c r="T15" s="63">
        <v>4500</v>
      </c>
      <c r="U15" s="63">
        <v>0</v>
      </c>
      <c r="V15" s="18">
        <f t="shared" si="2"/>
        <v>0</v>
      </c>
      <c r="W15" s="125">
        <f t="shared" si="3"/>
        <v>4</v>
      </c>
      <c r="X15" s="126">
        <f t="shared" si="4"/>
        <v>115000</v>
      </c>
      <c r="Y15" s="126">
        <f t="shared" si="5"/>
        <v>90010</v>
      </c>
      <c r="Z15" s="127">
        <f t="shared" si="1"/>
        <v>100</v>
      </c>
      <c r="AA15" s="418">
        <v>-4551</v>
      </c>
      <c r="AB15" s="623">
        <v>0</v>
      </c>
      <c r="AC15" s="623">
        <v>0</v>
      </c>
      <c r="AD15" s="623">
        <v>0</v>
      </c>
      <c r="AE15" s="623">
        <v>0</v>
      </c>
    </row>
    <row r="16" spans="1:31" ht="18.95" customHeight="1">
      <c r="A16" s="412"/>
      <c r="B16" s="124" t="s">
        <v>779</v>
      </c>
      <c r="C16" s="415">
        <v>30740</v>
      </c>
      <c r="D16" s="416">
        <v>1</v>
      </c>
      <c r="E16" s="63">
        <v>34100</v>
      </c>
      <c r="F16" s="416">
        <v>30740</v>
      </c>
      <c r="G16" s="416"/>
      <c r="H16" s="18"/>
      <c r="I16" s="417">
        <v>0</v>
      </c>
      <c r="J16" s="63">
        <v>0</v>
      </c>
      <c r="K16" s="63">
        <v>0</v>
      </c>
      <c r="L16" s="18"/>
      <c r="M16" s="417">
        <v>0</v>
      </c>
      <c r="N16" s="63">
        <v>0</v>
      </c>
      <c r="O16" s="63">
        <v>0</v>
      </c>
      <c r="P16" s="63">
        <v>2</v>
      </c>
      <c r="Q16" s="63">
        <v>1050</v>
      </c>
      <c r="R16" s="63">
        <v>0</v>
      </c>
      <c r="S16" s="63">
        <v>0</v>
      </c>
      <c r="T16" s="63">
        <v>0</v>
      </c>
      <c r="U16" s="63">
        <v>0</v>
      </c>
      <c r="V16" s="18">
        <f t="shared" si="2"/>
        <v>0</v>
      </c>
      <c r="W16" s="125">
        <f t="shared" si="3"/>
        <v>3</v>
      </c>
      <c r="X16" s="126">
        <f t="shared" si="4"/>
        <v>35150</v>
      </c>
      <c r="Y16" s="126">
        <f t="shared" si="5"/>
        <v>30740</v>
      </c>
      <c r="Z16" s="127">
        <f t="shared" si="1"/>
        <v>100</v>
      </c>
      <c r="AA16" s="418"/>
      <c r="AB16" s="623">
        <v>0</v>
      </c>
      <c r="AC16" s="623">
        <v>0</v>
      </c>
      <c r="AD16" s="623">
        <v>0</v>
      </c>
      <c r="AE16" s="623">
        <v>0</v>
      </c>
    </row>
    <row r="17" spans="1:31" ht="18.95" customHeight="1">
      <c r="A17" s="412"/>
      <c r="B17" s="124" t="s">
        <v>780</v>
      </c>
      <c r="C17" s="415">
        <v>33662</v>
      </c>
      <c r="D17" s="416">
        <v>1</v>
      </c>
      <c r="E17" s="63">
        <v>39300</v>
      </c>
      <c r="F17" s="416">
        <v>33662</v>
      </c>
      <c r="G17" s="416"/>
      <c r="H17" s="18"/>
      <c r="I17" s="417">
        <v>0</v>
      </c>
      <c r="J17" s="63">
        <v>0</v>
      </c>
      <c r="K17" s="63">
        <v>0</v>
      </c>
      <c r="L17" s="18"/>
      <c r="M17" s="417">
        <v>0</v>
      </c>
      <c r="N17" s="63">
        <v>0</v>
      </c>
      <c r="O17" s="63">
        <v>0</v>
      </c>
      <c r="P17" s="63">
        <v>0</v>
      </c>
      <c r="Q17" s="63">
        <v>0</v>
      </c>
      <c r="R17" s="63">
        <v>0</v>
      </c>
      <c r="S17" s="63">
        <v>0</v>
      </c>
      <c r="T17" s="63">
        <v>0</v>
      </c>
      <c r="U17" s="63">
        <v>0</v>
      </c>
      <c r="V17" s="18">
        <f t="shared" si="2"/>
        <v>0</v>
      </c>
      <c r="W17" s="125">
        <f t="shared" si="3"/>
        <v>1</v>
      </c>
      <c r="X17" s="126">
        <f t="shared" si="4"/>
        <v>39300</v>
      </c>
      <c r="Y17" s="126">
        <f t="shared" si="5"/>
        <v>33662</v>
      </c>
      <c r="Z17" s="127">
        <f t="shared" si="1"/>
        <v>100</v>
      </c>
      <c r="AA17" s="418"/>
      <c r="AB17" s="623">
        <v>0</v>
      </c>
      <c r="AC17" s="623">
        <v>0</v>
      </c>
      <c r="AD17" s="623">
        <v>0</v>
      </c>
      <c r="AE17" s="623">
        <v>0</v>
      </c>
    </row>
    <row r="18" spans="1:31" ht="18.95" customHeight="1">
      <c r="A18" s="412"/>
      <c r="B18" s="124" t="s">
        <v>781</v>
      </c>
      <c r="C18" s="415">
        <v>40098</v>
      </c>
      <c r="D18" s="416">
        <v>2</v>
      </c>
      <c r="E18" s="63">
        <v>43120</v>
      </c>
      <c r="F18" s="416">
        <v>39999</v>
      </c>
      <c r="G18" s="416"/>
      <c r="H18" s="18"/>
      <c r="I18" s="417">
        <v>0</v>
      </c>
      <c r="J18" s="63">
        <v>0</v>
      </c>
      <c r="K18" s="63">
        <v>0</v>
      </c>
      <c r="L18" s="18"/>
      <c r="M18" s="417">
        <v>0</v>
      </c>
      <c r="N18" s="63">
        <v>0</v>
      </c>
      <c r="O18" s="63">
        <v>0</v>
      </c>
      <c r="P18" s="63">
        <v>0</v>
      </c>
      <c r="Q18" s="63">
        <v>0</v>
      </c>
      <c r="R18" s="63">
        <v>0</v>
      </c>
      <c r="S18" s="63">
        <v>1</v>
      </c>
      <c r="T18" s="63">
        <v>0</v>
      </c>
      <c r="U18" s="63">
        <v>0</v>
      </c>
      <c r="V18" s="18">
        <f t="shared" si="2"/>
        <v>0</v>
      </c>
      <c r="W18" s="125">
        <f t="shared" si="3"/>
        <v>3</v>
      </c>
      <c r="X18" s="126">
        <f t="shared" si="4"/>
        <v>43120</v>
      </c>
      <c r="Y18" s="126">
        <f t="shared" si="5"/>
        <v>39999</v>
      </c>
      <c r="Z18" s="127">
        <f t="shared" si="1"/>
        <v>99.753104893012122</v>
      </c>
      <c r="AA18" s="418"/>
      <c r="AB18" s="623">
        <v>0</v>
      </c>
      <c r="AC18" s="623">
        <v>0</v>
      </c>
      <c r="AD18" s="623">
        <v>0</v>
      </c>
      <c r="AE18" s="623">
        <v>0</v>
      </c>
    </row>
    <row r="19" spans="1:31" ht="18.95" customHeight="1">
      <c r="A19" s="412"/>
      <c r="B19" s="124" t="s">
        <v>782</v>
      </c>
      <c r="C19" s="415">
        <v>76370</v>
      </c>
      <c r="D19" s="416">
        <v>2</v>
      </c>
      <c r="E19" s="63">
        <v>103783</v>
      </c>
      <c r="F19" s="416">
        <v>76307</v>
      </c>
      <c r="G19" s="416">
        <v>83</v>
      </c>
      <c r="H19" s="18"/>
      <c r="I19" s="417">
        <v>0</v>
      </c>
      <c r="J19" s="63">
        <v>0</v>
      </c>
      <c r="K19" s="63">
        <v>0</v>
      </c>
      <c r="L19" s="18"/>
      <c r="M19" s="417">
        <v>0</v>
      </c>
      <c r="N19" s="63">
        <v>0</v>
      </c>
      <c r="O19" s="63">
        <v>0</v>
      </c>
      <c r="P19" s="63">
        <v>0</v>
      </c>
      <c r="Q19" s="63">
        <v>0</v>
      </c>
      <c r="R19" s="63">
        <v>0</v>
      </c>
      <c r="S19" s="63">
        <v>5</v>
      </c>
      <c r="T19" s="63">
        <v>2060</v>
      </c>
      <c r="U19" s="63">
        <v>929</v>
      </c>
      <c r="V19" s="18">
        <f t="shared" si="2"/>
        <v>0</v>
      </c>
      <c r="W19" s="125">
        <f t="shared" si="3"/>
        <v>7</v>
      </c>
      <c r="X19" s="126">
        <f t="shared" si="4"/>
        <v>103783</v>
      </c>
      <c r="Y19" s="126">
        <f>F19+K19+O19+R19</f>
        <v>76307</v>
      </c>
      <c r="Z19" s="127">
        <f t="shared" si="1"/>
        <v>99.917506874427133</v>
      </c>
      <c r="AA19" s="418">
        <v>83</v>
      </c>
      <c r="AB19" s="623">
        <v>0</v>
      </c>
      <c r="AC19" s="623">
        <v>0</v>
      </c>
      <c r="AD19" s="623">
        <v>5</v>
      </c>
      <c r="AE19" s="623">
        <v>0</v>
      </c>
    </row>
    <row r="20" spans="1:31" ht="18.95" customHeight="1">
      <c r="A20" s="412"/>
      <c r="B20" s="124" t="s">
        <v>783</v>
      </c>
      <c r="C20" s="415">
        <v>48270</v>
      </c>
      <c r="D20" s="416">
        <v>1</v>
      </c>
      <c r="E20" s="63">
        <v>50717</v>
      </c>
      <c r="F20" s="416">
        <v>48270</v>
      </c>
      <c r="G20" s="416"/>
      <c r="H20" s="18"/>
      <c r="I20" s="417">
        <v>0</v>
      </c>
      <c r="J20" s="63">
        <v>0</v>
      </c>
      <c r="K20" s="63">
        <v>0</v>
      </c>
      <c r="L20" s="18"/>
      <c r="M20" s="417">
        <v>0</v>
      </c>
      <c r="N20" s="63">
        <v>0</v>
      </c>
      <c r="O20" s="63">
        <v>0</v>
      </c>
      <c r="P20" s="63">
        <v>0</v>
      </c>
      <c r="Q20" s="63">
        <v>0</v>
      </c>
      <c r="R20" s="63">
        <v>0</v>
      </c>
      <c r="S20" s="63">
        <v>0</v>
      </c>
      <c r="T20" s="63">
        <v>0</v>
      </c>
      <c r="U20" s="63">
        <v>0</v>
      </c>
      <c r="V20" s="18">
        <f t="shared" si="2"/>
        <v>0</v>
      </c>
      <c r="W20" s="125">
        <f t="shared" si="3"/>
        <v>1</v>
      </c>
      <c r="X20" s="126">
        <f>E20+J20+N20+Q20</f>
        <v>50717</v>
      </c>
      <c r="Y20" s="126">
        <f t="shared" si="5"/>
        <v>48270</v>
      </c>
      <c r="Z20" s="127">
        <f>Y20/C20*100</f>
        <v>100</v>
      </c>
      <c r="AA20" s="418">
        <v>-83</v>
      </c>
      <c r="AB20" s="623">
        <v>0</v>
      </c>
      <c r="AC20" s="623">
        <v>0</v>
      </c>
      <c r="AD20" s="623">
        <v>1</v>
      </c>
      <c r="AE20" s="623">
        <v>0</v>
      </c>
    </row>
    <row r="21" spans="1:31" ht="18.95" customHeight="1">
      <c r="A21" s="412"/>
      <c r="B21" s="124" t="s">
        <v>784</v>
      </c>
      <c r="C21" s="415">
        <v>43739</v>
      </c>
      <c r="D21" s="416">
        <v>1</v>
      </c>
      <c r="E21" s="63">
        <v>47600</v>
      </c>
      <c r="F21" s="416">
        <v>43045</v>
      </c>
      <c r="G21" s="416"/>
      <c r="H21" s="18"/>
      <c r="I21" s="417">
        <v>0</v>
      </c>
      <c r="J21" s="63">
        <v>0</v>
      </c>
      <c r="K21" s="63">
        <v>0</v>
      </c>
      <c r="L21" s="18"/>
      <c r="M21" s="417">
        <v>0</v>
      </c>
      <c r="N21" s="63">
        <v>0</v>
      </c>
      <c r="O21" s="63">
        <v>0</v>
      </c>
      <c r="P21" s="63">
        <v>0</v>
      </c>
      <c r="Q21" s="63">
        <v>0</v>
      </c>
      <c r="R21" s="63">
        <v>0</v>
      </c>
      <c r="S21" s="63">
        <v>0</v>
      </c>
      <c r="T21" s="63">
        <v>0</v>
      </c>
      <c r="U21" s="63">
        <v>0</v>
      </c>
      <c r="V21" s="18">
        <f t="shared" si="2"/>
        <v>0</v>
      </c>
      <c r="W21" s="125">
        <f t="shared" si="3"/>
        <v>1</v>
      </c>
      <c r="X21" s="126">
        <f>E21+J21+N21+Q21</f>
        <v>47600</v>
      </c>
      <c r="Y21" s="126">
        <f t="shared" si="5"/>
        <v>43045</v>
      </c>
      <c r="Z21" s="127">
        <f t="shared" si="1"/>
        <v>98.413315347858884</v>
      </c>
      <c r="AA21" s="418"/>
      <c r="AB21" s="623">
        <v>0</v>
      </c>
      <c r="AC21" s="623">
        <v>0</v>
      </c>
      <c r="AD21" s="623">
        <v>1</v>
      </c>
      <c r="AE21" s="623">
        <v>0</v>
      </c>
    </row>
    <row r="22" spans="1:31" ht="18.95" customHeight="1">
      <c r="A22" s="412"/>
      <c r="B22" s="124" t="s">
        <v>785</v>
      </c>
      <c r="C22" s="415">
        <v>40546</v>
      </c>
      <c r="D22" s="416">
        <v>2</v>
      </c>
      <c r="E22" s="63">
        <v>39020</v>
      </c>
      <c r="F22" s="416">
        <v>39996</v>
      </c>
      <c r="G22" s="416">
        <v>20</v>
      </c>
      <c r="H22" s="18"/>
      <c r="I22" s="417">
        <v>0</v>
      </c>
      <c r="J22" s="63">
        <v>0</v>
      </c>
      <c r="K22" s="63">
        <v>0</v>
      </c>
      <c r="L22" s="18"/>
      <c r="M22" s="417">
        <v>0</v>
      </c>
      <c r="N22" s="63">
        <v>0</v>
      </c>
      <c r="O22" s="63">
        <v>0</v>
      </c>
      <c r="P22" s="63">
        <v>2</v>
      </c>
      <c r="Q22" s="63">
        <v>23231</v>
      </c>
      <c r="R22" s="63">
        <v>60</v>
      </c>
      <c r="S22" s="63">
        <v>3</v>
      </c>
      <c r="T22" s="63">
        <v>770</v>
      </c>
      <c r="U22" s="63">
        <v>180</v>
      </c>
      <c r="V22" s="18">
        <f t="shared" si="2"/>
        <v>0</v>
      </c>
      <c r="W22" s="125">
        <f t="shared" si="3"/>
        <v>7</v>
      </c>
      <c r="X22" s="126">
        <f>E22+J22+N22+Q22</f>
        <v>62251</v>
      </c>
      <c r="Y22" s="126">
        <f>F22+K22+O22+R22</f>
        <v>40056</v>
      </c>
      <c r="Z22" s="127">
        <f t="shared" si="1"/>
        <v>98.791496078528098</v>
      </c>
      <c r="AA22" s="418">
        <v>20</v>
      </c>
      <c r="AB22" s="624"/>
      <c r="AC22" s="624"/>
      <c r="AD22" s="623">
        <v>2</v>
      </c>
      <c r="AE22" s="623">
        <v>35</v>
      </c>
    </row>
    <row r="23" spans="1:31" ht="18.95" customHeight="1">
      <c r="A23" s="412"/>
      <c r="B23" s="124" t="s">
        <v>786</v>
      </c>
      <c r="C23" s="415">
        <v>20713</v>
      </c>
      <c r="D23" s="416">
        <v>1</v>
      </c>
      <c r="E23" s="63">
        <v>21300</v>
      </c>
      <c r="F23" s="416">
        <v>20527</v>
      </c>
      <c r="G23" s="416"/>
      <c r="H23" s="18"/>
      <c r="I23" s="417">
        <v>0</v>
      </c>
      <c r="J23" s="63">
        <v>0</v>
      </c>
      <c r="K23" s="63">
        <v>0</v>
      </c>
      <c r="L23" s="18"/>
      <c r="M23" s="417">
        <v>0</v>
      </c>
      <c r="N23" s="63">
        <v>0</v>
      </c>
      <c r="O23" s="63">
        <v>0</v>
      </c>
      <c r="P23" s="63">
        <v>0</v>
      </c>
      <c r="Q23" s="63">
        <v>0</v>
      </c>
      <c r="R23" s="63">
        <v>0</v>
      </c>
      <c r="S23" s="63">
        <v>0</v>
      </c>
      <c r="T23" s="63">
        <v>0</v>
      </c>
      <c r="U23" s="63">
        <v>0</v>
      </c>
      <c r="V23" s="18">
        <f t="shared" si="2"/>
        <v>0</v>
      </c>
      <c r="W23" s="125">
        <f t="shared" si="3"/>
        <v>1</v>
      </c>
      <c r="X23" s="126">
        <f t="shared" si="4"/>
        <v>21300</v>
      </c>
      <c r="Y23" s="126">
        <f t="shared" si="5"/>
        <v>20527</v>
      </c>
      <c r="Z23" s="127">
        <f t="shared" si="1"/>
        <v>99.102013228407287</v>
      </c>
      <c r="AA23" s="418"/>
      <c r="AB23" s="624"/>
      <c r="AC23" s="624"/>
      <c r="AD23" s="623"/>
      <c r="AE23" s="623">
        <v>0</v>
      </c>
    </row>
    <row r="24" spans="1:31" ht="18.95" customHeight="1">
      <c r="A24" s="412"/>
      <c r="B24" s="124" t="s">
        <v>787</v>
      </c>
      <c r="C24" s="415">
        <v>11980</v>
      </c>
      <c r="D24" s="416">
        <v>1</v>
      </c>
      <c r="E24" s="63">
        <v>15000</v>
      </c>
      <c r="F24" s="416">
        <v>11956</v>
      </c>
      <c r="G24" s="416">
        <v>0</v>
      </c>
      <c r="H24" s="18"/>
      <c r="I24" s="417">
        <v>0</v>
      </c>
      <c r="J24" s="63">
        <v>0</v>
      </c>
      <c r="K24" s="63">
        <v>0</v>
      </c>
      <c r="L24" s="18"/>
      <c r="M24" s="417">
        <v>0</v>
      </c>
      <c r="N24" s="63">
        <v>0</v>
      </c>
      <c r="O24" s="63">
        <v>0</v>
      </c>
      <c r="P24" s="63">
        <v>0</v>
      </c>
      <c r="Q24" s="63">
        <v>0</v>
      </c>
      <c r="R24" s="63">
        <v>0</v>
      </c>
      <c r="S24" s="63">
        <v>0</v>
      </c>
      <c r="T24" s="63">
        <v>0</v>
      </c>
      <c r="U24" s="63">
        <v>0</v>
      </c>
      <c r="V24" s="18">
        <f t="shared" si="2"/>
        <v>0</v>
      </c>
      <c r="W24" s="125">
        <f t="shared" si="3"/>
        <v>1</v>
      </c>
      <c r="X24" s="126">
        <f t="shared" si="4"/>
        <v>15000</v>
      </c>
      <c r="Y24" s="126">
        <f t="shared" si="5"/>
        <v>11956</v>
      </c>
      <c r="Z24" s="127">
        <f t="shared" si="1"/>
        <v>99.799666110183637</v>
      </c>
      <c r="AA24" s="418">
        <v>0</v>
      </c>
      <c r="AB24" s="623">
        <v>0</v>
      </c>
      <c r="AC24" s="623">
        <v>0</v>
      </c>
      <c r="AD24" s="623">
        <v>0</v>
      </c>
      <c r="AE24" s="623">
        <v>0</v>
      </c>
    </row>
    <row r="25" spans="1:31" ht="18.95" customHeight="1">
      <c r="A25" s="412"/>
      <c r="B25" s="124" t="s">
        <v>788</v>
      </c>
      <c r="C25" s="415">
        <v>19704</v>
      </c>
      <c r="D25" s="416">
        <v>1</v>
      </c>
      <c r="E25" s="63">
        <v>19400</v>
      </c>
      <c r="F25" s="416">
        <v>19605</v>
      </c>
      <c r="G25" s="416"/>
      <c r="H25" s="18"/>
      <c r="I25" s="417">
        <v>0</v>
      </c>
      <c r="J25" s="63">
        <v>0</v>
      </c>
      <c r="K25" s="63">
        <v>0</v>
      </c>
      <c r="L25" s="18"/>
      <c r="M25" s="417">
        <v>0</v>
      </c>
      <c r="N25" s="63">
        <v>0</v>
      </c>
      <c r="O25" s="63">
        <v>0</v>
      </c>
      <c r="P25" s="63">
        <v>0</v>
      </c>
      <c r="Q25" s="63">
        <v>0</v>
      </c>
      <c r="R25" s="63">
        <v>0</v>
      </c>
      <c r="S25" s="63">
        <v>1</v>
      </c>
      <c r="T25" s="63">
        <v>1465</v>
      </c>
      <c r="U25" s="63">
        <v>500</v>
      </c>
      <c r="V25" s="18">
        <f t="shared" si="2"/>
        <v>0</v>
      </c>
      <c r="W25" s="125">
        <f t="shared" si="3"/>
        <v>2</v>
      </c>
      <c r="X25" s="126">
        <f t="shared" si="4"/>
        <v>19400</v>
      </c>
      <c r="Y25" s="126">
        <f t="shared" si="5"/>
        <v>19605</v>
      </c>
      <c r="Z25" s="127">
        <f t="shared" si="1"/>
        <v>99.497563946406814</v>
      </c>
      <c r="AA25" s="418"/>
      <c r="AB25" s="623">
        <v>0</v>
      </c>
      <c r="AC25" s="623">
        <v>0</v>
      </c>
      <c r="AD25" s="623">
        <v>0</v>
      </c>
      <c r="AE25" s="623">
        <v>0</v>
      </c>
    </row>
    <row r="26" spans="1:31" ht="18.95" customHeight="1">
      <c r="A26" s="412"/>
      <c r="B26" s="124" t="s">
        <v>789</v>
      </c>
      <c r="C26" s="415">
        <v>11203</v>
      </c>
      <c r="D26" s="416">
        <v>1</v>
      </c>
      <c r="E26" s="63">
        <v>11640</v>
      </c>
      <c r="F26" s="416">
        <v>5245</v>
      </c>
      <c r="G26" s="416"/>
      <c r="H26" s="18">
        <v>6</v>
      </c>
      <c r="I26" s="417">
        <v>6</v>
      </c>
      <c r="J26" s="63">
        <v>0</v>
      </c>
      <c r="K26" s="63">
        <v>5881</v>
      </c>
      <c r="L26" s="18"/>
      <c r="M26" s="417">
        <v>0</v>
      </c>
      <c r="N26" s="63">
        <v>0</v>
      </c>
      <c r="O26" s="63">
        <v>0</v>
      </c>
      <c r="P26" s="63">
        <v>0</v>
      </c>
      <c r="Q26" s="63">
        <v>0</v>
      </c>
      <c r="R26" s="63">
        <v>0</v>
      </c>
      <c r="S26" s="63">
        <v>0</v>
      </c>
      <c r="T26" s="63">
        <v>0</v>
      </c>
      <c r="U26" s="63">
        <v>0</v>
      </c>
      <c r="V26" s="18">
        <f t="shared" si="2"/>
        <v>6</v>
      </c>
      <c r="W26" s="125">
        <f t="shared" si="3"/>
        <v>7</v>
      </c>
      <c r="X26" s="126">
        <f t="shared" si="4"/>
        <v>11640</v>
      </c>
      <c r="Y26" s="126">
        <f t="shared" si="5"/>
        <v>11126</v>
      </c>
      <c r="Z26" s="127">
        <f t="shared" si="1"/>
        <v>99.312684102472545</v>
      </c>
      <c r="AA26" s="418"/>
      <c r="AB26" s="623">
        <v>2</v>
      </c>
      <c r="AC26" s="623">
        <v>27</v>
      </c>
      <c r="AD26" s="623">
        <v>1</v>
      </c>
      <c r="AE26" s="623">
        <v>0</v>
      </c>
    </row>
    <row r="27" spans="1:31" ht="18.95" customHeight="1">
      <c r="A27" s="412"/>
      <c r="B27" s="124" t="s">
        <v>793</v>
      </c>
      <c r="C27" s="415">
        <v>76529</v>
      </c>
      <c r="D27" s="416">
        <v>3</v>
      </c>
      <c r="E27" s="63">
        <v>78479</v>
      </c>
      <c r="F27" s="416">
        <v>76476</v>
      </c>
      <c r="G27" s="416"/>
      <c r="H27" s="18"/>
      <c r="I27" s="417">
        <v>0</v>
      </c>
      <c r="J27" s="63">
        <v>0</v>
      </c>
      <c r="K27" s="63">
        <v>0</v>
      </c>
      <c r="L27" s="18"/>
      <c r="M27" s="417">
        <v>0</v>
      </c>
      <c r="N27" s="63">
        <v>0</v>
      </c>
      <c r="O27" s="63">
        <v>0</v>
      </c>
      <c r="P27" s="63">
        <v>0</v>
      </c>
      <c r="Q27" s="63">
        <v>0</v>
      </c>
      <c r="R27" s="63">
        <v>0</v>
      </c>
      <c r="S27" s="63">
        <v>2</v>
      </c>
      <c r="T27" s="63">
        <v>2780</v>
      </c>
      <c r="U27" s="63">
        <v>6</v>
      </c>
      <c r="V27" s="18">
        <f t="shared" si="2"/>
        <v>0</v>
      </c>
      <c r="W27" s="125">
        <f t="shared" si="3"/>
        <v>5</v>
      </c>
      <c r="X27" s="126">
        <f t="shared" ref="X27:Y30" si="6">E27+J27+N27+Q27</f>
        <v>78479</v>
      </c>
      <c r="Y27" s="126">
        <f t="shared" si="6"/>
        <v>76476</v>
      </c>
      <c r="Z27" s="127">
        <f t="shared" si="1"/>
        <v>99.930745207699047</v>
      </c>
      <c r="AA27" s="418"/>
      <c r="AB27" s="623">
        <v>0</v>
      </c>
      <c r="AC27" s="623">
        <v>0</v>
      </c>
      <c r="AD27" s="623">
        <v>1</v>
      </c>
      <c r="AE27" s="623">
        <v>0</v>
      </c>
    </row>
    <row r="28" spans="1:31" ht="18.95" customHeight="1">
      <c r="A28" s="412"/>
      <c r="B28" s="124" t="s">
        <v>792</v>
      </c>
      <c r="C28" s="415">
        <v>36610</v>
      </c>
      <c r="D28" s="416">
        <v>1</v>
      </c>
      <c r="E28" s="63">
        <v>41200</v>
      </c>
      <c r="F28" s="416">
        <v>35855</v>
      </c>
      <c r="G28" s="416">
        <v>0</v>
      </c>
      <c r="H28" s="18">
        <v>1</v>
      </c>
      <c r="I28" s="417">
        <v>1</v>
      </c>
      <c r="J28" s="63">
        <v>0</v>
      </c>
      <c r="K28" s="63">
        <v>257</v>
      </c>
      <c r="L28" s="18"/>
      <c r="M28" s="417">
        <v>0</v>
      </c>
      <c r="N28" s="63">
        <v>0</v>
      </c>
      <c r="O28" s="63">
        <v>0</v>
      </c>
      <c r="P28" s="63">
        <v>5</v>
      </c>
      <c r="Q28" s="63">
        <v>610</v>
      </c>
      <c r="R28" s="63">
        <v>206</v>
      </c>
      <c r="S28" s="63">
        <v>0</v>
      </c>
      <c r="T28" s="63">
        <v>0</v>
      </c>
      <c r="U28" s="63">
        <v>0</v>
      </c>
      <c r="V28" s="18">
        <f t="shared" si="2"/>
        <v>1</v>
      </c>
      <c r="W28" s="125">
        <f>D28+I28+M28+P28+S28</f>
        <v>7</v>
      </c>
      <c r="X28" s="126">
        <f t="shared" si="6"/>
        <v>41810</v>
      </c>
      <c r="Y28" s="126">
        <f t="shared" si="6"/>
        <v>36318</v>
      </c>
      <c r="Z28" s="127">
        <f t="shared" si="1"/>
        <v>99.202403714832016</v>
      </c>
      <c r="AA28" s="418">
        <v>0</v>
      </c>
      <c r="AB28" s="623"/>
      <c r="AC28" s="623"/>
      <c r="AD28" s="623"/>
      <c r="AE28" s="623">
        <v>0</v>
      </c>
    </row>
    <row r="29" spans="1:31" ht="18.95" customHeight="1">
      <c r="A29" s="412"/>
      <c r="B29" s="124" t="s">
        <v>408</v>
      </c>
      <c r="C29" s="415">
        <v>33601</v>
      </c>
      <c r="D29" s="416">
        <v>1</v>
      </c>
      <c r="E29" s="63">
        <v>37030</v>
      </c>
      <c r="F29" s="416">
        <v>33280</v>
      </c>
      <c r="G29" s="416">
        <v>0</v>
      </c>
      <c r="H29" s="18"/>
      <c r="I29" s="417">
        <v>0</v>
      </c>
      <c r="J29" s="63">
        <v>0</v>
      </c>
      <c r="K29" s="63">
        <v>0</v>
      </c>
      <c r="L29" s="18"/>
      <c r="M29" s="417">
        <v>0</v>
      </c>
      <c r="N29" s="63">
        <v>0</v>
      </c>
      <c r="O29" s="63">
        <v>0</v>
      </c>
      <c r="P29" s="63">
        <v>0</v>
      </c>
      <c r="Q29" s="63">
        <v>0</v>
      </c>
      <c r="R29" s="63">
        <v>0</v>
      </c>
      <c r="S29" s="63">
        <v>0</v>
      </c>
      <c r="T29" s="63">
        <v>0</v>
      </c>
      <c r="U29" s="63">
        <v>0</v>
      </c>
      <c r="V29" s="18">
        <f t="shared" si="2"/>
        <v>0</v>
      </c>
      <c r="W29" s="125">
        <f>D29+I29+M29+P29+S29</f>
        <v>1</v>
      </c>
      <c r="X29" s="126">
        <f t="shared" si="6"/>
        <v>37030</v>
      </c>
      <c r="Y29" s="126">
        <f t="shared" si="6"/>
        <v>33280</v>
      </c>
      <c r="Z29" s="127">
        <f t="shared" si="1"/>
        <v>99.044671289544951</v>
      </c>
      <c r="AA29" s="418"/>
      <c r="AB29" s="623">
        <v>0</v>
      </c>
      <c r="AC29" s="623">
        <v>0</v>
      </c>
      <c r="AD29" s="623">
        <v>0</v>
      </c>
      <c r="AE29" s="623">
        <v>0</v>
      </c>
    </row>
    <row r="30" spans="1:31" ht="18.95" customHeight="1">
      <c r="A30" s="412"/>
      <c r="B30" s="124" t="s">
        <v>796</v>
      </c>
      <c r="C30" s="415">
        <v>16793</v>
      </c>
      <c r="D30" s="416">
        <v>2</v>
      </c>
      <c r="E30" s="63">
        <v>23466</v>
      </c>
      <c r="F30" s="416">
        <v>3889</v>
      </c>
      <c r="G30" s="416"/>
      <c r="H30" s="18"/>
      <c r="I30" s="417">
        <v>6</v>
      </c>
      <c r="J30" s="63">
        <v>16811</v>
      </c>
      <c r="K30" s="63">
        <v>12717</v>
      </c>
      <c r="L30" s="18"/>
      <c r="M30" s="417">
        <v>0</v>
      </c>
      <c r="N30" s="63">
        <v>0</v>
      </c>
      <c r="O30" s="63">
        <v>0</v>
      </c>
      <c r="P30" s="63">
        <v>0</v>
      </c>
      <c r="Q30" s="63">
        <v>0</v>
      </c>
      <c r="R30" s="63">
        <v>0</v>
      </c>
      <c r="S30" s="63">
        <v>0</v>
      </c>
      <c r="T30" s="63">
        <v>0</v>
      </c>
      <c r="U30" s="63">
        <v>0</v>
      </c>
      <c r="V30" s="18">
        <f t="shared" si="2"/>
        <v>0</v>
      </c>
      <c r="W30" s="125">
        <f>D30+I30+M30+P30+S30</f>
        <v>8</v>
      </c>
      <c r="X30" s="126">
        <f t="shared" si="6"/>
        <v>40277</v>
      </c>
      <c r="Y30" s="126">
        <f t="shared" si="6"/>
        <v>16606</v>
      </c>
      <c r="Z30" s="127">
        <f t="shared" si="1"/>
        <v>98.886440778895974</v>
      </c>
      <c r="AA30" s="418"/>
      <c r="AB30" s="623">
        <v>0</v>
      </c>
      <c r="AC30" s="623">
        <v>0</v>
      </c>
      <c r="AD30" s="623">
        <v>0</v>
      </c>
      <c r="AE30" s="623">
        <v>0</v>
      </c>
    </row>
    <row r="31" spans="1:31" ht="18.95" customHeight="1">
      <c r="A31" s="412"/>
      <c r="B31" s="124" t="s">
        <v>790</v>
      </c>
      <c r="C31" s="415">
        <v>29847</v>
      </c>
      <c r="D31" s="416">
        <v>1</v>
      </c>
      <c r="E31" s="63">
        <v>31400</v>
      </c>
      <c r="F31" s="416">
        <v>29847</v>
      </c>
      <c r="G31" s="416">
        <v>0</v>
      </c>
      <c r="H31" s="18"/>
      <c r="I31" s="417">
        <v>0</v>
      </c>
      <c r="J31" s="63">
        <v>0</v>
      </c>
      <c r="K31" s="63">
        <v>0</v>
      </c>
      <c r="L31" s="18"/>
      <c r="M31" s="417">
        <v>0</v>
      </c>
      <c r="N31" s="63">
        <v>0</v>
      </c>
      <c r="O31" s="63">
        <v>0</v>
      </c>
      <c r="P31" s="63">
        <v>0</v>
      </c>
      <c r="Q31" s="63">
        <v>0</v>
      </c>
      <c r="R31" s="63">
        <v>0</v>
      </c>
      <c r="S31" s="63">
        <v>1</v>
      </c>
      <c r="T31" s="63">
        <v>340</v>
      </c>
      <c r="U31" s="63">
        <v>0</v>
      </c>
      <c r="V31" s="18">
        <f t="shared" si="2"/>
        <v>0</v>
      </c>
      <c r="W31" s="125">
        <f t="shared" si="3"/>
        <v>2</v>
      </c>
      <c r="X31" s="126">
        <f t="shared" si="4"/>
        <v>31400</v>
      </c>
      <c r="Y31" s="126">
        <f t="shared" si="5"/>
        <v>29847</v>
      </c>
      <c r="Z31" s="127">
        <f>Y31/C31*100</f>
        <v>100</v>
      </c>
      <c r="AA31" s="418">
        <v>0</v>
      </c>
      <c r="AB31" s="623">
        <v>0</v>
      </c>
      <c r="AC31" s="623">
        <v>0</v>
      </c>
      <c r="AD31" s="623">
        <v>0</v>
      </c>
      <c r="AE31" s="623">
        <v>0</v>
      </c>
    </row>
    <row r="32" spans="1:31" ht="18.95" customHeight="1">
      <c r="A32" s="412"/>
      <c r="B32" s="124" t="s">
        <v>791</v>
      </c>
      <c r="C32" s="415">
        <v>47656</v>
      </c>
      <c r="D32" s="416">
        <v>1</v>
      </c>
      <c r="E32" s="63">
        <v>50000</v>
      </c>
      <c r="F32" s="416">
        <v>47656</v>
      </c>
      <c r="G32" s="416"/>
      <c r="H32" s="18"/>
      <c r="I32" s="417">
        <v>0</v>
      </c>
      <c r="J32" s="63">
        <v>0</v>
      </c>
      <c r="K32" s="63">
        <v>0</v>
      </c>
      <c r="L32" s="18"/>
      <c r="M32" s="417">
        <v>0</v>
      </c>
      <c r="N32" s="63">
        <v>0</v>
      </c>
      <c r="O32" s="63">
        <v>0</v>
      </c>
      <c r="P32" s="63">
        <v>0</v>
      </c>
      <c r="Q32" s="63">
        <v>0</v>
      </c>
      <c r="R32" s="63">
        <v>0</v>
      </c>
      <c r="S32" s="63">
        <v>0</v>
      </c>
      <c r="T32" s="63">
        <v>0</v>
      </c>
      <c r="U32" s="63">
        <v>0</v>
      </c>
      <c r="V32" s="18">
        <f t="shared" si="2"/>
        <v>0</v>
      </c>
      <c r="W32" s="125">
        <f t="shared" si="3"/>
        <v>1</v>
      </c>
      <c r="X32" s="126">
        <f t="shared" si="4"/>
        <v>50000</v>
      </c>
      <c r="Y32" s="126">
        <f t="shared" si="5"/>
        <v>47656</v>
      </c>
      <c r="Z32" s="127">
        <f t="shared" si="1"/>
        <v>100</v>
      </c>
      <c r="AA32" s="418"/>
      <c r="AB32" s="623">
        <v>0</v>
      </c>
      <c r="AC32" s="623">
        <v>0</v>
      </c>
      <c r="AD32" s="623">
        <v>0</v>
      </c>
      <c r="AE32" s="623">
        <v>0</v>
      </c>
    </row>
    <row r="33" spans="1:31" ht="18.95" customHeight="1">
      <c r="A33" s="412"/>
      <c r="B33" s="124" t="s">
        <v>795</v>
      </c>
      <c r="C33" s="415">
        <v>14773</v>
      </c>
      <c r="D33" s="416">
        <v>2</v>
      </c>
      <c r="E33" s="63">
        <v>20913</v>
      </c>
      <c r="F33" s="416">
        <v>14538</v>
      </c>
      <c r="G33" s="416"/>
      <c r="H33" s="18"/>
      <c r="I33" s="417">
        <v>0</v>
      </c>
      <c r="J33" s="63">
        <v>0</v>
      </c>
      <c r="K33" s="63">
        <v>0</v>
      </c>
      <c r="L33" s="18"/>
      <c r="M33" s="417">
        <v>0</v>
      </c>
      <c r="N33" s="63">
        <v>0</v>
      </c>
      <c r="O33" s="63">
        <v>0</v>
      </c>
      <c r="P33" s="63">
        <v>0</v>
      </c>
      <c r="Q33" s="63">
        <v>0</v>
      </c>
      <c r="R33" s="63">
        <v>0</v>
      </c>
      <c r="S33" s="63">
        <v>1</v>
      </c>
      <c r="T33" s="63">
        <v>8000</v>
      </c>
      <c r="U33" s="63">
        <v>300</v>
      </c>
      <c r="V33" s="18">
        <f t="shared" si="2"/>
        <v>0</v>
      </c>
      <c r="W33" s="125">
        <f t="shared" si="3"/>
        <v>3</v>
      </c>
      <c r="X33" s="126">
        <f t="shared" si="4"/>
        <v>20913</v>
      </c>
      <c r="Y33" s="126">
        <f t="shared" si="5"/>
        <v>14538</v>
      </c>
      <c r="Z33" s="127">
        <f t="shared" si="1"/>
        <v>98.409260136735938</v>
      </c>
      <c r="AA33" s="418"/>
      <c r="AB33" s="623">
        <v>5</v>
      </c>
      <c r="AC33" s="623">
        <v>93</v>
      </c>
      <c r="AD33" s="623">
        <v>0</v>
      </c>
      <c r="AE33" s="623">
        <v>0</v>
      </c>
    </row>
    <row r="34" spans="1:31" ht="18.95" customHeight="1">
      <c r="A34" s="412"/>
      <c r="B34" s="124" t="s">
        <v>797</v>
      </c>
      <c r="C34" s="415">
        <v>80794</v>
      </c>
      <c r="D34" s="416">
        <v>1</v>
      </c>
      <c r="E34" s="63">
        <v>87700</v>
      </c>
      <c r="F34" s="416">
        <v>64948</v>
      </c>
      <c r="G34" s="416"/>
      <c r="H34" s="18">
        <v>15</v>
      </c>
      <c r="I34" s="417">
        <v>15</v>
      </c>
      <c r="J34" s="63">
        <v>0</v>
      </c>
      <c r="K34" s="63">
        <v>15704</v>
      </c>
      <c r="L34" s="18"/>
      <c r="M34" s="417">
        <v>0</v>
      </c>
      <c r="N34" s="63">
        <v>0</v>
      </c>
      <c r="O34" s="63">
        <v>0</v>
      </c>
      <c r="P34" s="63">
        <v>1</v>
      </c>
      <c r="Q34" s="63">
        <v>0</v>
      </c>
      <c r="R34" s="63">
        <v>56</v>
      </c>
      <c r="S34" s="63">
        <v>2</v>
      </c>
      <c r="T34" s="63">
        <v>1092</v>
      </c>
      <c r="U34" s="63">
        <v>12</v>
      </c>
      <c r="V34" s="18">
        <f t="shared" si="2"/>
        <v>15</v>
      </c>
      <c r="W34" s="125">
        <f t="shared" si="3"/>
        <v>19</v>
      </c>
      <c r="X34" s="126">
        <f t="shared" si="4"/>
        <v>87700</v>
      </c>
      <c r="Y34" s="126">
        <f t="shared" si="5"/>
        <v>80708</v>
      </c>
      <c r="Z34" s="127">
        <f t="shared" si="1"/>
        <v>99.893556452211797</v>
      </c>
      <c r="AA34" s="418"/>
      <c r="AB34" s="623">
        <v>3</v>
      </c>
      <c r="AC34" s="623">
        <v>56</v>
      </c>
      <c r="AD34" s="623"/>
      <c r="AE34" s="623">
        <v>0</v>
      </c>
    </row>
    <row r="35" spans="1:31" ht="18.95" customHeight="1">
      <c r="A35" s="412"/>
      <c r="B35" s="124" t="s">
        <v>800</v>
      </c>
      <c r="C35" s="415">
        <v>17281</v>
      </c>
      <c r="D35" s="416">
        <v>1</v>
      </c>
      <c r="E35" s="63">
        <v>18334</v>
      </c>
      <c r="F35" s="416">
        <v>7814</v>
      </c>
      <c r="G35" s="416"/>
      <c r="H35" s="18">
        <v>16</v>
      </c>
      <c r="I35" s="417">
        <v>16</v>
      </c>
      <c r="J35" s="63">
        <v>0</v>
      </c>
      <c r="K35" s="63">
        <v>9282</v>
      </c>
      <c r="L35" s="18"/>
      <c r="M35" s="417">
        <v>0</v>
      </c>
      <c r="N35" s="63">
        <v>0</v>
      </c>
      <c r="O35" s="63">
        <v>0</v>
      </c>
      <c r="P35" s="63">
        <v>1</v>
      </c>
      <c r="Q35" s="63">
        <v>620</v>
      </c>
      <c r="R35" s="63">
        <v>0</v>
      </c>
      <c r="S35" s="63">
        <v>0</v>
      </c>
      <c r="T35" s="63">
        <v>0</v>
      </c>
      <c r="U35" s="63">
        <v>0</v>
      </c>
      <c r="V35" s="18">
        <f t="shared" si="2"/>
        <v>16</v>
      </c>
      <c r="W35" s="125">
        <f>D35+I35+M35+P35+S35</f>
        <v>18</v>
      </c>
      <c r="X35" s="126">
        <f>E35+J35+N35+Q35</f>
        <v>18954</v>
      </c>
      <c r="Y35" s="126">
        <f>F35+K35+O35+R35</f>
        <v>17096</v>
      </c>
      <c r="Z35" s="127">
        <f t="shared" si="1"/>
        <v>98.929460100688615</v>
      </c>
      <c r="AA35" s="418">
        <v>0</v>
      </c>
      <c r="AB35" s="623">
        <v>6</v>
      </c>
      <c r="AC35" s="623">
        <v>124</v>
      </c>
      <c r="AD35" s="623">
        <v>0</v>
      </c>
      <c r="AE35" s="623">
        <v>0</v>
      </c>
    </row>
    <row r="36" spans="1:31" ht="18.95" customHeight="1">
      <c r="A36" s="413"/>
      <c r="B36" s="124" t="s">
        <v>801</v>
      </c>
      <c r="C36" s="415">
        <v>14321</v>
      </c>
      <c r="D36" s="416">
        <v>1</v>
      </c>
      <c r="E36" s="63">
        <v>14503</v>
      </c>
      <c r="F36" s="416">
        <v>6993</v>
      </c>
      <c r="G36" s="416"/>
      <c r="H36" s="18">
        <v>12</v>
      </c>
      <c r="I36" s="417">
        <v>12</v>
      </c>
      <c r="J36" s="63">
        <v>0</v>
      </c>
      <c r="K36" s="63">
        <v>7205</v>
      </c>
      <c r="L36" s="18"/>
      <c r="M36" s="417">
        <v>0</v>
      </c>
      <c r="N36" s="63">
        <v>0</v>
      </c>
      <c r="O36" s="63">
        <v>0</v>
      </c>
      <c r="P36" s="63">
        <v>0</v>
      </c>
      <c r="Q36" s="63">
        <v>0</v>
      </c>
      <c r="R36" s="63">
        <v>0</v>
      </c>
      <c r="S36" s="63">
        <v>0</v>
      </c>
      <c r="T36" s="63">
        <v>0</v>
      </c>
      <c r="U36" s="63">
        <v>0</v>
      </c>
      <c r="V36" s="18">
        <f t="shared" si="2"/>
        <v>12</v>
      </c>
      <c r="W36" s="125">
        <f>D36+I36+M36+P36+S36</f>
        <v>13</v>
      </c>
      <c r="X36" s="126">
        <f>E36+J36+N36+Q36</f>
        <v>14503</v>
      </c>
      <c r="Y36" s="126">
        <f>F36+K36+O36+R36</f>
        <v>14198</v>
      </c>
      <c r="Z36" s="127">
        <f t="shared" si="1"/>
        <v>99.141121430067741</v>
      </c>
      <c r="AA36" s="418"/>
      <c r="AB36" s="623">
        <v>4</v>
      </c>
      <c r="AC36" s="623">
        <v>73</v>
      </c>
      <c r="AD36" s="623">
        <v>0</v>
      </c>
      <c r="AE36" s="623">
        <v>0</v>
      </c>
    </row>
    <row r="37" spans="1:31" ht="18.95" customHeight="1">
      <c r="A37" s="412"/>
      <c r="B37" s="124" t="s">
        <v>798</v>
      </c>
      <c r="C37" s="415">
        <v>23625</v>
      </c>
      <c r="D37" s="416">
        <v>1</v>
      </c>
      <c r="E37" s="63">
        <v>7200</v>
      </c>
      <c r="F37" s="416">
        <v>7044</v>
      </c>
      <c r="G37" s="416">
        <v>0</v>
      </c>
      <c r="H37" s="18">
        <v>1</v>
      </c>
      <c r="I37" s="417">
        <v>20</v>
      </c>
      <c r="J37" s="63">
        <v>22625</v>
      </c>
      <c r="K37" s="63">
        <v>16553</v>
      </c>
      <c r="L37" s="18"/>
      <c r="M37" s="417">
        <v>0</v>
      </c>
      <c r="N37" s="63">
        <v>0</v>
      </c>
      <c r="O37" s="63">
        <v>0</v>
      </c>
      <c r="P37" s="63">
        <v>0</v>
      </c>
      <c r="Q37" s="63">
        <v>0</v>
      </c>
      <c r="R37" s="63">
        <v>0</v>
      </c>
      <c r="S37" s="63">
        <v>1</v>
      </c>
      <c r="T37" s="63">
        <v>1875</v>
      </c>
      <c r="U37" s="63">
        <v>0</v>
      </c>
      <c r="V37" s="18">
        <f t="shared" si="2"/>
        <v>1</v>
      </c>
      <c r="W37" s="125">
        <f>D37+I37+M37+P37+S37</f>
        <v>22</v>
      </c>
      <c r="X37" s="126">
        <f>E37+J37+N37+Q37</f>
        <v>29825</v>
      </c>
      <c r="Y37" s="126">
        <f t="shared" si="5"/>
        <v>23597</v>
      </c>
      <c r="Z37" s="127">
        <f t="shared" si="1"/>
        <v>99.881481481481487</v>
      </c>
      <c r="AA37" s="418"/>
      <c r="AB37" s="623">
        <v>0</v>
      </c>
      <c r="AC37" s="623">
        <v>0</v>
      </c>
      <c r="AD37" s="623">
        <v>1</v>
      </c>
      <c r="AE37" s="623">
        <v>0</v>
      </c>
    </row>
    <row r="38" spans="1:31" ht="18.95" customHeight="1">
      <c r="A38" s="412"/>
      <c r="B38" s="124" t="s">
        <v>799</v>
      </c>
      <c r="C38" s="415">
        <v>30212</v>
      </c>
      <c r="D38" s="416">
        <v>1</v>
      </c>
      <c r="E38" s="63">
        <v>30000</v>
      </c>
      <c r="F38" s="416">
        <v>29360</v>
      </c>
      <c r="G38" s="416"/>
      <c r="H38" s="18"/>
      <c r="I38" s="417">
        <v>3</v>
      </c>
      <c r="J38" s="63">
        <v>1071</v>
      </c>
      <c r="K38" s="63">
        <v>481</v>
      </c>
      <c r="L38" s="18"/>
      <c r="M38" s="417">
        <v>0</v>
      </c>
      <c r="N38" s="63">
        <v>0</v>
      </c>
      <c r="O38" s="63">
        <v>0</v>
      </c>
      <c r="P38" s="63">
        <v>3</v>
      </c>
      <c r="Q38" s="63">
        <v>1373</v>
      </c>
      <c r="R38" s="63">
        <v>27</v>
      </c>
      <c r="S38" s="63">
        <v>0</v>
      </c>
      <c r="T38" s="63">
        <v>0</v>
      </c>
      <c r="U38" s="63">
        <v>0</v>
      </c>
      <c r="V38" s="18">
        <f t="shared" si="2"/>
        <v>0</v>
      </c>
      <c r="W38" s="125">
        <f t="shared" si="3"/>
        <v>7</v>
      </c>
      <c r="X38" s="126">
        <f t="shared" si="4"/>
        <v>32444</v>
      </c>
      <c r="Y38" s="126">
        <f>F38+K38+O38+R38</f>
        <v>29868</v>
      </c>
      <c r="Z38" s="127">
        <f t="shared" si="1"/>
        <v>98.861379584271148</v>
      </c>
      <c r="AA38" s="418"/>
      <c r="AB38" s="623">
        <v>3</v>
      </c>
      <c r="AC38" s="623">
        <v>76</v>
      </c>
      <c r="AD38" s="623">
        <v>0</v>
      </c>
      <c r="AE38" s="623">
        <v>0</v>
      </c>
    </row>
    <row r="39" spans="1:31" ht="18.95" customHeight="1">
      <c r="A39" s="412"/>
      <c r="B39" s="124" t="s">
        <v>802</v>
      </c>
      <c r="C39" s="415">
        <v>40906</v>
      </c>
      <c r="D39" s="416">
        <v>1</v>
      </c>
      <c r="E39" s="63">
        <v>43680</v>
      </c>
      <c r="F39" s="416">
        <v>40906</v>
      </c>
      <c r="G39" s="416"/>
      <c r="H39" s="18"/>
      <c r="I39" s="417">
        <v>0</v>
      </c>
      <c r="J39" s="63">
        <v>0</v>
      </c>
      <c r="K39" s="63">
        <v>0</v>
      </c>
      <c r="L39" s="18"/>
      <c r="M39" s="417">
        <v>0</v>
      </c>
      <c r="N39" s="63">
        <v>0</v>
      </c>
      <c r="O39" s="63">
        <v>0</v>
      </c>
      <c r="P39" s="63">
        <v>0</v>
      </c>
      <c r="Q39" s="63">
        <v>0</v>
      </c>
      <c r="R39" s="63">
        <v>0</v>
      </c>
      <c r="S39" s="63">
        <v>2</v>
      </c>
      <c r="T39" s="63">
        <v>450</v>
      </c>
      <c r="U39" s="63">
        <v>0</v>
      </c>
      <c r="V39" s="18">
        <f t="shared" si="2"/>
        <v>0</v>
      </c>
      <c r="W39" s="125">
        <f t="shared" si="3"/>
        <v>3</v>
      </c>
      <c r="X39" s="126">
        <f>E39+J39+N39+Q39</f>
        <v>43680</v>
      </c>
      <c r="Y39" s="126">
        <f>F39+K39+O39+R39</f>
        <v>40906</v>
      </c>
      <c r="Z39" s="127">
        <f t="shared" si="1"/>
        <v>100</v>
      </c>
      <c r="AA39" s="418">
        <v>-20</v>
      </c>
      <c r="AB39" s="623">
        <v>0</v>
      </c>
      <c r="AC39" s="623">
        <v>0</v>
      </c>
      <c r="AD39" s="623">
        <v>4</v>
      </c>
      <c r="AE39" s="623">
        <v>0</v>
      </c>
    </row>
    <row r="40" spans="1:31" ht="18.95" customHeight="1">
      <c r="A40" s="412"/>
      <c r="B40" s="124" t="s">
        <v>803</v>
      </c>
      <c r="C40" s="415">
        <v>63523</v>
      </c>
      <c r="D40" s="416">
        <v>3</v>
      </c>
      <c r="E40" s="63">
        <v>65920</v>
      </c>
      <c r="F40" s="416">
        <v>63173</v>
      </c>
      <c r="G40" s="416">
        <v>0</v>
      </c>
      <c r="H40" s="18"/>
      <c r="I40" s="417">
        <v>0</v>
      </c>
      <c r="J40" s="63">
        <v>0</v>
      </c>
      <c r="K40" s="63">
        <v>0</v>
      </c>
      <c r="L40" s="18"/>
      <c r="M40" s="417">
        <v>0</v>
      </c>
      <c r="N40" s="63">
        <v>0</v>
      </c>
      <c r="O40" s="63">
        <v>0</v>
      </c>
      <c r="P40" s="63">
        <v>1</v>
      </c>
      <c r="Q40" s="63">
        <v>80</v>
      </c>
      <c r="R40" s="63">
        <v>43</v>
      </c>
      <c r="S40" s="63">
        <v>0</v>
      </c>
      <c r="T40" s="63">
        <v>0</v>
      </c>
      <c r="U40" s="63">
        <v>0</v>
      </c>
      <c r="V40" s="18">
        <f t="shared" si="2"/>
        <v>0</v>
      </c>
      <c r="W40" s="125">
        <f t="shared" si="3"/>
        <v>4</v>
      </c>
      <c r="X40" s="126">
        <f t="shared" si="4"/>
        <v>66000</v>
      </c>
      <c r="Y40" s="126">
        <f t="shared" si="5"/>
        <v>63216</v>
      </c>
      <c r="Z40" s="127">
        <f t="shared" si="1"/>
        <v>99.516710482817246</v>
      </c>
      <c r="AA40" s="418">
        <v>0</v>
      </c>
      <c r="AB40" s="623">
        <v>0</v>
      </c>
      <c r="AC40" s="623">
        <v>0</v>
      </c>
      <c r="AD40" s="623">
        <v>3</v>
      </c>
      <c r="AE40" s="623">
        <v>0</v>
      </c>
    </row>
    <row r="41" spans="1:31" ht="18.95" customHeight="1">
      <c r="A41" s="412"/>
      <c r="B41" s="124" t="s">
        <v>804</v>
      </c>
      <c r="C41" s="415">
        <v>43280</v>
      </c>
      <c r="D41" s="419">
        <v>1</v>
      </c>
      <c r="E41" s="63">
        <v>49300</v>
      </c>
      <c r="F41" s="416">
        <v>43231</v>
      </c>
      <c r="G41" s="416"/>
      <c r="H41" s="18"/>
      <c r="I41" s="417">
        <v>0</v>
      </c>
      <c r="J41" s="63">
        <v>0</v>
      </c>
      <c r="K41" s="63">
        <v>0</v>
      </c>
      <c r="L41" s="18"/>
      <c r="M41" s="417">
        <v>0</v>
      </c>
      <c r="N41" s="63">
        <v>0</v>
      </c>
      <c r="O41" s="63">
        <v>0</v>
      </c>
      <c r="P41" s="63">
        <v>2</v>
      </c>
      <c r="Q41" s="63">
        <v>2696</v>
      </c>
      <c r="R41" s="63">
        <v>0</v>
      </c>
      <c r="S41" s="63">
        <v>2</v>
      </c>
      <c r="T41" s="63">
        <v>11095</v>
      </c>
      <c r="U41" s="63">
        <v>0</v>
      </c>
      <c r="V41" s="18">
        <f t="shared" si="2"/>
        <v>0</v>
      </c>
      <c r="W41" s="128">
        <v>5</v>
      </c>
      <c r="X41" s="126">
        <f t="shared" si="4"/>
        <v>51996</v>
      </c>
      <c r="Y41" s="126">
        <f>F41+K41+O41+R41</f>
        <v>43231</v>
      </c>
      <c r="Z41" s="127">
        <f t="shared" si="1"/>
        <v>99.886783733826249</v>
      </c>
      <c r="AA41" s="418"/>
      <c r="AB41" s="623">
        <v>0</v>
      </c>
      <c r="AC41" s="623">
        <v>0</v>
      </c>
      <c r="AD41" s="623">
        <v>1</v>
      </c>
      <c r="AE41" s="623"/>
    </row>
    <row r="42" spans="1:31" ht="18.95" customHeight="1">
      <c r="A42" s="412"/>
      <c r="B42" s="124" t="s">
        <v>806</v>
      </c>
      <c r="C42" s="415">
        <v>43110</v>
      </c>
      <c r="D42" s="419">
        <v>1</v>
      </c>
      <c r="E42" s="63">
        <v>51000</v>
      </c>
      <c r="F42" s="416">
        <v>42214</v>
      </c>
      <c r="G42" s="416">
        <v>0</v>
      </c>
      <c r="H42" s="18"/>
      <c r="I42" s="417">
        <v>0</v>
      </c>
      <c r="J42" s="63">
        <v>0</v>
      </c>
      <c r="K42" s="63">
        <v>0</v>
      </c>
      <c r="L42" s="18"/>
      <c r="M42" s="417">
        <v>0</v>
      </c>
      <c r="N42" s="63">
        <v>0</v>
      </c>
      <c r="O42" s="63">
        <v>0</v>
      </c>
      <c r="P42" s="63">
        <v>0</v>
      </c>
      <c r="Q42" s="63">
        <v>0</v>
      </c>
      <c r="R42" s="63">
        <v>0</v>
      </c>
      <c r="S42" s="63">
        <v>5</v>
      </c>
      <c r="T42" s="63">
        <v>13588</v>
      </c>
      <c r="U42" s="63">
        <v>288</v>
      </c>
      <c r="V42" s="18">
        <f t="shared" si="2"/>
        <v>0</v>
      </c>
      <c r="W42" s="128">
        <v>6</v>
      </c>
      <c r="X42" s="126">
        <f t="shared" si="4"/>
        <v>51000</v>
      </c>
      <c r="Y42" s="126">
        <f t="shared" si="5"/>
        <v>42214</v>
      </c>
      <c r="Z42" s="127">
        <f t="shared" si="1"/>
        <v>97.921595917420561</v>
      </c>
      <c r="AA42" s="418">
        <v>0</v>
      </c>
      <c r="AB42" s="623">
        <v>0</v>
      </c>
      <c r="AC42" s="623">
        <v>0</v>
      </c>
      <c r="AD42" s="623">
        <v>0</v>
      </c>
      <c r="AE42" s="623">
        <v>0</v>
      </c>
    </row>
    <row r="43" spans="1:31" ht="18.95" customHeight="1">
      <c r="A43" s="412"/>
      <c r="B43" s="124" t="s">
        <v>805</v>
      </c>
      <c r="C43" s="415">
        <v>45961</v>
      </c>
      <c r="D43" s="420">
        <v>1</v>
      </c>
      <c r="E43" s="63">
        <v>50500</v>
      </c>
      <c r="F43" s="416">
        <v>45876</v>
      </c>
      <c r="G43" s="416"/>
      <c r="H43" s="18"/>
      <c r="I43" s="417">
        <v>0</v>
      </c>
      <c r="J43" s="63">
        <v>0</v>
      </c>
      <c r="K43" s="63">
        <v>0</v>
      </c>
      <c r="L43" s="18"/>
      <c r="M43" s="417">
        <v>0</v>
      </c>
      <c r="N43" s="63">
        <v>0</v>
      </c>
      <c r="O43" s="63">
        <v>0</v>
      </c>
      <c r="P43" s="63">
        <v>0</v>
      </c>
      <c r="Q43" s="63">
        <v>0</v>
      </c>
      <c r="R43" s="63">
        <v>0</v>
      </c>
      <c r="S43" s="63">
        <v>3</v>
      </c>
      <c r="T43" s="63">
        <v>810</v>
      </c>
      <c r="U43" s="63">
        <v>100</v>
      </c>
      <c r="V43" s="18">
        <f t="shared" si="2"/>
        <v>0</v>
      </c>
      <c r="W43" s="125">
        <f>D43+I43+M43+P43+S43</f>
        <v>4</v>
      </c>
      <c r="X43" s="126">
        <f>E43+J43+N43+Q43</f>
        <v>50500</v>
      </c>
      <c r="Y43" s="126">
        <f>F43+K43+O43+R43</f>
        <v>45876</v>
      </c>
      <c r="Z43" s="127">
        <f t="shared" si="1"/>
        <v>99.815060594852156</v>
      </c>
      <c r="AA43" s="418"/>
      <c r="AB43" s="623">
        <v>0</v>
      </c>
      <c r="AC43" s="623">
        <v>0</v>
      </c>
      <c r="AD43" s="623">
        <v>2</v>
      </c>
      <c r="AE43" s="623">
        <v>0</v>
      </c>
    </row>
    <row r="44" spans="1:31" ht="18.95" customHeight="1">
      <c r="A44" s="413"/>
      <c r="B44" s="124" t="s">
        <v>734</v>
      </c>
      <c r="C44" s="415">
        <v>1530858</v>
      </c>
      <c r="D44" s="421">
        <v>2</v>
      </c>
      <c r="E44" s="63">
        <v>1566000</v>
      </c>
      <c r="F44" s="421">
        <v>1527541</v>
      </c>
      <c r="G44" s="421">
        <v>0</v>
      </c>
      <c r="H44" s="18"/>
      <c r="I44" s="417">
        <v>0</v>
      </c>
      <c r="J44" s="63">
        <v>0</v>
      </c>
      <c r="K44" s="422">
        <v>0</v>
      </c>
      <c r="L44" s="18">
        <v>8</v>
      </c>
      <c r="M44" s="417">
        <v>8</v>
      </c>
      <c r="N44" s="63">
        <v>0</v>
      </c>
      <c r="O44" s="63">
        <v>1543</v>
      </c>
      <c r="P44" s="63">
        <v>13</v>
      </c>
      <c r="Q44" s="63">
        <v>5137</v>
      </c>
      <c r="R44" s="63">
        <v>1353</v>
      </c>
      <c r="S44" s="63">
        <v>35</v>
      </c>
      <c r="T44" s="63">
        <v>120405</v>
      </c>
      <c r="U44" s="63">
        <v>21880</v>
      </c>
      <c r="V44" s="18">
        <f t="shared" si="2"/>
        <v>8</v>
      </c>
      <c r="W44" s="125">
        <f t="shared" si="3"/>
        <v>58</v>
      </c>
      <c r="X44" s="126">
        <f t="shared" si="4"/>
        <v>1571137</v>
      </c>
      <c r="Y44" s="126">
        <f>F44+K44+O44+R44</f>
        <v>1530437</v>
      </c>
      <c r="Z44" s="127">
        <f t="shared" si="1"/>
        <v>99.972499082214028</v>
      </c>
      <c r="AA44" s="423">
        <v>0</v>
      </c>
      <c r="AB44" s="623">
        <v>0</v>
      </c>
      <c r="AC44" s="623">
        <v>0</v>
      </c>
      <c r="AD44" s="623">
        <v>17</v>
      </c>
      <c r="AE44" s="623">
        <v>100</v>
      </c>
    </row>
    <row r="45" spans="1:31" ht="18.95" customHeight="1">
      <c r="A45" s="412"/>
      <c r="B45" s="124" t="s">
        <v>538</v>
      </c>
      <c r="C45" s="415">
        <v>533077</v>
      </c>
      <c r="D45" s="416">
        <v>1</v>
      </c>
      <c r="E45" s="63">
        <v>534000</v>
      </c>
      <c r="F45" s="416">
        <v>531078</v>
      </c>
      <c r="G45" s="416"/>
      <c r="H45" s="18"/>
      <c r="I45" s="417">
        <v>0</v>
      </c>
      <c r="J45" s="63">
        <v>0</v>
      </c>
      <c r="K45" s="63">
        <v>0</v>
      </c>
      <c r="L45" s="18"/>
      <c r="M45" s="417">
        <v>0</v>
      </c>
      <c r="N45" s="63">
        <v>0</v>
      </c>
      <c r="O45" s="63">
        <v>0</v>
      </c>
      <c r="P45" s="63">
        <v>8</v>
      </c>
      <c r="Q45" s="63">
        <v>1600</v>
      </c>
      <c r="R45" s="63">
        <v>284</v>
      </c>
      <c r="S45" s="63">
        <v>11</v>
      </c>
      <c r="T45" s="63">
        <v>3650</v>
      </c>
      <c r="U45" s="63">
        <v>1832</v>
      </c>
      <c r="V45" s="18">
        <f t="shared" si="2"/>
        <v>0</v>
      </c>
      <c r="W45" s="125">
        <f t="shared" si="3"/>
        <v>20</v>
      </c>
      <c r="X45" s="126">
        <f t="shared" si="4"/>
        <v>535600</v>
      </c>
      <c r="Y45" s="126">
        <f t="shared" si="5"/>
        <v>531362</v>
      </c>
      <c r="Z45" s="127">
        <f t="shared" si="1"/>
        <v>99.678282874706653</v>
      </c>
      <c r="AA45" s="418"/>
      <c r="AB45" s="623">
        <v>1</v>
      </c>
      <c r="AC45" s="623">
        <v>0</v>
      </c>
      <c r="AD45" s="623">
        <v>8</v>
      </c>
      <c r="AE45" s="623">
        <v>90</v>
      </c>
    </row>
    <row r="46" spans="1:31" ht="18.95" customHeight="1">
      <c r="A46" s="414"/>
      <c r="B46" s="124" t="s">
        <v>807</v>
      </c>
      <c r="C46" s="415">
        <v>450765</v>
      </c>
      <c r="D46" s="424">
        <v>1</v>
      </c>
      <c r="E46" s="63">
        <v>578600</v>
      </c>
      <c r="F46" s="424">
        <v>450765</v>
      </c>
      <c r="G46" s="424"/>
      <c r="H46" s="18"/>
      <c r="I46" s="417">
        <v>0</v>
      </c>
      <c r="J46" s="63">
        <v>0</v>
      </c>
      <c r="K46" s="63">
        <v>0</v>
      </c>
      <c r="L46" s="18"/>
      <c r="M46" s="417">
        <v>0</v>
      </c>
      <c r="N46" s="63">
        <v>0</v>
      </c>
      <c r="O46" s="63">
        <v>0</v>
      </c>
      <c r="P46" s="63">
        <v>0</v>
      </c>
      <c r="Q46" s="63">
        <v>0</v>
      </c>
      <c r="R46" s="63">
        <v>0</v>
      </c>
      <c r="S46" s="63">
        <v>3</v>
      </c>
      <c r="T46" s="63">
        <v>0</v>
      </c>
      <c r="U46" s="63">
        <v>0</v>
      </c>
      <c r="V46" s="18">
        <f t="shared" si="2"/>
        <v>0</v>
      </c>
      <c r="W46" s="125">
        <f t="shared" si="3"/>
        <v>4</v>
      </c>
      <c r="X46" s="126">
        <f t="shared" si="4"/>
        <v>578600</v>
      </c>
      <c r="Y46" s="126">
        <f t="shared" si="5"/>
        <v>450765</v>
      </c>
      <c r="Z46" s="127">
        <f t="shared" si="1"/>
        <v>100</v>
      </c>
      <c r="AA46" s="425"/>
      <c r="AB46" s="623">
        <v>0</v>
      </c>
      <c r="AC46" s="623">
        <v>0</v>
      </c>
      <c r="AD46" s="623">
        <v>1</v>
      </c>
      <c r="AE46" s="623">
        <v>0</v>
      </c>
    </row>
    <row r="47" spans="1:31" ht="18.95" customHeight="1" thickBot="1">
      <c r="A47" s="412"/>
      <c r="B47" s="124" t="s">
        <v>539</v>
      </c>
      <c r="C47" s="415">
        <v>488079</v>
      </c>
      <c r="D47" s="416">
        <v>1</v>
      </c>
      <c r="E47" s="63">
        <v>512000</v>
      </c>
      <c r="F47" s="416">
        <v>487868</v>
      </c>
      <c r="G47" s="421"/>
      <c r="H47" s="18"/>
      <c r="I47" s="417">
        <v>0</v>
      </c>
      <c r="J47" s="63">
        <v>0</v>
      </c>
      <c r="K47" s="63">
        <v>0</v>
      </c>
      <c r="L47" s="18"/>
      <c r="M47" s="417">
        <v>0</v>
      </c>
      <c r="N47" s="63">
        <v>0</v>
      </c>
      <c r="O47" s="63">
        <v>0</v>
      </c>
      <c r="P47" s="63">
        <v>1</v>
      </c>
      <c r="Q47" s="63">
        <v>188</v>
      </c>
      <c r="R47" s="63">
        <v>98</v>
      </c>
      <c r="S47" s="63">
        <v>21</v>
      </c>
      <c r="T47" s="63">
        <v>49382</v>
      </c>
      <c r="U47" s="63">
        <v>28482</v>
      </c>
      <c r="V47" s="18">
        <f t="shared" si="2"/>
        <v>0</v>
      </c>
      <c r="W47" s="156">
        <f>D47+I47+M47+P47+S47</f>
        <v>23</v>
      </c>
      <c r="X47" s="126">
        <f>E47+J47+N47+Q47</f>
        <v>512188</v>
      </c>
      <c r="Y47" s="126">
        <f>F47+K47+O47+R47</f>
        <v>487966</v>
      </c>
      <c r="Z47" s="129">
        <f t="shared" si="1"/>
        <v>99.976848010260639</v>
      </c>
      <c r="AA47" s="418"/>
      <c r="AB47" s="623"/>
      <c r="AC47" s="623">
        <v>0</v>
      </c>
      <c r="AD47" s="623">
        <v>3</v>
      </c>
      <c r="AE47" s="623">
        <v>0</v>
      </c>
    </row>
    <row r="48" spans="1:31" ht="18.95" customHeight="1" thickTop="1">
      <c r="B48" s="130" t="s">
        <v>540</v>
      </c>
      <c r="C48" s="131">
        <f t="shared" ref="C48:I48" si="7">SUM(C7:C47)</f>
        <v>5502755</v>
      </c>
      <c r="D48" s="426">
        <f t="shared" si="7"/>
        <v>53</v>
      </c>
      <c r="E48" s="172">
        <f t="shared" si="7"/>
        <v>5910510</v>
      </c>
      <c r="F48" s="172">
        <f t="shared" si="7"/>
        <v>5419499</v>
      </c>
      <c r="G48" s="172">
        <f t="shared" si="7"/>
        <v>5025</v>
      </c>
      <c r="H48" s="132">
        <f t="shared" si="7"/>
        <v>53</v>
      </c>
      <c r="I48" s="427">
        <f t="shared" si="7"/>
        <v>81</v>
      </c>
      <c r="J48" s="172">
        <f t="shared" ref="J48:U48" si="8">SUM(J7:J47)</f>
        <v>40507</v>
      </c>
      <c r="K48" s="172">
        <f t="shared" si="8"/>
        <v>70091</v>
      </c>
      <c r="L48" s="132">
        <f t="shared" si="8"/>
        <v>9</v>
      </c>
      <c r="M48" s="427">
        <f t="shared" si="8"/>
        <v>9</v>
      </c>
      <c r="N48" s="172">
        <f t="shared" si="8"/>
        <v>0</v>
      </c>
      <c r="O48" s="172">
        <f t="shared" si="8"/>
        <v>2271</v>
      </c>
      <c r="P48" s="428">
        <f t="shared" si="8"/>
        <v>52</v>
      </c>
      <c r="Q48" s="172">
        <f t="shared" si="8"/>
        <v>40767</v>
      </c>
      <c r="R48" s="172">
        <f t="shared" si="8"/>
        <v>2437</v>
      </c>
      <c r="S48" s="172">
        <f t="shared" si="8"/>
        <v>117</v>
      </c>
      <c r="T48" s="172">
        <f t="shared" si="8"/>
        <v>262613</v>
      </c>
      <c r="U48" s="172">
        <f t="shared" si="8"/>
        <v>72488</v>
      </c>
      <c r="V48" s="132">
        <f>SUM(V7:V47)</f>
        <v>62</v>
      </c>
      <c r="W48" s="133">
        <f>D48+I48+M48+P48+S48</f>
        <v>312</v>
      </c>
      <c r="X48" s="131">
        <f>SUM(X7:X47)</f>
        <v>5991784</v>
      </c>
      <c r="Y48" s="131">
        <f>SUM(Y7:Y47)</f>
        <v>5494298</v>
      </c>
      <c r="Z48" s="134">
        <f t="shared" si="1"/>
        <v>99.846313346678158</v>
      </c>
      <c r="AA48" s="131">
        <f>SUM(AA7:AA47)</f>
        <v>0</v>
      </c>
      <c r="AB48" s="131">
        <f>SUM(AB7:AB47)</f>
        <v>24</v>
      </c>
      <c r="AC48" s="131">
        <f>SUM(AC7:AC47)</f>
        <v>449</v>
      </c>
      <c r="AD48" s="131">
        <f>SUM(AD7:AD47)</f>
        <v>59</v>
      </c>
      <c r="AE48" s="131">
        <f>SUM(AE7:AE47)</f>
        <v>225</v>
      </c>
    </row>
    <row r="49" spans="2:31" ht="3" customHeight="1">
      <c r="B49" s="523"/>
      <c r="C49" s="523"/>
      <c r="D49" s="523"/>
      <c r="E49" s="523"/>
      <c r="F49" s="523"/>
      <c r="G49" s="523"/>
      <c r="H49" s="523"/>
      <c r="I49" s="523"/>
      <c r="J49" s="523"/>
      <c r="K49" s="523"/>
      <c r="L49" s="523"/>
      <c r="M49" s="523"/>
      <c r="N49" s="523"/>
      <c r="O49" s="523"/>
      <c r="P49" s="523"/>
      <c r="Q49" s="523"/>
      <c r="R49" s="523"/>
      <c r="S49" s="523"/>
      <c r="T49" s="523"/>
      <c r="U49" s="523"/>
      <c r="V49" s="523"/>
      <c r="W49" s="523"/>
      <c r="X49" s="523"/>
      <c r="Y49" s="523"/>
      <c r="Z49" s="523"/>
      <c r="AA49" s="523"/>
      <c r="AB49" s="615"/>
      <c r="AC49" s="615"/>
      <c r="AD49" s="615"/>
      <c r="AE49" s="615"/>
    </row>
    <row r="50" spans="2:31" s="29" customFormat="1" ht="24.75" customHeight="1">
      <c r="B50" s="677" t="s">
        <v>1081</v>
      </c>
      <c r="C50" s="678"/>
      <c r="D50" s="678"/>
      <c r="E50" s="678"/>
      <c r="F50" s="678"/>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c r="AE50" s="678"/>
    </row>
  </sheetData>
  <mergeCells count="37">
    <mergeCell ref="B1:K1"/>
    <mergeCell ref="H2:O2"/>
    <mergeCell ref="K4:K6"/>
    <mergeCell ref="O4:O6"/>
    <mergeCell ref="P4:P6"/>
    <mergeCell ref="J4:J6"/>
    <mergeCell ref="N4:N6"/>
    <mergeCell ref="P2:U2"/>
    <mergeCell ref="L4:M6"/>
    <mergeCell ref="H4:I6"/>
    <mergeCell ref="B2:B6"/>
    <mergeCell ref="C2:C6"/>
    <mergeCell ref="E4:E6"/>
    <mergeCell ref="F4:F6"/>
    <mergeCell ref="D4:D6"/>
    <mergeCell ref="D2:G3"/>
    <mergeCell ref="AE4:AE6"/>
    <mergeCell ref="Q4:Q6"/>
    <mergeCell ref="R4:R6"/>
    <mergeCell ref="T4:T6"/>
    <mergeCell ref="V4:W6"/>
    <mergeCell ref="B50:AE50"/>
    <mergeCell ref="AA2:AA6"/>
    <mergeCell ref="S4:S6"/>
    <mergeCell ref="V2:Y3"/>
    <mergeCell ref="Y4:Y6"/>
    <mergeCell ref="S3:U3"/>
    <mergeCell ref="X4:X6"/>
    <mergeCell ref="U4:U6"/>
    <mergeCell ref="Z2:Z6"/>
    <mergeCell ref="P3:R3"/>
    <mergeCell ref="AB2:AE2"/>
    <mergeCell ref="AB3:AC3"/>
    <mergeCell ref="AD3:AE3"/>
    <mergeCell ref="AB4:AB6"/>
    <mergeCell ref="AC4:AC6"/>
    <mergeCell ref="AD4:AD6"/>
  </mergeCells>
  <phoneticPr fontId="2"/>
  <printOptions horizontalCentered="1"/>
  <pageMargins left="0.59055118110236227" right="0.39370078740157483" top="0.78740157480314965" bottom="0.51181102362204722" header="0.51181102362204722" footer="0.31496062992125984"/>
  <pageSetup paperSize="9" scale="57" pageOrder="overThenDown" orientation="landscape" r:id="rId1"/>
  <headerFooter alignWithMargins="0">
    <oddFooter>&amp;C- 7 -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25"/>
  <sheetViews>
    <sheetView showZeros="0" view="pageBreakPreview" zoomScale="80" zoomScaleNormal="100" workbookViewId="0">
      <pane xSplit="3" ySplit="7" topLeftCell="D8" activePane="bottomRight" state="frozen"/>
      <selection activeCell="M87" sqref="M87"/>
      <selection pane="topRight" activeCell="M87" sqref="M87"/>
      <selection pane="bottomLeft" activeCell="M87" sqref="M87"/>
      <selection pane="bottomRight" activeCell="T25" sqref="T25"/>
    </sheetView>
  </sheetViews>
  <sheetFormatPr defaultColWidth="9" defaultRowHeight="18" customHeight="1"/>
  <cols>
    <col min="1" max="1" width="9" style="12"/>
    <col min="2" max="2" width="9.75" style="4" customWidth="1"/>
    <col min="3" max="3" width="8.125" style="4" customWidth="1"/>
    <col min="4" max="5" width="11.625" style="4" customWidth="1"/>
    <col min="6" max="17" width="4.875" style="4" customWidth="1"/>
    <col min="18" max="19" width="11.75" style="4" customWidth="1"/>
    <col min="20" max="20" width="10.625" style="4" customWidth="1"/>
    <col min="21" max="16384" width="9" style="4"/>
  </cols>
  <sheetData>
    <row r="1" spans="1:20" ht="18" customHeight="1">
      <c r="A1" s="19" t="s">
        <v>541</v>
      </c>
    </row>
    <row r="2" spans="1:20" ht="21" customHeight="1">
      <c r="A2" s="19" t="s">
        <v>985</v>
      </c>
    </row>
    <row r="3" spans="1:20" ht="18" customHeight="1">
      <c r="A3" s="329"/>
      <c r="B3" s="5"/>
      <c r="C3" s="5"/>
      <c r="D3" s="5"/>
      <c r="E3" s="5"/>
      <c r="F3" s="699" t="s">
        <v>423</v>
      </c>
      <c r="G3" s="690"/>
      <c r="H3" s="690"/>
      <c r="I3" s="690"/>
      <c r="J3" s="691"/>
      <c r="K3" s="699" t="s">
        <v>269</v>
      </c>
      <c r="L3" s="690"/>
      <c r="M3" s="690"/>
      <c r="N3" s="690"/>
      <c r="O3" s="690"/>
      <c r="P3" s="690"/>
      <c r="Q3" s="691"/>
      <c r="R3" s="329"/>
      <c r="S3" s="329"/>
      <c r="T3" s="329"/>
    </row>
    <row r="4" spans="1:20" ht="18" customHeight="1">
      <c r="A4" s="7" t="s">
        <v>444</v>
      </c>
      <c r="B4" s="7" t="s">
        <v>542</v>
      </c>
      <c r="C4" s="7" t="s">
        <v>543</v>
      </c>
      <c r="D4" s="7" t="s">
        <v>362</v>
      </c>
      <c r="E4" s="7" t="s">
        <v>363</v>
      </c>
      <c r="F4" s="329" t="s">
        <v>364</v>
      </c>
      <c r="G4" s="329" t="s">
        <v>365</v>
      </c>
      <c r="H4" s="329" t="s">
        <v>366</v>
      </c>
      <c r="I4" s="329" t="s">
        <v>367</v>
      </c>
      <c r="J4" s="329" t="s">
        <v>368</v>
      </c>
      <c r="K4" s="7" t="s">
        <v>369</v>
      </c>
      <c r="L4" s="7" t="s">
        <v>370</v>
      </c>
      <c r="M4" s="330" t="s">
        <v>426</v>
      </c>
      <c r="N4" s="331" t="s">
        <v>205</v>
      </c>
      <c r="O4" s="331" t="s">
        <v>980</v>
      </c>
      <c r="P4" s="409" t="s">
        <v>427</v>
      </c>
      <c r="Q4" s="410" t="s">
        <v>368</v>
      </c>
      <c r="R4" s="7" t="s">
        <v>435</v>
      </c>
      <c r="S4" s="7" t="s">
        <v>371</v>
      </c>
      <c r="T4" s="7" t="s">
        <v>372</v>
      </c>
    </row>
    <row r="5" spans="1:20" ht="18" customHeight="1">
      <c r="A5" s="326" t="s">
        <v>174</v>
      </c>
      <c r="B5" s="326" t="s">
        <v>544</v>
      </c>
      <c r="C5" s="7" t="s">
        <v>545</v>
      </c>
      <c r="D5" s="7" t="s">
        <v>373</v>
      </c>
      <c r="E5" s="7" t="s">
        <v>373</v>
      </c>
      <c r="F5" s="7" t="s">
        <v>374</v>
      </c>
      <c r="G5" s="7" t="s">
        <v>374</v>
      </c>
      <c r="H5" s="7" t="s">
        <v>375</v>
      </c>
      <c r="I5" s="7" t="s">
        <v>376</v>
      </c>
      <c r="J5" s="7" t="s">
        <v>377</v>
      </c>
      <c r="K5" s="7" t="s">
        <v>378</v>
      </c>
      <c r="L5" s="7" t="s">
        <v>378</v>
      </c>
      <c r="M5" s="331" t="s">
        <v>382</v>
      </c>
      <c r="N5" s="331" t="s">
        <v>981</v>
      </c>
      <c r="O5" s="331" t="s">
        <v>982</v>
      </c>
      <c r="P5" s="7" t="s">
        <v>438</v>
      </c>
      <c r="Q5" s="411" t="s">
        <v>377</v>
      </c>
      <c r="R5" s="7" t="s">
        <v>273</v>
      </c>
      <c r="S5" s="7" t="s">
        <v>273</v>
      </c>
      <c r="T5" s="7" t="s">
        <v>379</v>
      </c>
    </row>
    <row r="6" spans="1:20" ht="18" customHeight="1">
      <c r="A6" s="326"/>
      <c r="B6" s="326"/>
      <c r="C6" s="8"/>
      <c r="D6" s="8" t="s">
        <v>274</v>
      </c>
      <c r="E6" s="8" t="s">
        <v>274</v>
      </c>
      <c r="F6" s="7" t="s">
        <v>376</v>
      </c>
      <c r="G6" s="7" t="s">
        <v>376</v>
      </c>
      <c r="H6" s="7" t="s">
        <v>376</v>
      </c>
      <c r="I6" s="7" t="s">
        <v>380</v>
      </c>
      <c r="J6" s="7" t="s">
        <v>381</v>
      </c>
      <c r="K6" s="7" t="s">
        <v>382</v>
      </c>
      <c r="L6" s="7" t="s">
        <v>382</v>
      </c>
      <c r="M6" s="331" t="s">
        <v>440</v>
      </c>
      <c r="N6" s="331" t="s">
        <v>983</v>
      </c>
      <c r="O6" s="331" t="s">
        <v>982</v>
      </c>
      <c r="P6" s="7" t="s">
        <v>377</v>
      </c>
      <c r="Q6" s="411" t="s">
        <v>441</v>
      </c>
      <c r="R6" s="7" t="s">
        <v>442</v>
      </c>
      <c r="S6" s="7" t="s">
        <v>442</v>
      </c>
      <c r="T6" s="7" t="s">
        <v>383</v>
      </c>
    </row>
    <row r="7" spans="1:20" ht="18" customHeight="1">
      <c r="A7" s="327" t="s">
        <v>176</v>
      </c>
      <c r="B7" s="327" t="s">
        <v>176</v>
      </c>
      <c r="C7" s="10" t="s">
        <v>176</v>
      </c>
      <c r="D7" s="7" t="s">
        <v>446</v>
      </c>
      <c r="E7" s="7" t="s">
        <v>446</v>
      </c>
      <c r="F7" s="7"/>
      <c r="G7" s="7"/>
      <c r="H7" s="7"/>
      <c r="I7" s="7" t="s">
        <v>376</v>
      </c>
      <c r="J7" s="7"/>
      <c r="K7" s="7" t="s">
        <v>384</v>
      </c>
      <c r="L7" s="7" t="s">
        <v>384</v>
      </c>
      <c r="M7" s="331"/>
      <c r="N7" s="331"/>
      <c r="O7" s="270" t="s">
        <v>984</v>
      </c>
      <c r="P7" s="7" t="s">
        <v>55</v>
      </c>
      <c r="Q7" s="411"/>
      <c r="R7" s="7" t="s">
        <v>449</v>
      </c>
      <c r="S7" s="7" t="s">
        <v>449</v>
      </c>
      <c r="T7" s="10" t="s">
        <v>272</v>
      </c>
    </row>
    <row r="8" spans="1:20" s="12" customFormat="1" ht="24.95" customHeight="1">
      <c r="A8" s="9" t="s">
        <v>546</v>
      </c>
      <c r="B8" s="9" t="s">
        <v>728</v>
      </c>
      <c r="C8" s="174">
        <v>1</v>
      </c>
      <c r="D8" s="63">
        <f>SUM('9-10'!D17)</f>
        <v>98600</v>
      </c>
      <c r="E8" s="63">
        <f>SUM('9-10'!E17)</f>
        <v>94474</v>
      </c>
      <c r="F8" s="174">
        <f>SUM('9-10'!F17)</f>
        <v>2</v>
      </c>
      <c r="G8" s="174">
        <f>SUM('9-10'!G17)</f>
        <v>0</v>
      </c>
      <c r="H8" s="174">
        <f>SUM('9-10'!H17)</f>
        <v>0</v>
      </c>
      <c r="I8" s="174">
        <f>SUM('9-10'!I17)</f>
        <v>1</v>
      </c>
      <c r="J8" s="174">
        <f>SUM('9-10'!J17)</f>
        <v>0</v>
      </c>
      <c r="K8" s="174">
        <f>SUM('9-10'!K17)</f>
        <v>1</v>
      </c>
      <c r="L8" s="174">
        <f>SUM('9-10'!L17)</f>
        <v>1</v>
      </c>
      <c r="M8" s="174">
        <f>SUM('9-10'!M17)</f>
        <v>0</v>
      </c>
      <c r="N8" s="174">
        <f>SUM('9-10'!N17)</f>
        <v>0</v>
      </c>
      <c r="O8" s="174">
        <f>SUM('9-10'!O17)</f>
        <v>0</v>
      </c>
      <c r="P8" s="174">
        <f>SUM('9-10'!P17)</f>
        <v>0</v>
      </c>
      <c r="Q8" s="280">
        <f>SUM('9-10'!Q17)</f>
        <v>0</v>
      </c>
      <c r="R8" s="63">
        <f>SUM('9-10'!AD17)</f>
        <v>41800</v>
      </c>
      <c r="S8" s="63">
        <f>SUM('9-10'!AE17)</f>
        <v>31810</v>
      </c>
      <c r="T8" s="63">
        <f t="shared" ref="T8:T25" si="0">S8*1000/E8</f>
        <v>336.70639541037747</v>
      </c>
    </row>
    <row r="9" spans="1:20" ht="24.95" customHeight="1">
      <c r="A9" s="698" t="s">
        <v>470</v>
      </c>
      <c r="B9" s="9" t="s">
        <v>729</v>
      </c>
      <c r="C9" s="174">
        <v>2</v>
      </c>
      <c r="D9" s="63">
        <f>SUM('9-10'!D18,'9-10'!D21)</f>
        <v>382205</v>
      </c>
      <c r="E9" s="63">
        <f>SUM('9-10'!E18,'9-10'!E21)</f>
        <v>335869</v>
      </c>
      <c r="F9" s="174">
        <f>SUM('9-10'!F18,'9-10'!F21)</f>
        <v>2</v>
      </c>
      <c r="G9" s="174">
        <f>SUM('9-10'!G18,'9-10'!G21)</f>
        <v>0</v>
      </c>
      <c r="H9" s="174">
        <f>SUM('9-10'!H18,'9-10'!H21)</f>
        <v>25</v>
      </c>
      <c r="I9" s="174">
        <f>SUM('9-10'!I18,'9-10'!I21)</f>
        <v>4</v>
      </c>
      <c r="J9" s="174">
        <f>SUM('9-10'!J18,'9-10'!J21)</f>
        <v>3</v>
      </c>
      <c r="K9" s="174">
        <f>SUM('9-10'!K18,'9-10'!K21)</f>
        <v>0</v>
      </c>
      <c r="L9" s="174">
        <f>SUM('9-10'!L18,'9-10'!L21)</f>
        <v>7</v>
      </c>
      <c r="M9" s="174">
        <f>SUM('9-10'!M18,'9-10'!M21)</f>
        <v>0</v>
      </c>
      <c r="N9" s="174">
        <f>SUM('9-10'!N18,'9-10'!N21)</f>
        <v>0</v>
      </c>
      <c r="O9" s="174">
        <f>SUM('9-10'!O18,'9-10'!O21)</f>
        <v>0</v>
      </c>
      <c r="P9" s="174">
        <f>SUM('9-10'!P18,'9-10'!P21)</f>
        <v>0</v>
      </c>
      <c r="Q9" s="280">
        <f>SUM('9-10'!Q18,'9-10'!Q21)</f>
        <v>0</v>
      </c>
      <c r="R9" s="271">
        <f>SUM('9-10'!AD18,'9-10'!AD21)</f>
        <v>151680</v>
      </c>
      <c r="S9" s="271">
        <f>SUM('9-10'!AE18,'9-10'!AE21)</f>
        <v>113330</v>
      </c>
      <c r="T9" s="63">
        <f t="shared" si="0"/>
        <v>337.42322155364144</v>
      </c>
    </row>
    <row r="10" spans="1:20" ht="24.95" customHeight="1">
      <c r="A10" s="681"/>
      <c r="B10" s="9" t="s">
        <v>547</v>
      </c>
      <c r="C10" s="174">
        <v>3</v>
      </c>
      <c r="D10" s="63">
        <f>SUM('9-10'!D16,'9-10'!D26,'9-10'!D41)</f>
        <v>428500</v>
      </c>
      <c r="E10" s="63">
        <f>SUM('9-10'!E16,'9-10'!E26,'9-10'!E41)</f>
        <v>382426</v>
      </c>
      <c r="F10" s="174">
        <f>SUM('9-10'!F16,'9-10'!F26,'9-10'!F41)</f>
        <v>4</v>
      </c>
      <c r="G10" s="174">
        <f>SUM('9-10'!G16,'9-10'!G26,'9-10'!G41)</f>
        <v>1</v>
      </c>
      <c r="H10" s="174">
        <f>SUM('9-10'!H16,'9-10'!H26,'9-10'!H41)</f>
        <v>9</v>
      </c>
      <c r="I10" s="174">
        <f>SUM('9-10'!I16,'9-10'!I26,'9-10'!I41)</f>
        <v>4</v>
      </c>
      <c r="J10" s="174">
        <f>SUM('9-10'!J16,'9-10'!J26,'9-10'!J41)</f>
        <v>0</v>
      </c>
      <c r="K10" s="174">
        <f>SUM('9-10'!K16,'9-10'!K26,'9-10'!K41)</f>
        <v>0</v>
      </c>
      <c r="L10" s="174">
        <f>SUM('9-10'!L16,'9-10'!L26,'9-10'!L41)</f>
        <v>3</v>
      </c>
      <c r="M10" s="174">
        <f>SUM('9-10'!M16,'9-10'!M26,'9-10'!M41)</f>
        <v>1</v>
      </c>
      <c r="N10" s="174">
        <f>SUM('9-10'!N16,'9-10'!N26,'9-10'!N41)</f>
        <v>0</v>
      </c>
      <c r="O10" s="174">
        <f>SUM('9-10'!O16,'9-10'!O26,'9-10'!O41)</f>
        <v>0</v>
      </c>
      <c r="P10" s="174">
        <f>SUM('9-10'!P16,'9-10'!P26,'9-10'!P41)</f>
        <v>0</v>
      </c>
      <c r="Q10" s="280">
        <f>SUM('9-10'!Q16,'9-10'!Q26,'9-10'!Q41)</f>
        <v>2</v>
      </c>
      <c r="R10" s="63">
        <f>SUM('9-10'!AD16,'9-10'!AD26,'9-10'!AD41)</f>
        <v>232250</v>
      </c>
      <c r="S10" s="63">
        <f>SUM('9-10'!AE16,'9-10'!AE26,'9-10'!AE41)</f>
        <v>127517</v>
      </c>
      <c r="T10" s="63">
        <f t="shared" si="0"/>
        <v>333.44228687380041</v>
      </c>
    </row>
    <row r="11" spans="1:20" ht="24.95" customHeight="1">
      <c r="A11" s="698" t="s">
        <v>473</v>
      </c>
      <c r="B11" s="9" t="s">
        <v>475</v>
      </c>
      <c r="C11" s="174">
        <v>4</v>
      </c>
      <c r="D11" s="63">
        <f>SUM('9-10'!D9,'9-10'!D22,'9-10'!D39,'9-10'!D44)</f>
        <v>458400</v>
      </c>
      <c r="E11" s="63">
        <f>SUM('9-10'!E9,'9-10'!E22,'9-10'!E39,'9-10'!E44)</f>
        <v>417144</v>
      </c>
      <c r="F11" s="174">
        <f>SUM('9-10'!F9,'9-10'!F22,'9-10'!F39,'9-10'!F44)</f>
        <v>2</v>
      </c>
      <c r="G11" s="174">
        <f>SUM('9-10'!G9,'9-10'!G22,'9-10'!G39,'9-10'!G44)</f>
        <v>1</v>
      </c>
      <c r="H11" s="174">
        <f>SUM('9-10'!H9,'9-10'!H22,'9-10'!H39,'9-10'!H44)</f>
        <v>49</v>
      </c>
      <c r="I11" s="174">
        <f>SUM('9-10'!I9,'9-10'!I22,'9-10'!I39,'9-10'!I44)</f>
        <v>4</v>
      </c>
      <c r="J11" s="174">
        <f>SUM('9-10'!J9,'9-10'!J22,'9-10'!J39,'9-10'!J44)</f>
        <v>0</v>
      </c>
      <c r="K11" s="174">
        <f>SUM('9-10'!K9,'9-10'!K22,'9-10'!K39,'9-10'!K44)</f>
        <v>0</v>
      </c>
      <c r="L11" s="174">
        <f>SUM('9-10'!L9,'9-10'!L22,'9-10'!L39,'9-10'!L44)</f>
        <v>3</v>
      </c>
      <c r="M11" s="174">
        <f>SUM('9-10'!M9,'9-10'!M22,'9-10'!M39,'9-10'!M44)</f>
        <v>0</v>
      </c>
      <c r="N11" s="174">
        <f>SUM('9-10'!N9,'9-10'!N22,'9-10'!N39,'9-10'!N44)</f>
        <v>0</v>
      </c>
      <c r="O11" s="174">
        <f>SUM('9-10'!O9,'9-10'!O22,'9-10'!O39,'9-10'!O44)</f>
        <v>0</v>
      </c>
      <c r="P11" s="174">
        <f>SUM('9-10'!P9,'9-10'!P22,'9-10'!P39,'9-10'!P44)</f>
        <v>5</v>
      </c>
      <c r="Q11" s="280">
        <f>SUM('9-10'!Q9,'9-10'!Q22,'9-10'!Q39,'9-10'!Q44)</f>
        <v>5</v>
      </c>
      <c r="R11" s="63">
        <f>SUM('9-10'!AD9,'9-10'!AD22,'9-10'!AD39,'9-10'!AD44)</f>
        <v>255660</v>
      </c>
      <c r="S11" s="63">
        <f>SUM('9-10'!AE9,'9-10'!AE22,'9-10'!AE39,'9-10'!AE44)</f>
        <v>145781</v>
      </c>
      <c r="T11" s="63">
        <f t="shared" si="0"/>
        <v>349.47404253686977</v>
      </c>
    </row>
    <row r="12" spans="1:20" ht="24.95" customHeight="1">
      <c r="A12" s="681"/>
      <c r="B12" s="9" t="s">
        <v>548</v>
      </c>
      <c r="C12" s="174">
        <v>1</v>
      </c>
      <c r="D12" s="63">
        <f>SUM('9-10'!D14)</f>
        <v>300000</v>
      </c>
      <c r="E12" s="63">
        <f>SUM('9-10'!E14)</f>
        <v>294284</v>
      </c>
      <c r="F12" s="174">
        <f>SUM('9-10'!F14)</f>
        <v>1</v>
      </c>
      <c r="G12" s="174">
        <f>SUM('9-10'!G14)</f>
        <v>0</v>
      </c>
      <c r="H12" s="174">
        <f>SUM('9-10'!H14)</f>
        <v>62</v>
      </c>
      <c r="I12" s="174">
        <f>SUM('9-10'!I14)</f>
        <v>2</v>
      </c>
      <c r="J12" s="174">
        <f>SUM('9-10'!J14)</f>
        <v>0</v>
      </c>
      <c r="K12" s="174">
        <f>SUM('9-10'!K14)</f>
        <v>0</v>
      </c>
      <c r="L12" s="174">
        <f>SUM('9-10'!L14)</f>
        <v>3</v>
      </c>
      <c r="M12" s="174">
        <f>SUM('9-10'!M14)</f>
        <v>0</v>
      </c>
      <c r="N12" s="174">
        <f>SUM('9-10'!N14)</f>
        <v>0</v>
      </c>
      <c r="O12" s="174">
        <f>SUM('9-10'!O14)</f>
        <v>0</v>
      </c>
      <c r="P12" s="174">
        <f>SUM('9-10'!P14)</f>
        <v>0</v>
      </c>
      <c r="Q12" s="280">
        <f>SUM('9-10'!Q14)</f>
        <v>2</v>
      </c>
      <c r="R12" s="417">
        <f>SUM('9-10'!AD14)</f>
        <v>132000</v>
      </c>
      <c r="S12" s="417">
        <f>SUM('9-10'!AE14)</f>
        <v>102140</v>
      </c>
      <c r="T12" s="63">
        <f t="shared" si="0"/>
        <v>347.07969172635956</v>
      </c>
    </row>
    <row r="13" spans="1:20" ht="24.95" customHeight="1">
      <c r="A13" s="9" t="s">
        <v>476</v>
      </c>
      <c r="B13" s="9" t="s">
        <v>283</v>
      </c>
      <c r="C13" s="174">
        <v>7</v>
      </c>
      <c r="D13" s="63">
        <f>SUM('9-10'!D27,'9-10'!D28,'9-10'!D29,'9-10'!D30,'9-10'!D31,'9-10'!D38,'9-10'!D42)</f>
        <v>305520</v>
      </c>
      <c r="E13" s="63">
        <f>SUM('9-10'!E27,'9-10'!E28,'9-10'!E29,'9-10'!E30,'9-10'!E31,'9-10'!E38,'9-10'!E42)</f>
        <v>268124</v>
      </c>
      <c r="F13" s="174">
        <f>SUM('9-10'!F27,'9-10'!F28,'9-10'!F29,'9-10'!F30,'9-10'!F31,'9-10'!F38,'9-10'!F42)</f>
        <v>12</v>
      </c>
      <c r="G13" s="174">
        <f>SUM('9-10'!G27,'9-10'!G28,'9-10'!G29,'9-10'!G30,'9-10'!G31,'9-10'!G38,'9-10'!G42)</f>
        <v>0</v>
      </c>
      <c r="H13" s="174">
        <f>SUM('9-10'!H27,'9-10'!H28,'9-10'!H29,'9-10'!H30,'9-10'!H31,'9-10'!H38,'9-10'!H42)</f>
        <v>115</v>
      </c>
      <c r="I13" s="174">
        <f>SUM('9-10'!I27,'9-10'!I28,'9-10'!I29,'9-10'!I30,'9-10'!I31,'9-10'!I38,'9-10'!I42)</f>
        <v>12</v>
      </c>
      <c r="J13" s="174">
        <f>SUM('9-10'!J27,'9-10'!J28,'9-10'!J29,'9-10'!J30,'9-10'!J31,'9-10'!J38,'9-10'!J42)</f>
        <v>2</v>
      </c>
      <c r="K13" s="174">
        <f>SUM('9-10'!K27,'9-10'!K28,'9-10'!K29,'9-10'!K30,'9-10'!K31,'9-10'!K38,'9-10'!K42)</f>
        <v>2</v>
      </c>
      <c r="L13" s="174">
        <f>SUM('9-10'!L27,'9-10'!L28,'9-10'!L29,'9-10'!L30,'9-10'!L31,'9-10'!L38,'9-10'!L42)</f>
        <v>10</v>
      </c>
      <c r="M13" s="174">
        <f>SUM('9-10'!M27,'9-10'!M28,'9-10'!M29,'9-10'!M30,'9-10'!M31,'9-10'!M38,'9-10'!M42)</f>
        <v>8</v>
      </c>
      <c r="N13" s="174">
        <f>SUM('9-10'!N27,'9-10'!N28,'9-10'!N29,'9-10'!N30,'9-10'!N31,'9-10'!N38,'9-10'!N42)</f>
        <v>3</v>
      </c>
      <c r="O13" s="174">
        <f>SUM('9-10'!O27,'9-10'!O28,'9-10'!O29,'9-10'!O30,'9-10'!O31,'9-10'!O38,'9-10'!O42)</f>
        <v>0</v>
      </c>
      <c r="P13" s="174">
        <f>SUM('9-10'!P27,'9-10'!P28,'9-10'!P29,'9-10'!P30,'9-10'!P31,'9-10'!P38,'9-10'!P42)</f>
        <v>9</v>
      </c>
      <c r="Q13" s="174">
        <f>SUM('9-10'!Q27,'9-10'!Q28,'9-10'!Q29,'9-10'!Q30,'9-10'!Q31,'9-10'!Q38,'9-10'!Q42)</f>
        <v>6</v>
      </c>
      <c r="R13" s="63">
        <f>SUM('9-10'!AD27,'9-10'!AD28,'9-10'!AD29,'9-10'!AD30,'9-10'!AD31,'9-10'!AD38,'9-10'!AD42)</f>
        <v>150530</v>
      </c>
      <c r="S13" s="63">
        <f>SUM('9-10'!AE27,'9-10'!AE28,'9-10'!AE29,'9-10'!AE30,'9-10'!AE31,'9-10'!AE38,'9-10'!AE42)</f>
        <v>106620</v>
      </c>
      <c r="T13" s="63">
        <f t="shared" si="0"/>
        <v>397.6518327341081</v>
      </c>
    </row>
    <row r="14" spans="1:20" ht="24.95" customHeight="1">
      <c r="A14" s="9" t="s">
        <v>477</v>
      </c>
      <c r="B14" s="9" t="s">
        <v>477</v>
      </c>
      <c r="C14" s="174">
        <v>3</v>
      </c>
      <c r="D14" s="63">
        <f>SUM('9-10'!D35,'9-10'!D36,'9-10'!D48)</f>
        <v>46040</v>
      </c>
      <c r="E14" s="63">
        <f>SUM('9-10'!E35,'9-10'!E36,'9-10'!E48)</f>
        <v>36806</v>
      </c>
      <c r="F14" s="174">
        <f>SUM('9-10'!F35,'9-10'!F36,'9-10'!F48)</f>
        <v>11</v>
      </c>
      <c r="G14" s="174">
        <f>SUM('9-10'!G35,'9-10'!G36,'9-10'!G48)</f>
        <v>9</v>
      </c>
      <c r="H14" s="174">
        <f>SUM('9-10'!H35,'9-10'!H36,'9-10'!H48)</f>
        <v>8</v>
      </c>
      <c r="I14" s="174">
        <f>SUM('9-10'!I35,'9-10'!I36,'9-10'!I48)</f>
        <v>2</v>
      </c>
      <c r="J14" s="174">
        <f>SUM('9-10'!J35,'9-10'!J36,'9-10'!J48)</f>
        <v>0</v>
      </c>
      <c r="K14" s="174">
        <f>SUM('9-10'!K35,'9-10'!K36,'9-10'!K48)</f>
        <v>0</v>
      </c>
      <c r="L14" s="174">
        <f>SUM('9-10'!L35,'9-10'!L36,'9-10'!L48)</f>
        <v>2</v>
      </c>
      <c r="M14" s="174">
        <f>SUM('9-10'!M35,'9-10'!M36,'9-10'!M48)</f>
        <v>3</v>
      </c>
      <c r="N14" s="174">
        <f>SUM('9-10'!N35,'9-10'!N36,'9-10'!N48)</f>
        <v>0</v>
      </c>
      <c r="O14" s="174">
        <f>SUM('9-10'!O35,'9-10'!O36,'9-10'!O48)</f>
        <v>0</v>
      </c>
      <c r="P14" s="174">
        <f>SUM('9-10'!P35,'9-10'!P36,'9-10'!P48)</f>
        <v>5</v>
      </c>
      <c r="Q14" s="280">
        <f>SUM('9-10'!Q35,'9-10'!Q36,'9-10'!Q48)</f>
        <v>0</v>
      </c>
      <c r="R14" s="63">
        <f>SUM('9-10'!AD35,'9-10'!AD36,'9-10'!AD48)</f>
        <v>22820</v>
      </c>
      <c r="S14" s="63">
        <f>SUM('9-10'!AE35,'9-10'!AE36,'9-10'!AE48)</f>
        <v>16629</v>
      </c>
      <c r="T14" s="63">
        <f t="shared" si="0"/>
        <v>451.80133673857523</v>
      </c>
    </row>
    <row r="15" spans="1:20" ht="24.95" customHeight="1">
      <c r="A15" s="698" t="s">
        <v>478</v>
      </c>
      <c r="B15" s="9" t="s">
        <v>730</v>
      </c>
      <c r="C15" s="174">
        <v>4</v>
      </c>
      <c r="D15" s="63">
        <f>SUM('9-10'!D15,'9-10'!D23,'9-10'!D32,'9-10'!D46)</f>
        <v>135688</v>
      </c>
      <c r="E15" s="63">
        <f>SUM('9-10'!E15,'9-10'!E23,'9-10'!E32,'9-10'!E46)</f>
        <v>126469</v>
      </c>
      <c r="F15" s="174">
        <f>SUM('9-10'!F15,'9-10'!F23,'9-10'!F32,'9-10'!F46)</f>
        <v>7</v>
      </c>
      <c r="G15" s="174">
        <f>SUM('9-10'!G15,'9-10'!G23,'9-10'!G32,'9-10'!G46)</f>
        <v>1</v>
      </c>
      <c r="H15" s="174">
        <f>SUM('9-10'!H15,'9-10'!H23,'9-10'!H32,'9-10'!H46)</f>
        <v>32</v>
      </c>
      <c r="I15" s="174">
        <f>SUM('9-10'!I15,'9-10'!I23,'9-10'!I32,'9-10'!I46)</f>
        <v>0</v>
      </c>
      <c r="J15" s="174">
        <f>SUM('9-10'!J15,'9-10'!J23,'9-10'!J32,'9-10'!J46)</f>
        <v>0</v>
      </c>
      <c r="K15" s="174">
        <f>SUM('9-10'!K15,'9-10'!K23,'9-10'!K32,'9-10'!K46)</f>
        <v>6</v>
      </c>
      <c r="L15" s="174">
        <f>SUM('9-10'!L15,'9-10'!L23,'9-10'!L32,'9-10'!L46)</f>
        <v>10</v>
      </c>
      <c r="M15" s="174">
        <f>SUM('9-10'!M15,'9-10'!M23,'9-10'!M32,'9-10'!M46)</f>
        <v>8</v>
      </c>
      <c r="N15" s="174">
        <f>SUM('9-10'!N15,'9-10'!N23,'9-10'!N32,'9-10'!N46)</f>
        <v>2</v>
      </c>
      <c r="O15" s="174">
        <f>SUM('9-10'!O15,'9-10'!O23,'9-10'!O32,'9-10'!O46)</f>
        <v>1</v>
      </c>
      <c r="P15" s="174">
        <f>SUM('9-10'!P15,'9-10'!P23,'9-10'!P32,'9-10'!P46)</f>
        <v>5</v>
      </c>
      <c r="Q15" s="280">
        <f>SUM('9-10'!Q15,'9-10'!Q23,'9-10'!Q32,'9-10'!Q46)</f>
        <v>6</v>
      </c>
      <c r="R15" s="63">
        <f>SUM('9-10'!AD15,'9-10'!AD23,'9-10'!AD32,'9-10'!AD46)</f>
        <v>70200</v>
      </c>
      <c r="S15" s="63">
        <f>SUM('9-10'!AE15,'9-10'!AE23,'9-10'!AE32,'9-10'!AE46)</f>
        <v>54810</v>
      </c>
      <c r="T15" s="63">
        <f t="shared" si="0"/>
        <v>433.38683788121989</v>
      </c>
    </row>
    <row r="16" spans="1:20" ht="24.95" customHeight="1">
      <c r="A16" s="681"/>
      <c r="B16" s="9" t="s">
        <v>549</v>
      </c>
      <c r="C16" s="174">
        <v>4</v>
      </c>
      <c r="D16" s="63">
        <f>SUM('9-10'!D19,'9-10'!D20,'9-10'!D34,'9-10'!D47)</f>
        <v>146800</v>
      </c>
      <c r="E16" s="63">
        <f>SUM('9-10'!E19,'9-10'!E20,'9-10'!E34,'9-10'!E47)</f>
        <v>115072</v>
      </c>
      <c r="F16" s="174">
        <f>SUM('9-10'!F19,'9-10'!F20,'9-10'!F34,'9-10'!F47)</f>
        <v>2</v>
      </c>
      <c r="G16" s="174">
        <f>SUM('9-10'!G19,'9-10'!G20,'9-10'!G34,'9-10'!G47)</f>
        <v>1</v>
      </c>
      <c r="H16" s="174">
        <f>SUM('9-10'!H19,'9-10'!H20,'9-10'!H34,'9-10'!H47)</f>
        <v>22</v>
      </c>
      <c r="I16" s="174">
        <f>SUM('9-10'!I19,'9-10'!I20,'9-10'!I34,'9-10'!I47)</f>
        <v>0</v>
      </c>
      <c r="J16" s="174">
        <f>SUM('9-10'!J19,'9-10'!J20,'9-10'!J34,'9-10'!J47)</f>
        <v>0</v>
      </c>
      <c r="K16" s="174">
        <f>SUM('9-10'!K19,'9-10'!K20,'9-10'!K34,'9-10'!K47)</f>
        <v>0</v>
      </c>
      <c r="L16" s="174">
        <f>SUM('9-10'!L19,'9-10'!L20,'9-10'!L34,'9-10'!L47)</f>
        <v>5</v>
      </c>
      <c r="M16" s="174">
        <f>SUM('9-10'!M19,'9-10'!M20,'9-10'!M34,'9-10'!M47)</f>
        <v>3</v>
      </c>
      <c r="N16" s="174">
        <f>SUM('9-10'!N19,'9-10'!N20,'9-10'!N34,'9-10'!N47)</f>
        <v>1</v>
      </c>
      <c r="O16" s="174">
        <f>SUM('9-10'!O19,'9-10'!O20,'9-10'!O34,'9-10'!O47)</f>
        <v>2</v>
      </c>
      <c r="P16" s="174">
        <f>SUM('9-10'!P19,'9-10'!P20,'9-10'!P34,'9-10'!P47)</f>
        <v>10</v>
      </c>
      <c r="Q16" s="174">
        <f>SUM('9-10'!Q19,'9-10'!Q20,'9-10'!Q34,'9-10'!Q47)</f>
        <v>3</v>
      </c>
      <c r="R16" s="63">
        <f>SUM('9-10'!AD19,'9-10'!AD20,'9-10'!AD34,'9-10'!AD47)</f>
        <v>130700</v>
      </c>
      <c r="S16" s="63">
        <f>SUM('9-10'!AE19,'9-10'!AE20,'9-10'!AE34,'9-10'!AE47)</f>
        <v>80448</v>
      </c>
      <c r="T16" s="63">
        <f t="shared" si="0"/>
        <v>699.11012235817577</v>
      </c>
    </row>
    <row r="17" spans="1:20" ht="24.95" customHeight="1">
      <c r="A17" s="698" t="s">
        <v>753</v>
      </c>
      <c r="B17" s="9" t="s">
        <v>731</v>
      </c>
      <c r="C17" s="174">
        <v>3</v>
      </c>
      <c r="D17" s="63">
        <f>SUM('9-10'!D10,'9-10'!D24,'9-10'!D43)</f>
        <v>120537</v>
      </c>
      <c r="E17" s="63">
        <f>SUM('9-10'!E10,'9-10'!E24,'9-10'!E43)</f>
        <v>79755</v>
      </c>
      <c r="F17" s="174">
        <f>SUM('9-10'!F10,'9-10'!F24,'9-10'!F43)</f>
        <v>28</v>
      </c>
      <c r="G17" s="174">
        <f>SUM('9-10'!G10,'9-10'!G24,'9-10'!G43)</f>
        <v>10</v>
      </c>
      <c r="H17" s="174">
        <f>SUM('9-10'!H10,'9-10'!H24,'9-10'!H43)</f>
        <v>53</v>
      </c>
      <c r="I17" s="174">
        <f>SUM('9-10'!I10,'9-10'!I24,'9-10'!I43)</f>
        <v>0</v>
      </c>
      <c r="J17" s="174">
        <f>SUM('9-10'!J10,'9-10'!J24,'9-10'!J43)</f>
        <v>18</v>
      </c>
      <c r="K17" s="174">
        <f>SUM('9-10'!K10,'9-10'!K24,'9-10'!K43)</f>
        <v>6</v>
      </c>
      <c r="L17" s="174">
        <f>SUM('9-10'!L10,'9-10'!L24,'9-10'!L43)</f>
        <v>18</v>
      </c>
      <c r="M17" s="174">
        <f>SUM('9-10'!M10,'9-10'!M24,'9-10'!M43)</f>
        <v>14</v>
      </c>
      <c r="N17" s="174">
        <f>SUM('9-10'!N10,'9-10'!N24,'9-10'!N43)</f>
        <v>2</v>
      </c>
      <c r="O17" s="174">
        <f>SUM('9-10'!O10,'9-10'!O24,'9-10'!O43)</f>
        <v>0</v>
      </c>
      <c r="P17" s="174">
        <f>SUM('9-10'!P10,'9-10'!P24,'9-10'!P43)</f>
        <v>42</v>
      </c>
      <c r="Q17" s="280">
        <f>SUM('9-10'!Q10,'9-10'!Q24,'9-10'!Q43)</f>
        <v>2</v>
      </c>
      <c r="R17" s="63">
        <f>SUM('9-10'!AD10,'9-10'!AD24,'9-10'!AD43)</f>
        <v>75923</v>
      </c>
      <c r="S17" s="63">
        <f>SUM('9-10'!AE10,'9-10'!AE24,'9-10'!AE43)</f>
        <v>46781</v>
      </c>
      <c r="T17" s="63">
        <f t="shared" si="0"/>
        <v>586.55883643658706</v>
      </c>
    </row>
    <row r="18" spans="1:20" ht="24.95" customHeight="1">
      <c r="A18" s="681"/>
      <c r="B18" s="9" t="s">
        <v>282</v>
      </c>
      <c r="C18" s="174">
        <v>2</v>
      </c>
      <c r="D18" s="63">
        <f>SUM('9-10'!D25,'9-10'!D37)</f>
        <v>37200</v>
      </c>
      <c r="E18" s="63">
        <f>SUM('9-10'!E25,'9-10'!E37)</f>
        <v>36404</v>
      </c>
      <c r="F18" s="174">
        <f>SUM('9-10'!F25,'9-10'!F37)</f>
        <v>9</v>
      </c>
      <c r="G18" s="174">
        <f>SUM('9-10'!G25,'9-10'!G37)</f>
        <v>0</v>
      </c>
      <c r="H18" s="174">
        <f>SUM('9-10'!H25,'9-10'!H37)</f>
        <v>12</v>
      </c>
      <c r="I18" s="174">
        <f>SUM('9-10'!I25,'9-10'!I37)</f>
        <v>0</v>
      </c>
      <c r="J18" s="174">
        <f>SUM('9-10'!J25,'9-10'!J37)</f>
        <v>0</v>
      </c>
      <c r="K18" s="174">
        <f>SUM('9-10'!K25,'9-10'!K37)</f>
        <v>2</v>
      </c>
      <c r="L18" s="174">
        <f>SUM('9-10'!L25,'9-10'!L37)</f>
        <v>9</v>
      </c>
      <c r="M18" s="174">
        <f>SUM('9-10'!M25,'9-10'!M37)</f>
        <v>1</v>
      </c>
      <c r="N18" s="174">
        <f>SUM('9-10'!N25,'9-10'!N37)</f>
        <v>1</v>
      </c>
      <c r="O18" s="174">
        <f>SUM('9-10'!O25,'9-10'!O37)</f>
        <v>0</v>
      </c>
      <c r="P18" s="174">
        <f>SUM('9-10'!P25,'9-10'!P37)</f>
        <v>4</v>
      </c>
      <c r="Q18" s="280">
        <f>SUM('9-10'!Q25,'9-10'!Q37)</f>
        <v>0</v>
      </c>
      <c r="R18" s="63">
        <f>SUM('9-10'!AD25,'9-10'!AD37)</f>
        <v>25000</v>
      </c>
      <c r="S18" s="63">
        <f>SUM('9-10'!AE25,'9-10'!AE37)</f>
        <v>18382</v>
      </c>
      <c r="T18" s="63">
        <f t="shared" si="0"/>
        <v>504.94451159213276</v>
      </c>
    </row>
    <row r="19" spans="1:20" ht="24.95" customHeight="1">
      <c r="A19" s="9" t="s">
        <v>754</v>
      </c>
      <c r="B19" s="9" t="s">
        <v>284</v>
      </c>
      <c r="C19" s="174">
        <v>4</v>
      </c>
      <c r="D19" s="63">
        <f>SUM('9-10'!D12,'9-10'!D33,'9-10'!D45,'9-10'!D50)</f>
        <v>109620</v>
      </c>
      <c r="E19" s="63">
        <f>SUM('9-10'!E12,'9-10'!E33,'9-10'!E45,'9-10'!E50)</f>
        <v>104099</v>
      </c>
      <c r="F19" s="174">
        <f>SUM('9-10'!F12,'9-10'!F33,'9-10'!F45,'9-10'!F50)</f>
        <v>6</v>
      </c>
      <c r="G19" s="174">
        <f>SUM('9-10'!G12,'9-10'!G33,'9-10'!G45,'9-10'!G50)</f>
        <v>1</v>
      </c>
      <c r="H19" s="174">
        <f>SUM('9-10'!H12,'9-10'!H33,'9-10'!H45,'9-10'!H50)</f>
        <v>38</v>
      </c>
      <c r="I19" s="174">
        <f>SUM('9-10'!I12,'9-10'!I33,'9-10'!I45,'9-10'!I50)</f>
        <v>1</v>
      </c>
      <c r="J19" s="174">
        <f>SUM('9-10'!J12,'9-10'!J33,'9-10'!J45,'9-10'!J50)</f>
        <v>0</v>
      </c>
      <c r="K19" s="174">
        <f>SUM('9-10'!K12,'9-10'!K33,'9-10'!K45,'9-10'!K50)</f>
        <v>8</v>
      </c>
      <c r="L19" s="174">
        <f>SUM('9-10'!L12,'9-10'!L33,'9-10'!L45,'9-10'!L50)</f>
        <v>10</v>
      </c>
      <c r="M19" s="174">
        <f>SUM('9-10'!M12,'9-10'!M33,'9-10'!M45,'9-10'!M50)</f>
        <v>7</v>
      </c>
      <c r="N19" s="174">
        <f>SUM('9-10'!N12,'9-10'!N33,'9-10'!N45,'9-10'!N50)</f>
        <v>5</v>
      </c>
      <c r="O19" s="174">
        <f>SUM('9-10'!O12,'9-10'!O33,'9-10'!O45,'9-10'!O50)</f>
        <v>5</v>
      </c>
      <c r="P19" s="174">
        <f>SUM('9-10'!P12,'9-10'!P33,'9-10'!P45,'9-10'!P50)</f>
        <v>1</v>
      </c>
      <c r="Q19" s="280">
        <f>SUM('9-10'!Q12,'9-10'!Q33,'9-10'!Q45,'9-10'!Q50)</f>
        <v>2</v>
      </c>
      <c r="R19" s="63">
        <f>SUM('9-10'!AD12,'9-10'!AD33,'9-10'!AD45,'9-10'!AD50)</f>
        <v>51000</v>
      </c>
      <c r="S19" s="63">
        <f>SUM('9-10'!AE12,'9-10'!AE33,'9-10'!AE45,'9-10'!AE50)</f>
        <v>44196</v>
      </c>
      <c r="T19" s="63">
        <f t="shared" si="0"/>
        <v>424.55739248215639</v>
      </c>
    </row>
    <row r="20" spans="1:20" ht="24.95" customHeight="1">
      <c r="A20" s="9" t="s">
        <v>755</v>
      </c>
      <c r="B20" s="9" t="s">
        <v>727</v>
      </c>
      <c r="C20" s="174">
        <v>1</v>
      </c>
      <c r="D20" s="63">
        <f>SUM('9-10'!D49)</f>
        <v>150800</v>
      </c>
      <c r="E20" s="63">
        <f>SUM('9-10'!E49)</f>
        <v>131321</v>
      </c>
      <c r="F20" s="174">
        <f>SUM('9-10'!F49)</f>
        <v>35</v>
      </c>
      <c r="G20" s="174">
        <f>SUM('9-10'!G49)</f>
        <v>0</v>
      </c>
      <c r="H20" s="174">
        <f>SUM('9-10'!H49)</f>
        <v>119</v>
      </c>
      <c r="I20" s="174">
        <f>SUM('9-10'!I49)</f>
        <v>1</v>
      </c>
      <c r="J20" s="174">
        <f>SUM('9-10'!J49)</f>
        <v>4</v>
      </c>
      <c r="K20" s="174">
        <f>SUM('9-10'!K49)</f>
        <v>1</v>
      </c>
      <c r="L20" s="174">
        <f>SUM('9-10'!L49)</f>
        <v>45</v>
      </c>
      <c r="M20" s="174">
        <f>SUM('9-10'!M49)</f>
        <v>1</v>
      </c>
      <c r="N20" s="174">
        <f>SUM('9-10'!N49)</f>
        <v>0</v>
      </c>
      <c r="O20" s="174">
        <f>SUM('9-10'!O49)</f>
        <v>0</v>
      </c>
      <c r="P20" s="174">
        <f>SUM('9-10'!P49)</f>
        <v>2</v>
      </c>
      <c r="Q20" s="280">
        <f>SUM('9-10'!Q49)</f>
        <v>14</v>
      </c>
      <c r="R20" s="417">
        <f>SUM('9-10'!AD49)</f>
        <v>96800</v>
      </c>
      <c r="S20" s="417">
        <f>SUM('9-10'!AE49)</f>
        <v>58727</v>
      </c>
      <c r="T20" s="63">
        <f t="shared" si="0"/>
        <v>447.20189459416241</v>
      </c>
    </row>
    <row r="21" spans="1:20" ht="24.95" customHeight="1">
      <c r="A21" s="7" t="s">
        <v>274</v>
      </c>
      <c r="B21" s="9" t="s">
        <v>734</v>
      </c>
      <c r="C21" s="174">
        <v>2</v>
      </c>
      <c r="D21" s="63">
        <f>SUM('9-10'!D7,'9-10'!D40)</f>
        <v>1566000</v>
      </c>
      <c r="E21" s="63">
        <f>SUM('9-10'!E7,'9-10'!E40)</f>
        <v>1527541</v>
      </c>
      <c r="F21" s="174">
        <f>SUM('9-10'!F7,'9-10'!F40)</f>
        <v>7</v>
      </c>
      <c r="G21" s="174">
        <f>SUM('9-10'!G7,'9-10'!G40)</f>
        <v>0</v>
      </c>
      <c r="H21" s="174">
        <f>SUM('9-10'!H7,'9-10'!H40)</f>
        <v>0</v>
      </c>
      <c r="I21" s="174">
        <f>SUM('9-10'!I7,'9-10'!I40)</f>
        <v>3</v>
      </c>
      <c r="J21" s="174">
        <f>SUM('9-10'!J7,'9-10'!J40)</f>
        <v>2</v>
      </c>
      <c r="K21" s="174">
        <f>SUM('9-10'!K7,'9-10'!K40)</f>
        <v>0</v>
      </c>
      <c r="L21" s="174">
        <f>SUM('9-10'!L7,'9-10'!L40)</f>
        <v>4</v>
      </c>
      <c r="M21" s="174">
        <f>SUM('9-10'!M7,'9-10'!M40)</f>
        <v>1</v>
      </c>
      <c r="N21" s="174">
        <f>SUM('9-10'!N7,'9-10'!N40)</f>
        <v>0</v>
      </c>
      <c r="O21" s="174">
        <f>SUM('9-10'!O7,'9-10'!O40)</f>
        <v>1</v>
      </c>
      <c r="P21" s="174">
        <f>SUM('9-10'!P7,'9-10'!P40)</f>
        <v>0</v>
      </c>
      <c r="Q21" s="280">
        <f>SUM('9-10'!Q7,'9-10'!Q40)</f>
        <v>0</v>
      </c>
      <c r="R21" s="281">
        <f>SUM('9-10'!AD7,'9-10'!AD40)</f>
        <v>680520</v>
      </c>
      <c r="S21" s="281">
        <f>SUM('9-10'!AE7,'9-10'!AE40)</f>
        <v>567550</v>
      </c>
      <c r="T21" s="63">
        <f t="shared" si="0"/>
        <v>371.54485542450254</v>
      </c>
    </row>
    <row r="22" spans="1:20" ht="24.95" customHeight="1">
      <c r="A22" s="7" t="s">
        <v>178</v>
      </c>
      <c r="B22" s="9" t="s">
        <v>735</v>
      </c>
      <c r="C22" s="174">
        <v>1</v>
      </c>
      <c r="D22" s="63">
        <f>SUM('9-10'!D13)</f>
        <v>534000</v>
      </c>
      <c r="E22" s="63">
        <f>SUM('9-10'!E13)</f>
        <v>531078</v>
      </c>
      <c r="F22" s="174">
        <f>SUM('9-10'!F13)</f>
        <v>11</v>
      </c>
      <c r="G22" s="174">
        <f>SUM('9-10'!G13)</f>
        <v>3</v>
      </c>
      <c r="H22" s="174">
        <f>SUM('9-10'!H13)</f>
        <v>17</v>
      </c>
      <c r="I22" s="174">
        <f>SUM('9-10'!I13)</f>
        <v>5</v>
      </c>
      <c r="J22" s="174">
        <f>SUM('9-10'!J13)</f>
        <v>0</v>
      </c>
      <c r="K22" s="174">
        <f>SUM('9-10'!K13)</f>
        <v>6</v>
      </c>
      <c r="L22" s="174">
        <f>SUM('9-10'!L13)</f>
        <v>7</v>
      </c>
      <c r="M22" s="174">
        <f>SUM('9-10'!M13)</f>
        <v>9</v>
      </c>
      <c r="N22" s="174">
        <f>SUM('9-10'!N13)</f>
        <v>1</v>
      </c>
      <c r="O22" s="174">
        <f>SUM('9-10'!O13)</f>
        <v>0</v>
      </c>
      <c r="P22" s="174">
        <f>SUM('9-10'!P13)</f>
        <v>0</v>
      </c>
      <c r="Q22" s="280">
        <f>SUM('9-10'!Q13)</f>
        <v>0</v>
      </c>
      <c r="R22" s="417">
        <f>SUM('9-10'!AD13)</f>
        <v>203000</v>
      </c>
      <c r="S22" s="417">
        <f>SUM('9-10'!AE13)</f>
        <v>189133</v>
      </c>
      <c r="T22" s="63">
        <f t="shared" si="0"/>
        <v>356.13036126520024</v>
      </c>
    </row>
    <row r="23" spans="1:20" ht="24.95" customHeight="1">
      <c r="A23" s="7" t="s">
        <v>862</v>
      </c>
      <c r="B23" s="9" t="s">
        <v>736</v>
      </c>
      <c r="C23" s="174">
        <v>1</v>
      </c>
      <c r="D23" s="63">
        <f>SUM('9-10'!D8)</f>
        <v>578600</v>
      </c>
      <c r="E23" s="63">
        <f>SUM('9-10'!E8)</f>
        <v>450765</v>
      </c>
      <c r="F23" s="174">
        <f>SUM('9-10'!F8)</f>
        <v>2</v>
      </c>
      <c r="G23" s="174">
        <f>SUM('9-10'!G8)</f>
        <v>0</v>
      </c>
      <c r="H23" s="174">
        <f>SUM('9-10'!H8)</f>
        <v>0</v>
      </c>
      <c r="I23" s="174">
        <f>SUM('9-10'!I8)</f>
        <v>2</v>
      </c>
      <c r="J23" s="174">
        <f>SUM('9-10'!J8)</f>
        <v>0</v>
      </c>
      <c r="K23" s="174">
        <f>SUM('9-10'!K8)</f>
        <v>0</v>
      </c>
      <c r="L23" s="174">
        <f>SUM('9-10'!L8)</f>
        <v>1</v>
      </c>
      <c r="M23" s="174">
        <f>SUM('9-10'!M8)</f>
        <v>0</v>
      </c>
      <c r="N23" s="174">
        <f>SUM('9-10'!N8)</f>
        <v>0</v>
      </c>
      <c r="O23" s="174">
        <f>SUM('9-10'!O8)</f>
        <v>0</v>
      </c>
      <c r="P23" s="174">
        <f>SUM('9-10'!P8)</f>
        <v>0</v>
      </c>
      <c r="Q23" s="280">
        <f>SUM('9-10'!Q8)</f>
        <v>1</v>
      </c>
      <c r="R23" s="417">
        <f>SUM('9-10'!AD8)</f>
        <v>383500</v>
      </c>
      <c r="S23" s="417">
        <f>SUM('9-10'!AE8)</f>
        <v>167868</v>
      </c>
      <c r="T23" s="63">
        <f t="shared" si="0"/>
        <v>372.40690825596488</v>
      </c>
    </row>
    <row r="24" spans="1:20" ht="24.95" customHeight="1" thickBot="1">
      <c r="A24" s="7" t="s">
        <v>862</v>
      </c>
      <c r="B24" s="329" t="s">
        <v>737</v>
      </c>
      <c r="C24" s="175">
        <v>1</v>
      </c>
      <c r="D24" s="63">
        <f>SUM('9-10'!D11)</f>
        <v>512000</v>
      </c>
      <c r="E24" s="63">
        <f>SUM('9-10'!E11)</f>
        <v>487868</v>
      </c>
      <c r="F24" s="174">
        <f>SUM('9-10'!F11)</f>
        <v>4</v>
      </c>
      <c r="G24" s="174">
        <f>SUM('9-10'!G11)</f>
        <v>0</v>
      </c>
      <c r="H24" s="174">
        <f>SUM('9-10'!H11)</f>
        <v>5</v>
      </c>
      <c r="I24" s="174">
        <f>SUM('9-10'!I11)</f>
        <v>2</v>
      </c>
      <c r="J24" s="174">
        <f>SUM('9-10'!J11)</f>
        <v>0</v>
      </c>
      <c r="K24" s="174">
        <f>SUM('9-10'!K11)</f>
        <v>0</v>
      </c>
      <c r="L24" s="174">
        <f>SUM('9-10'!L11)</f>
        <v>3</v>
      </c>
      <c r="M24" s="174">
        <f>SUM('9-10'!M11)</f>
        <v>0</v>
      </c>
      <c r="N24" s="174">
        <f>SUM('9-10'!N11)</f>
        <v>1</v>
      </c>
      <c r="O24" s="174">
        <f>SUM('9-10'!O11)</f>
        <v>1</v>
      </c>
      <c r="P24" s="174">
        <f>SUM('9-10'!P11)</f>
        <v>0</v>
      </c>
      <c r="Q24" s="174">
        <f>SUM('9-10'!Q11)</f>
        <v>0</v>
      </c>
      <c r="R24" s="63">
        <f>SUM('9-10'!AD11)</f>
        <v>205700</v>
      </c>
      <c r="S24" s="63">
        <f>SUM('9-10'!AE11)</f>
        <v>162560</v>
      </c>
      <c r="T24" s="264">
        <f t="shared" si="0"/>
        <v>333.20488328810251</v>
      </c>
    </row>
    <row r="25" spans="1:20" ht="32.25" customHeight="1" thickTop="1">
      <c r="A25" s="65"/>
      <c r="B25" s="15" t="s">
        <v>732</v>
      </c>
      <c r="C25" s="176">
        <f>SUM(C8:C24)</f>
        <v>44</v>
      </c>
      <c r="D25" s="172">
        <f>SUM(D8:D24)</f>
        <v>5910510</v>
      </c>
      <c r="E25" s="172">
        <f t="shared" ref="E25:Q25" si="1">SUM(E8:E24)</f>
        <v>5419499</v>
      </c>
      <c r="F25" s="177">
        <f t="shared" si="1"/>
        <v>145</v>
      </c>
      <c r="G25" s="177">
        <f t="shared" si="1"/>
        <v>27</v>
      </c>
      <c r="H25" s="176">
        <f>SUM(H8:H24)</f>
        <v>566</v>
      </c>
      <c r="I25" s="177">
        <f t="shared" si="1"/>
        <v>43</v>
      </c>
      <c r="J25" s="177">
        <f t="shared" si="1"/>
        <v>29</v>
      </c>
      <c r="K25" s="177">
        <f t="shared" si="1"/>
        <v>32</v>
      </c>
      <c r="L25" s="177">
        <f t="shared" si="1"/>
        <v>141</v>
      </c>
      <c r="M25" s="177">
        <f t="shared" si="1"/>
        <v>56</v>
      </c>
      <c r="N25" s="177">
        <f t="shared" si="1"/>
        <v>16</v>
      </c>
      <c r="O25" s="177">
        <f t="shared" si="1"/>
        <v>10</v>
      </c>
      <c r="P25" s="177">
        <f>SUM(P8:P24)</f>
        <v>83</v>
      </c>
      <c r="Q25" s="272">
        <f t="shared" si="1"/>
        <v>43</v>
      </c>
      <c r="R25" s="172">
        <f>SUM(R8:R24)</f>
        <v>2909083</v>
      </c>
      <c r="S25" s="172">
        <f>SUM(S8:S24)</f>
        <v>2034282</v>
      </c>
      <c r="T25" s="172">
        <f t="shared" si="0"/>
        <v>375.36347917030707</v>
      </c>
    </row>
  </sheetData>
  <mergeCells count="6">
    <mergeCell ref="A15:A16"/>
    <mergeCell ref="A17:A18"/>
    <mergeCell ref="F3:J3"/>
    <mergeCell ref="K3:Q3"/>
    <mergeCell ref="A9:A10"/>
    <mergeCell ref="A11:A12"/>
  </mergeCells>
  <phoneticPr fontId="2"/>
  <printOptions horizontalCentered="1"/>
  <pageMargins left="0.78740157480314965" right="0.39370078740157483" top="0.74" bottom="0.7" header="0.51181102362204722" footer="0.31"/>
  <pageSetup paperSize="9" scale="80" orientation="landscape" horizontalDpi="300" verticalDpi="300" r:id="rId1"/>
  <headerFooter alignWithMargins="0">
    <oddFooter>&amp;C- 8 -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29</vt:i4>
      </vt:variant>
    </vt:vector>
  </HeadingPairs>
  <TitlesOfParts>
    <vt:vector size="52" baseType="lpstr">
      <vt:lpstr>元データ（印刷不要）</vt:lpstr>
      <vt:lpstr>目次</vt:lpstr>
      <vt:lpstr>1-2</vt:lpstr>
      <vt:lpstr>3</vt:lpstr>
      <vt:lpstr>4</vt:lpstr>
      <vt:lpstr>5</vt:lpstr>
      <vt:lpstr>6</vt:lpstr>
      <vt:lpstr>7</vt:lpstr>
      <vt:lpstr>8</vt:lpstr>
      <vt:lpstr>9-10</vt:lpstr>
      <vt:lpstr>11-12</vt:lpstr>
      <vt:lpstr>13-14</vt:lpstr>
      <vt:lpstr>15</vt:lpstr>
      <vt:lpstr>16</vt:lpstr>
      <vt:lpstr>17</vt:lpstr>
      <vt:lpstr>18-20</vt:lpstr>
      <vt:lpstr>21</vt:lpstr>
      <vt:lpstr>22-26</vt:lpstr>
      <vt:lpstr>27</vt:lpstr>
      <vt:lpstr>28-30</vt:lpstr>
      <vt:lpstr>31-32</vt:lpstr>
      <vt:lpstr>33</vt:lpstr>
      <vt:lpstr>率(印刷不要）</vt:lpstr>
      <vt:lpstr>'11-12'!Print_Area</vt:lpstr>
      <vt:lpstr>'1-2'!Print_Area</vt:lpstr>
      <vt:lpstr>'13-14'!Print_Area</vt:lpstr>
      <vt:lpstr>'15'!Print_Area</vt:lpstr>
      <vt:lpstr>'16'!Print_Area</vt:lpstr>
      <vt:lpstr>'17'!Print_Area</vt:lpstr>
      <vt:lpstr>'18-20'!Print_Area</vt:lpstr>
      <vt:lpstr>'22-26'!Print_Area</vt:lpstr>
      <vt:lpstr>'27'!Print_Area</vt:lpstr>
      <vt:lpstr>'28-30'!Print_Area</vt:lpstr>
      <vt:lpstr>'3'!Print_Area</vt:lpstr>
      <vt:lpstr>'31-32'!Print_Area</vt:lpstr>
      <vt:lpstr>'4'!Print_Area</vt:lpstr>
      <vt:lpstr>'5'!Print_Area</vt:lpstr>
      <vt:lpstr>'6'!Print_Area</vt:lpstr>
      <vt:lpstr>'7'!Print_Area</vt:lpstr>
      <vt:lpstr>'8'!Print_Area</vt:lpstr>
      <vt:lpstr>'9-10'!Print_Area</vt:lpstr>
      <vt:lpstr>'11-12'!Print_Titles</vt:lpstr>
      <vt:lpstr>'1-2'!Print_Titles</vt:lpstr>
      <vt:lpstr>'13-14'!Print_Titles</vt:lpstr>
      <vt:lpstr>'18-20'!Print_Titles</vt:lpstr>
      <vt:lpstr>'22-26'!Print_Titles</vt:lpstr>
      <vt:lpstr>'28-30'!Print_Titles</vt:lpstr>
      <vt:lpstr>'31-32'!Print_Titles</vt:lpstr>
      <vt:lpstr>'6'!Print_Titles</vt:lpstr>
      <vt:lpstr>'7'!Print_Titles</vt:lpstr>
      <vt:lpstr>'9-10'!Print_Titles</vt:lpstr>
      <vt:lpstr>'28-30'!Print_Titles_MI</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2018-05-01T08:01:31Z</cp:lastPrinted>
  <dcterms:created xsi:type="dcterms:W3CDTF">2001-12-27T23:32:37Z</dcterms:created>
  <dcterms:modified xsi:type="dcterms:W3CDTF">2018-05-01T08:01:50Z</dcterms:modified>
</cp:coreProperties>
</file>