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codeName="ThisWorkbook" defaultThemeVersion="124226"/>
  <mc:AlternateContent xmlns:mc="http://schemas.openxmlformats.org/markup-compatibility/2006">
    <mc:Choice Requires="x15">
      <x15ac:absPath xmlns:x15ac="http://schemas.microsoft.com/office/spreadsheetml/2010/11/ac" url="\\lb18z0052\共有\♥看護指導担当\001 補助金手続き関係（こっちが正式）\★看護関係補助事業周知\R07\01 新人看護職員卒後臨床研修\HP用(新人）\"/>
    </mc:Choice>
  </mc:AlternateContent>
  <xr:revisionPtr revIDLastSave="0" documentId="13_ncr:1_{A6428830-26B2-4C23-96A2-338C71DC88F4}" xr6:coauthVersionLast="47" xr6:coauthVersionMax="47" xr10:uidLastSave="{00000000-0000-0000-0000-000000000000}"/>
  <bookViews>
    <workbookView xWindow="-120" yWindow="-120" windowWidth="29040" windowHeight="15720" tabRatio="778" xr2:uid="{00000000-000D-0000-FFFF-FFFF00000000}"/>
  </bookViews>
  <sheets>
    <sheet name="入力シート" sheetId="1" r:id="rId1"/>
    <sheet name="様式第1号" sheetId="13" r:id="rId2"/>
    <sheet name="誓約書" sheetId="23" r:id="rId3"/>
    <sheet name="別記（収支予算書）" sheetId="14" r:id="rId4"/>
    <sheet name="様式１－１（所要額調書）" sheetId="4" r:id="rId5"/>
    <sheet name="様式１－２（経費内訳）" sheetId="5" r:id="rId6"/>
    <sheet name="消耗品内訳" sheetId="19" r:id="rId7"/>
    <sheet name="経費内訳（記入例）" sheetId="9" r:id="rId8"/>
    <sheet name="様式１－３（事業計画書）" sheetId="6" r:id="rId9"/>
    <sheet name="様式１－４（研修内容計画書）" sheetId="7" r:id="rId10"/>
    <sheet name="様式２－１（研修参加者名簿）" sheetId="15" r:id="rId11"/>
    <sheet name="備考" sheetId="18" r:id="rId12"/>
    <sheet name="様式２－２（受入職員名簿）" sheetId="16" r:id="rId13"/>
    <sheet name="計算用シート" sheetId="8" r:id="rId14"/>
    <sheet name="貼付用" sheetId="12" state="hidden" r:id="rId15"/>
  </sheets>
  <externalReferences>
    <externalReference r:id="rId16"/>
    <externalReference r:id="rId17"/>
  </externalReferences>
  <definedNames>
    <definedName name="_Key1" localSheetId="2" hidden="1">#REF!</definedName>
    <definedName name="_Key1" hidden="1">#REF!</definedName>
    <definedName name="_Key2" localSheetId="2" hidden="1">#REF!</definedName>
    <definedName name="_Key2" hidden="1">#REF!</definedName>
    <definedName name="_Order1" hidden="1">255</definedName>
    <definedName name="_Order2" hidden="1">255</definedName>
    <definedName name="_Sort" localSheetId="2" hidden="1">#REF!</definedName>
    <definedName name="_Sort" hidden="1">#REF!</definedName>
    <definedName name="DATAAREA">[1]H8所要!$A$4:$BI$121</definedName>
    <definedName name="DATAAREA_2">#REF!</definedName>
    <definedName name="FILTER_AREA">[1]H8所要!$A$3:$BI$121</definedName>
    <definedName name="_xlnm.Print_Area" localSheetId="7">'経費内訳（記入例）'!$A$1:$H$54</definedName>
    <definedName name="_xlnm.Print_Area" localSheetId="2">誓約書!$A$2:$N$46</definedName>
    <definedName name="_xlnm.Print_Area" localSheetId="0">入力シート!$A$3:$I$38</definedName>
    <definedName name="_xlnm.Print_Area" localSheetId="11">備考!$A$2:$E$12</definedName>
    <definedName name="_xlnm.Print_Area" localSheetId="4">'様式１－１（所要額調書）'!$B$1:$O$23</definedName>
    <definedName name="_xlnm.Print_Area" localSheetId="5">'様式１－２（経費内訳）'!$A$1:$I$49</definedName>
    <definedName name="_xlnm.Print_Area" localSheetId="8">'様式１－３（事業計画書）'!$B$1:$AG$32</definedName>
    <definedName name="_xlnm.Print_Area" localSheetId="9">'様式１－４（研修内容計画書）'!$A$3:$I$142</definedName>
    <definedName name="_xlnm.Print_Area" localSheetId="10">'様式２－１（研修参加者名簿）'!$A$2:$F$231</definedName>
    <definedName name="_xlnm.Print_Area" localSheetId="12">'様式２－２（受入職員名簿）'!$A$2:$G$48</definedName>
    <definedName name="_xlnm.Print_Area" localSheetId="1">様式第1号!$A$2:$N$53</definedName>
    <definedName name="Print_Area_MI" localSheetId="2">#REF!</definedName>
    <definedName name="Print_Area_MI">#REF!</definedName>
    <definedName name="_xlnm.Print_Titles" localSheetId="9">'様式１－４（研修内容計画書）'!$A:$A</definedName>
    <definedName name="_xlnm.Print_Titles" localSheetId="12">'様式２－２（受入職員名簿）'!$2:$6</definedName>
    <definedName name="TEMP">[2]Sheet1!$A$2:$H$91</definedName>
    <definedName name="条件1">#REF!</definedName>
    <definedName name="条件2">#REF!</definedName>
    <definedName name="条件3">#REF!</definedName>
    <definedName name="条件9A">#REF!</definedName>
    <definedName name="条件9B">#REF!</definedName>
    <definedName name="条件9B特">#REF!</definedName>
    <definedName name="条件A">#REF!</definedName>
    <definedName name="条件B">#REF!</definedName>
    <definedName name="条件B特">#REF!</definedName>
    <definedName name="保育料月額">[1]H8所要!$V$3:$V$92</definedName>
    <definedName name="保母等常勤職員換算数">[1]H8所要!$Q$3:$Q$92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6" i="23" l="1"/>
  <c r="L10" i="13"/>
  <c r="I45" i="23"/>
  <c r="I44" i="23"/>
  <c r="I43" i="23"/>
  <c r="I42" i="23"/>
  <c r="I41" i="23"/>
  <c r="I40" i="23"/>
  <c r="J21" i="13"/>
  <c r="J20" i="13"/>
  <c r="J19" i="13"/>
  <c r="J18" i="13"/>
  <c r="J17" i="13"/>
  <c r="J16" i="13"/>
  <c r="J21" i="12" l="1"/>
  <c r="D41" i="5" l="1"/>
  <c r="E23" i="9" l="1"/>
  <c r="D23" i="9"/>
  <c r="D40" i="9" l="1"/>
  <c r="D15" i="9"/>
  <c r="D20" i="9"/>
  <c r="E1" i="14"/>
  <c r="J12" i="7"/>
  <c r="G2" i="5"/>
  <c r="F21" i="12"/>
  <c r="E21" i="12"/>
  <c r="A11" i="4"/>
  <c r="A11" i="6"/>
  <c r="D43" i="19"/>
  <c r="D42" i="19"/>
  <c r="D41" i="19"/>
  <c r="D40" i="19"/>
  <c r="D39" i="19"/>
  <c r="D38" i="19"/>
  <c r="D37" i="19"/>
  <c r="D36" i="19"/>
  <c r="D35" i="19"/>
  <c r="D34" i="19"/>
  <c r="D33" i="19"/>
  <c r="D32" i="19"/>
  <c r="D31" i="19"/>
  <c r="D30" i="19"/>
  <c r="D29" i="19"/>
  <c r="D28" i="19"/>
  <c r="D27" i="19"/>
  <c r="D26" i="19"/>
  <c r="D25" i="19"/>
  <c r="D24" i="19"/>
  <c r="D23" i="19"/>
  <c r="D22" i="19"/>
  <c r="D21" i="19"/>
  <c r="D20" i="19"/>
  <c r="D19" i="19"/>
  <c r="D18" i="19"/>
  <c r="D17" i="19"/>
  <c r="D16" i="19"/>
  <c r="D15" i="19"/>
  <c r="D14" i="19"/>
  <c r="D13" i="19"/>
  <c r="D12" i="19"/>
  <c r="D11" i="19"/>
  <c r="D10" i="19"/>
  <c r="D9" i="19"/>
  <c r="D8" i="19"/>
  <c r="D7" i="19"/>
  <c r="D6" i="19"/>
  <c r="D5" i="19"/>
  <c r="D4" i="19"/>
  <c r="G11" i="6"/>
  <c r="AH9" i="6" s="1"/>
  <c r="E11" i="6"/>
  <c r="AH8" i="6" s="1"/>
  <c r="D11" i="6"/>
  <c r="AH7" i="6" s="1"/>
  <c r="E3" i="18"/>
  <c r="D2" i="19"/>
  <c r="E48" i="9"/>
  <c r="D48" i="9"/>
  <c r="E1" i="15"/>
  <c r="D1" i="15"/>
  <c r="C1" i="15"/>
  <c r="C42" i="1"/>
  <c r="E42" i="1"/>
  <c r="D42" i="1"/>
  <c r="J2" i="7"/>
  <c r="I2" i="7"/>
  <c r="H2" i="7"/>
  <c r="D8" i="5"/>
  <c r="H21" i="1"/>
  <c r="D14" i="5"/>
  <c r="D19" i="5"/>
  <c r="K21" i="12"/>
  <c r="H21" i="12"/>
  <c r="G21" i="12"/>
  <c r="D21" i="12"/>
  <c r="C21" i="12"/>
  <c r="B21" i="12"/>
  <c r="I21" i="12"/>
  <c r="L21" i="12"/>
  <c r="M21" i="12"/>
  <c r="N21" i="12"/>
  <c r="O21" i="12"/>
  <c r="P21" i="12"/>
  <c r="Q21" i="12"/>
  <c r="R21" i="12"/>
  <c r="S21" i="12"/>
  <c r="C9" i="12"/>
  <c r="C16" i="12" s="1"/>
  <c r="B9" i="12"/>
  <c r="A21" i="12" s="1"/>
  <c r="E4" i="16"/>
  <c r="F4" i="15"/>
  <c r="F142" i="15" s="1"/>
  <c r="H7" i="7"/>
  <c r="H119" i="7" s="1"/>
  <c r="AF5" i="6"/>
  <c r="M4" i="4"/>
  <c r="F47" i="16"/>
  <c r="C33" i="1" s="1"/>
  <c r="J31" i="5" s="1"/>
  <c r="J13" i="7"/>
  <c r="J14" i="7"/>
  <c r="B144" i="7"/>
  <c r="E2" i="7"/>
  <c r="E43" i="1" s="1"/>
  <c r="J125" i="7"/>
  <c r="J126" i="7"/>
  <c r="J127" i="7"/>
  <c r="J128" i="7"/>
  <c r="J129" i="7"/>
  <c r="J130" i="7"/>
  <c r="J131" i="7"/>
  <c r="J132" i="7"/>
  <c r="J133" i="7"/>
  <c r="J134" i="7"/>
  <c r="J135" i="7"/>
  <c r="J136" i="7"/>
  <c r="J137" i="7"/>
  <c r="J138" i="7"/>
  <c r="J139" i="7"/>
  <c r="J140" i="7"/>
  <c r="J124" i="7"/>
  <c r="J97" i="7"/>
  <c r="J98" i="7"/>
  <c r="J99" i="7"/>
  <c r="J100" i="7"/>
  <c r="J101" i="7"/>
  <c r="J102" i="7"/>
  <c r="J103" i="7"/>
  <c r="J104" i="7"/>
  <c r="J105" i="7"/>
  <c r="J106" i="7"/>
  <c r="J107" i="7"/>
  <c r="J108" i="7"/>
  <c r="J109" i="7"/>
  <c r="J110" i="7"/>
  <c r="J111" i="7"/>
  <c r="J112" i="7"/>
  <c r="J96" i="7"/>
  <c r="J69" i="7"/>
  <c r="J70" i="7"/>
  <c r="J71" i="7"/>
  <c r="J72" i="7"/>
  <c r="J73" i="7"/>
  <c r="J74" i="7"/>
  <c r="J75" i="7"/>
  <c r="J76" i="7"/>
  <c r="J77" i="7"/>
  <c r="J78" i="7"/>
  <c r="J79" i="7"/>
  <c r="J80" i="7"/>
  <c r="J81" i="7"/>
  <c r="J82" i="7"/>
  <c r="J83" i="7"/>
  <c r="J84" i="7"/>
  <c r="J68" i="7"/>
  <c r="J41" i="7"/>
  <c r="J42" i="7"/>
  <c r="J43" i="7"/>
  <c r="J44" i="7"/>
  <c r="J45" i="7"/>
  <c r="J46" i="7"/>
  <c r="J47" i="7"/>
  <c r="J48" i="7"/>
  <c r="J49" i="7"/>
  <c r="J50" i="7"/>
  <c r="J51" i="7"/>
  <c r="J52" i="7"/>
  <c r="J53" i="7"/>
  <c r="J54" i="7"/>
  <c r="J55" i="7"/>
  <c r="J56" i="7"/>
  <c r="J40" i="7"/>
  <c r="J15" i="7"/>
  <c r="J16" i="7"/>
  <c r="J17" i="7"/>
  <c r="J18" i="7"/>
  <c r="J19" i="7"/>
  <c r="J20" i="7"/>
  <c r="J21" i="7"/>
  <c r="J22" i="7"/>
  <c r="J23" i="7"/>
  <c r="J24" i="7"/>
  <c r="J25" i="7"/>
  <c r="J26" i="7"/>
  <c r="J27" i="7"/>
  <c r="J28" i="7"/>
  <c r="Z11" i="6"/>
  <c r="AB16" i="12" s="1"/>
  <c r="H22" i="1"/>
  <c r="H23" i="1"/>
  <c r="D29" i="1"/>
  <c r="H24" i="1" s="1"/>
  <c r="G11" i="4" s="1"/>
  <c r="J9" i="12" s="1"/>
  <c r="C10" i="14"/>
  <c r="D26" i="5"/>
  <c r="D30" i="5" s="1"/>
  <c r="P16" i="12"/>
  <c r="O16" i="12"/>
  <c r="M16" i="12"/>
  <c r="L16" i="12"/>
  <c r="D32" i="5"/>
  <c r="AI16" i="12"/>
  <c r="AH16" i="12"/>
  <c r="AG16" i="12"/>
  <c r="AF16" i="12"/>
  <c r="AE16" i="12"/>
  <c r="AD16" i="12"/>
  <c r="AC16" i="12"/>
  <c r="AA16" i="12"/>
  <c r="Z16" i="12"/>
  <c r="Y16" i="12"/>
  <c r="X16" i="12"/>
  <c r="W16" i="12"/>
  <c r="V16" i="12"/>
  <c r="U16" i="12"/>
  <c r="T16" i="12"/>
  <c r="S16" i="12"/>
  <c r="R16" i="12"/>
  <c r="Q16" i="12"/>
  <c r="N16" i="12"/>
  <c r="K16" i="12"/>
  <c r="J16" i="12"/>
  <c r="H16" i="12"/>
  <c r="E16" i="12"/>
  <c r="D16" i="12"/>
  <c r="H9" i="12"/>
  <c r="E9" i="12"/>
  <c r="D36" i="5"/>
  <c r="D9" i="9"/>
  <c r="D30" i="9"/>
  <c r="D34" i="9" s="1"/>
  <c r="D36" i="9"/>
  <c r="D45" i="9"/>
  <c r="I16" i="12"/>
  <c r="G16" i="12"/>
  <c r="D2" i="7"/>
  <c r="D43" i="1" s="1"/>
  <c r="C2" i="7"/>
  <c r="C43" i="1" s="1"/>
  <c r="C31" i="1" l="1"/>
  <c r="F16" i="12"/>
  <c r="H63" i="7"/>
  <c r="H35" i="7"/>
  <c r="H91" i="7"/>
  <c r="D44" i="19"/>
  <c r="E1" i="16"/>
  <c r="F96" i="15"/>
  <c r="F50" i="15"/>
  <c r="B16" i="12"/>
  <c r="F188" i="15"/>
  <c r="K144" i="7"/>
  <c r="D46" i="5"/>
  <c r="J144" i="7"/>
  <c r="K9" i="12"/>
  <c r="H25" i="1"/>
  <c r="J11" i="4" s="1"/>
  <c r="M9" i="12" s="1"/>
  <c r="H47" i="16"/>
  <c r="K145" i="7"/>
  <c r="I11" i="4"/>
  <c r="L9" i="12" s="1"/>
  <c r="D24" i="5"/>
  <c r="D28" i="9"/>
  <c r="F11" i="4"/>
  <c r="H11" i="4" s="1"/>
  <c r="D52" i="9"/>
  <c r="H20" i="1" l="1"/>
  <c r="H28" i="1" s="1"/>
  <c r="K11" i="4"/>
  <c r="N9" i="12" s="1"/>
  <c r="D47" i="5"/>
  <c r="C23" i="14" s="1"/>
  <c r="I9" i="12"/>
  <c r="D53" i="9"/>
  <c r="E11" i="4" l="1"/>
  <c r="G9" i="12" s="1"/>
  <c r="O9" i="12" s="1"/>
  <c r="B11" i="4"/>
  <c r="D11" i="4" s="1"/>
  <c r="D9" i="12" l="1"/>
  <c r="C31" i="14"/>
  <c r="C25" i="14" s="1"/>
  <c r="B12" i="4"/>
  <c r="F9" i="12"/>
  <c r="P9" i="12" s="1"/>
  <c r="L11" i="4"/>
  <c r="M11" i="4" s="1"/>
  <c r="O11" i="4" l="1"/>
  <c r="C8" i="14" s="1"/>
  <c r="C16" i="14"/>
  <c r="D26" i="13" l="1"/>
  <c r="H29" i="1"/>
  <c r="Q9" i="12"/>
  <c r="C12" i="14"/>
  <c r="R9" i="12"/>
  <c r="S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兵庫県</author>
  </authors>
  <commentList>
    <comment ref="H25" authorId="0" shapeId="0" xr:uid="{BDFA2F5F-7E4D-422F-BB76-095400B3CDDB}">
      <text>
        <r>
          <rPr>
            <b/>
            <sz val="9"/>
            <color indexed="81"/>
            <rFont val="MS P ゴシック"/>
            <family val="3"/>
            <charset val="128"/>
          </rPr>
          <t xml:space="preserve">注意:
1人40Hを超えるときは1人で計算する。
1人40H未満の場合は合計時間を40Hで
割った人数で計算する。
</t>
        </r>
      </text>
    </comment>
    <comment ref="C33" authorId="1" shapeId="0" xr:uid="{00000000-0006-0000-0000-000002000000}">
      <text>
        <r>
          <rPr>
            <sz val="9"/>
            <color indexed="81"/>
            <rFont val="ＭＳ Ｐゴシック"/>
            <family val="3"/>
            <charset val="128"/>
          </rPr>
          <t>シート「受入看護職員名簿」の、受入研修時間数合計と一致します。なお、40時間未満は受入加算の対象外です。</t>
        </r>
      </text>
    </comment>
    <comment ref="H34" authorId="1" shapeId="0" xr:uid="{00000000-0006-0000-0000-000003000000}">
      <text>
        <r>
          <rPr>
            <b/>
            <sz val="9"/>
            <color indexed="81"/>
            <rFont val="ＭＳ Ｐゴシック"/>
            <family val="3"/>
            <charset val="128"/>
          </rPr>
          <t>支店名まで正確に記入すること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L9" authorId="0" shapeId="0" xr:uid="{00000000-0006-0000-0100-000001000000}">
      <text>
        <r>
          <rPr>
            <b/>
            <sz val="9"/>
            <color indexed="81"/>
            <rFont val="ＭＳ Ｐゴシック"/>
            <family val="3"/>
            <charset val="128"/>
          </rPr>
          <t>兵庫県:</t>
        </r>
        <r>
          <rPr>
            <sz val="9"/>
            <color indexed="81"/>
            <rFont val="ＭＳ Ｐゴシック"/>
            <family val="3"/>
            <charset val="128"/>
          </rPr>
          <t xml:space="preserve">
文書番号を記入する際は、手入力をお願いします。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B7" authorId="0" shapeId="0" xr:uid="{00000000-0006-0000-0400-000001000000}">
      <text>
        <r>
          <rPr>
            <sz val="10"/>
            <color indexed="81"/>
            <rFont val="ＭＳ Ｐゴシック"/>
            <family val="3"/>
            <charset val="128"/>
          </rPr>
          <t>経費内訳の合計は転記されるので入力不要です。</t>
        </r>
      </text>
    </comment>
    <comment ref="H8" authorId="0" shapeId="0" xr:uid="{00000000-0006-0000-0400-000002000000}">
      <text>
        <r>
          <rPr>
            <b/>
            <sz val="9"/>
            <color indexed="81"/>
            <rFont val="ＭＳ Ｐゴシック"/>
            <family val="3"/>
            <charset val="128"/>
          </rPr>
          <t>兵庫県:</t>
        </r>
        <r>
          <rPr>
            <sz val="9"/>
            <color indexed="81"/>
            <rFont val="ＭＳ Ｐゴシック"/>
            <family val="3"/>
            <charset val="128"/>
          </rPr>
          <t xml:space="preserve">
</t>
        </r>
        <r>
          <rPr>
            <sz val="10"/>
            <color indexed="81"/>
            <rFont val="ＭＳ Ｐゴシック"/>
            <family val="3"/>
            <charset val="128"/>
          </rPr>
          <t>許可病床数３００床以上の病院については、平成29年度から新人研修は補助対象外です！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B3" authorId="0" shapeId="0" xr:uid="{00000000-0006-0000-0600-000001000000}">
      <text>
        <r>
          <rPr>
            <sz val="9"/>
            <color indexed="81"/>
            <rFont val="ＭＳ Ｐゴシック"/>
            <family val="3"/>
            <charset val="128"/>
          </rPr>
          <t>単位は記入せず数字のみを記載してください。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AF11" authorId="0" shapeId="0" xr:uid="{00000000-0006-0000-0800-000001000000}">
      <text>
        <r>
          <rPr>
            <sz val="9"/>
            <color indexed="81"/>
            <rFont val="ＭＳ Ｐゴシック"/>
            <family val="3"/>
            <charset val="128"/>
          </rPr>
          <t>受入予定者がなくても、公開・公募している場合はドロップダウンセルから選択してください</t>
        </r>
      </text>
    </comment>
  </commentList>
</comments>
</file>

<file path=xl/sharedStrings.xml><?xml version="1.0" encoding="utf-8"?>
<sst xmlns="http://schemas.openxmlformats.org/spreadsheetml/2006/main" count="971" uniqueCount="561">
  <si>
    <t>都道府県</t>
  </si>
  <si>
    <t>市区町村</t>
  </si>
  <si>
    <t>公的</t>
  </si>
  <si>
    <t>入力シート</t>
    <rPh sb="0" eb="2">
      <t>ニュウリョク</t>
    </rPh>
    <phoneticPr fontId="4"/>
  </si>
  <si>
    <t>基本情報</t>
    <rPh sb="0" eb="2">
      <t>キホン</t>
    </rPh>
    <rPh sb="2" eb="4">
      <t>ジョウホウ</t>
    </rPh>
    <phoneticPr fontId="4"/>
  </si>
  <si>
    <t>＜入力例＞</t>
    <rPh sb="1" eb="4">
      <t>ニュウリョクレイ</t>
    </rPh>
    <phoneticPr fontId="4"/>
  </si>
  <si>
    <t>日付</t>
    <rPh sb="0" eb="2">
      <t>ヒヅケ</t>
    </rPh>
    <phoneticPr fontId="4"/>
  </si>
  <si>
    <t>神戸市中央区下山手通５－１０－１</t>
    <rPh sb="0" eb="3">
      <t>コウベシ</t>
    </rPh>
    <rPh sb="3" eb="6">
      <t>チュウオウク</t>
    </rPh>
    <rPh sb="6" eb="7">
      <t>シモ</t>
    </rPh>
    <rPh sb="7" eb="9">
      <t>ヤマテ</t>
    </rPh>
    <rPh sb="9" eb="10">
      <t>トオ</t>
    </rPh>
    <phoneticPr fontId="4"/>
  </si>
  <si>
    <t>設置主体</t>
    <rPh sb="0" eb="2">
      <t>セッチ</t>
    </rPh>
    <rPh sb="2" eb="4">
      <t>シュタイ</t>
    </rPh>
    <phoneticPr fontId="4"/>
  </si>
  <si>
    <t>医療法人</t>
    <rPh sb="0" eb="2">
      <t>イリョウ</t>
    </rPh>
    <rPh sb="2" eb="4">
      <t>ホウジン</t>
    </rPh>
    <phoneticPr fontId="4"/>
  </si>
  <si>
    <t>医療機関名</t>
    <rPh sb="0" eb="2">
      <t>イリョウ</t>
    </rPh>
    <rPh sb="2" eb="4">
      <t>キカン</t>
    </rPh>
    <rPh sb="4" eb="5">
      <t>メイ</t>
    </rPh>
    <phoneticPr fontId="4"/>
  </si>
  <si>
    <t>補助基準額</t>
    <rPh sb="0" eb="2">
      <t>ホジョ</t>
    </rPh>
    <rPh sb="2" eb="5">
      <t>キジュンガク</t>
    </rPh>
    <phoneticPr fontId="4"/>
  </si>
  <si>
    <t>（単位：円）</t>
    <rPh sb="1" eb="3">
      <t>タンイ</t>
    </rPh>
    <rPh sb="4" eb="5">
      <t>エン</t>
    </rPh>
    <phoneticPr fontId="4"/>
  </si>
  <si>
    <t>補助基準額合計</t>
    <rPh sb="0" eb="2">
      <t>ホジョ</t>
    </rPh>
    <rPh sb="2" eb="5">
      <t>キジュンガク</t>
    </rPh>
    <rPh sb="5" eb="7">
      <t>ゴウケイ</t>
    </rPh>
    <phoneticPr fontId="4"/>
  </si>
  <si>
    <t>　　研修経費</t>
    <rPh sb="2" eb="4">
      <t>ケンシュウ</t>
    </rPh>
    <rPh sb="4" eb="6">
      <t>ケイヒ</t>
    </rPh>
    <phoneticPr fontId="4"/>
  </si>
  <si>
    <t>教育担当者数</t>
    <rPh sb="0" eb="2">
      <t>キョウイク</t>
    </rPh>
    <rPh sb="2" eb="5">
      <t>タントウシャ</t>
    </rPh>
    <rPh sb="5" eb="6">
      <t>スウ</t>
    </rPh>
    <phoneticPr fontId="4"/>
  </si>
  <si>
    <t>　　教育担当者経費</t>
    <rPh sb="2" eb="4">
      <t>キョウイク</t>
    </rPh>
    <rPh sb="4" eb="7">
      <t>タントウシャ</t>
    </rPh>
    <rPh sb="7" eb="9">
      <t>ケイヒ</t>
    </rPh>
    <phoneticPr fontId="4"/>
  </si>
  <si>
    <t>　　受入経費</t>
    <rPh sb="2" eb="4">
      <t>ウケイレ</t>
    </rPh>
    <rPh sb="4" eb="6">
      <t>ケイヒ</t>
    </rPh>
    <phoneticPr fontId="4"/>
  </si>
  <si>
    <t>他病院から受入をする場合</t>
    <rPh sb="0" eb="3">
      <t>タビョウイン</t>
    </rPh>
    <rPh sb="5" eb="7">
      <t>ウケイレ</t>
    </rPh>
    <rPh sb="10" eb="12">
      <t>バアイ</t>
    </rPh>
    <phoneticPr fontId="4"/>
  </si>
  <si>
    <t>（単位：時間）</t>
    <rPh sb="1" eb="3">
      <t>タンイ</t>
    </rPh>
    <rPh sb="4" eb="6">
      <t>ジカン</t>
    </rPh>
    <phoneticPr fontId="4"/>
  </si>
  <si>
    <t>他病院受入総研修時間数</t>
    <rPh sb="0" eb="3">
      <t>タビョウイン</t>
    </rPh>
    <rPh sb="3" eb="5">
      <t>ウケイレ</t>
    </rPh>
    <rPh sb="5" eb="6">
      <t>ソウ</t>
    </rPh>
    <rPh sb="6" eb="8">
      <t>ケンシュウ</t>
    </rPh>
    <rPh sb="8" eb="11">
      <t>ジカンスウ</t>
    </rPh>
    <phoneticPr fontId="4"/>
  </si>
  <si>
    <t>円</t>
    <rPh sb="0" eb="1">
      <t>エン</t>
    </rPh>
    <phoneticPr fontId="4"/>
  </si>
  <si>
    <t>様式１－１</t>
    <rPh sb="0" eb="2">
      <t>ヨウシキ</t>
    </rPh>
    <phoneticPr fontId="4"/>
  </si>
  <si>
    <t>新人看護職員卒後臨床研修事業所要額調書</t>
    <rPh sb="0" eb="2">
      <t>シンジン</t>
    </rPh>
    <rPh sb="2" eb="4">
      <t>カンゴ</t>
    </rPh>
    <rPh sb="4" eb="6">
      <t>ショクイン</t>
    </rPh>
    <rPh sb="6" eb="8">
      <t>ソツゴ</t>
    </rPh>
    <rPh sb="8" eb="10">
      <t>リンショウ</t>
    </rPh>
    <rPh sb="10" eb="12">
      <t>ケンシュウ</t>
    </rPh>
    <rPh sb="12" eb="14">
      <t>ジギョウ</t>
    </rPh>
    <rPh sb="14" eb="17">
      <t>ショヨウガク</t>
    </rPh>
    <rPh sb="17" eb="19">
      <t>チョウショ</t>
    </rPh>
    <phoneticPr fontId="4"/>
  </si>
  <si>
    <t>総事業費</t>
    <rPh sb="0" eb="1">
      <t>ソウ</t>
    </rPh>
    <rPh sb="1" eb="4">
      <t>ジギョウヒ</t>
    </rPh>
    <phoneticPr fontId="4"/>
  </si>
  <si>
    <t>差引額</t>
    <rPh sb="0" eb="3">
      <t>サシヒキガク</t>
    </rPh>
    <phoneticPr fontId="4"/>
  </si>
  <si>
    <t>新人看護職員卒後臨床研修事業経費</t>
    <rPh sb="0" eb="2">
      <t>シンジン</t>
    </rPh>
    <rPh sb="2" eb="4">
      <t>カンゴ</t>
    </rPh>
    <rPh sb="4" eb="6">
      <t>ショクイン</t>
    </rPh>
    <rPh sb="6" eb="7">
      <t>ソツ</t>
    </rPh>
    <rPh sb="7" eb="8">
      <t>ゴ</t>
    </rPh>
    <rPh sb="8" eb="10">
      <t>リンショウ</t>
    </rPh>
    <rPh sb="10" eb="12">
      <t>ケンシュウ</t>
    </rPh>
    <rPh sb="12" eb="14">
      <t>ジギョウ</t>
    </rPh>
    <rPh sb="14" eb="16">
      <t>ケイヒ</t>
    </rPh>
    <phoneticPr fontId="4"/>
  </si>
  <si>
    <t>研修受入加算
（実施病院のみ）</t>
    <rPh sb="0" eb="2">
      <t>ケンシュウ</t>
    </rPh>
    <rPh sb="2" eb="4">
      <t>ウケイレ</t>
    </rPh>
    <rPh sb="4" eb="6">
      <t>カサン</t>
    </rPh>
    <rPh sb="8" eb="10">
      <t>ジッシ</t>
    </rPh>
    <rPh sb="10" eb="12">
      <t>ビョウイン</t>
    </rPh>
    <phoneticPr fontId="4"/>
  </si>
  <si>
    <t>合計</t>
    <rPh sb="0" eb="2">
      <t>ゴウケイ</t>
    </rPh>
    <phoneticPr fontId="4"/>
  </si>
  <si>
    <t>県補助
所要額</t>
    <rPh sb="0" eb="1">
      <t>ケン</t>
    </rPh>
    <rPh sb="1" eb="3">
      <t>ホジョ</t>
    </rPh>
    <rPh sb="4" eb="7">
      <t>ショヨウガク</t>
    </rPh>
    <phoneticPr fontId="4"/>
  </si>
  <si>
    <t>研修経費</t>
    <rPh sb="0" eb="2">
      <t>ケンシュウ</t>
    </rPh>
    <rPh sb="2" eb="4">
      <t>ケイヒ</t>
    </rPh>
    <phoneticPr fontId="4"/>
  </si>
  <si>
    <t>教育担当
者経費</t>
    <rPh sb="0" eb="2">
      <t>キョウイク</t>
    </rPh>
    <rPh sb="2" eb="4">
      <t>タントウ</t>
    </rPh>
    <rPh sb="5" eb="6">
      <t>モノ</t>
    </rPh>
    <rPh sb="6" eb="8">
      <t>ケイヒ</t>
    </rPh>
    <phoneticPr fontId="4"/>
  </si>
  <si>
    <t>小計</t>
    <rPh sb="0" eb="2">
      <t>ショウケイ</t>
    </rPh>
    <phoneticPr fontId="4"/>
  </si>
  <si>
    <t>受入
人数</t>
    <rPh sb="0" eb="2">
      <t>ウケイレ</t>
    </rPh>
    <rPh sb="3" eb="5">
      <t>ニンズウ</t>
    </rPh>
    <phoneticPr fontId="4"/>
  </si>
  <si>
    <t>他施設
受入経費</t>
    <rPh sb="0" eb="1">
      <t>ホカ</t>
    </rPh>
    <rPh sb="1" eb="3">
      <t>シセツ</t>
    </rPh>
    <rPh sb="4" eb="6">
      <t>ウケイレ</t>
    </rPh>
    <rPh sb="6" eb="8">
      <t>ケイヒ</t>
    </rPh>
    <phoneticPr fontId="4"/>
  </si>
  <si>
    <t>A</t>
    <phoneticPr fontId="4"/>
  </si>
  <si>
    <t>B</t>
    <phoneticPr fontId="4"/>
  </si>
  <si>
    <t>D</t>
    <phoneticPr fontId="4"/>
  </si>
  <si>
    <t>E</t>
    <phoneticPr fontId="4"/>
  </si>
  <si>
    <t>F</t>
    <phoneticPr fontId="4"/>
  </si>
  <si>
    <t>H</t>
    <phoneticPr fontId="4"/>
  </si>
  <si>
    <t>J</t>
    <phoneticPr fontId="4"/>
  </si>
  <si>
    <t>人</t>
    <rPh sb="0" eb="1">
      <t>ニン</t>
    </rPh>
    <phoneticPr fontId="4"/>
  </si>
  <si>
    <t>様式１－２</t>
    <rPh sb="0" eb="2">
      <t>ヨウシキ</t>
    </rPh>
    <phoneticPr fontId="4"/>
  </si>
  <si>
    <t>（新人看護職員研修事業）</t>
    <rPh sb="1" eb="3">
      <t>シンジン</t>
    </rPh>
    <rPh sb="3" eb="5">
      <t>カンゴ</t>
    </rPh>
    <rPh sb="5" eb="7">
      <t>ショクイン</t>
    </rPh>
    <rPh sb="7" eb="9">
      <t>ケンシュウ</t>
    </rPh>
    <rPh sb="9" eb="11">
      <t>ジギョウ</t>
    </rPh>
    <phoneticPr fontId="4"/>
  </si>
  <si>
    <t>医療機関名</t>
    <rPh sb="0" eb="2">
      <t>イリョウ</t>
    </rPh>
    <rPh sb="2" eb="5">
      <t>キカンメイ</t>
    </rPh>
    <phoneticPr fontId="4"/>
  </si>
  <si>
    <t xml:space="preserve">対 象 経 費 の 支 出 予 定 額 内 訳 </t>
    <rPh sb="0" eb="1">
      <t>タイ</t>
    </rPh>
    <rPh sb="2" eb="3">
      <t>ゾウ</t>
    </rPh>
    <rPh sb="4" eb="5">
      <t>キョウ</t>
    </rPh>
    <rPh sb="6" eb="7">
      <t>ヒ</t>
    </rPh>
    <rPh sb="10" eb="11">
      <t>ササ</t>
    </rPh>
    <rPh sb="12" eb="13">
      <t>デ</t>
    </rPh>
    <rPh sb="14" eb="15">
      <t>ヨ</t>
    </rPh>
    <rPh sb="16" eb="17">
      <t>サダム</t>
    </rPh>
    <rPh sb="18" eb="19">
      <t>ガク</t>
    </rPh>
    <rPh sb="20" eb="21">
      <t>ナイ</t>
    </rPh>
    <rPh sb="22" eb="23">
      <t>ヤク</t>
    </rPh>
    <phoneticPr fontId="4"/>
  </si>
  <si>
    <t>区　　　　　　分</t>
    <rPh sb="0" eb="1">
      <t>ク</t>
    </rPh>
    <rPh sb="7" eb="8">
      <t>ブン</t>
    </rPh>
    <phoneticPr fontId="4"/>
  </si>
  <si>
    <t>支出予定額</t>
    <rPh sb="0" eb="2">
      <t>シシュツ</t>
    </rPh>
    <rPh sb="2" eb="5">
      <t>ヨテイガク</t>
    </rPh>
    <phoneticPr fontId="4"/>
  </si>
  <si>
    <t>積　　算　　内　　訳</t>
    <rPh sb="0" eb="1">
      <t>セキ</t>
    </rPh>
    <rPh sb="3" eb="4">
      <t>ザン</t>
    </rPh>
    <rPh sb="6" eb="7">
      <t>ウチ</t>
    </rPh>
    <rPh sb="9" eb="10">
      <t>ヤク</t>
    </rPh>
    <phoneticPr fontId="4"/>
  </si>
  <si>
    <t>（研修経費）</t>
    <rPh sb="1" eb="3">
      <t>ケンシュウ</t>
    </rPh>
    <rPh sb="3" eb="5">
      <t>ケイヒ</t>
    </rPh>
    <phoneticPr fontId="4"/>
  </si>
  <si>
    <t>賃　　　金</t>
    <rPh sb="0" eb="1">
      <t>チン</t>
    </rPh>
    <rPh sb="4" eb="5">
      <t>キン</t>
    </rPh>
    <phoneticPr fontId="4"/>
  </si>
  <si>
    <t>研修責任者経費</t>
    <rPh sb="0" eb="2">
      <t>ケンシュウ</t>
    </rPh>
    <rPh sb="2" eb="5">
      <t>セキニンシャ</t>
    </rPh>
    <rPh sb="5" eb="7">
      <t>ケイヒ</t>
    </rPh>
    <phoneticPr fontId="4"/>
  </si>
  <si>
    <t>謝金</t>
    <phoneticPr fontId="4"/>
  </si>
  <si>
    <t>人件費</t>
    <phoneticPr fontId="4"/>
  </si>
  <si>
    <t>手当</t>
    <phoneticPr fontId="4"/>
  </si>
  <si>
    <t>報償費</t>
    <rPh sb="0" eb="3">
      <t>ホウショウヒ</t>
    </rPh>
    <phoneticPr fontId="4"/>
  </si>
  <si>
    <t>旅費</t>
    <rPh sb="0" eb="2">
      <t>リョヒ</t>
    </rPh>
    <phoneticPr fontId="4"/>
  </si>
  <si>
    <t>需用費</t>
    <rPh sb="0" eb="3">
      <t>ジュヨウヒ</t>
    </rPh>
    <phoneticPr fontId="4"/>
  </si>
  <si>
    <t>消耗品費</t>
    <phoneticPr fontId="4"/>
  </si>
  <si>
    <t>印刷製本費</t>
    <phoneticPr fontId="4"/>
  </si>
  <si>
    <t>役務費</t>
    <rPh sb="0" eb="2">
      <t>エキム</t>
    </rPh>
    <rPh sb="2" eb="3">
      <t>ヒ</t>
    </rPh>
    <phoneticPr fontId="4"/>
  </si>
  <si>
    <t>通信運搬費</t>
    <phoneticPr fontId="4"/>
  </si>
  <si>
    <t>雑役務費</t>
    <phoneticPr fontId="4"/>
  </si>
  <si>
    <t>使用料及び賃借料</t>
    <rPh sb="0" eb="3">
      <t>シヨウリョウ</t>
    </rPh>
    <rPh sb="3" eb="4">
      <t>オヨ</t>
    </rPh>
    <rPh sb="5" eb="8">
      <t>チンシャクリョウ</t>
    </rPh>
    <phoneticPr fontId="4"/>
  </si>
  <si>
    <t>（教育担当者経費）</t>
    <rPh sb="1" eb="3">
      <t>キョウイク</t>
    </rPh>
    <rPh sb="3" eb="6">
      <t>タントウシャ</t>
    </rPh>
    <rPh sb="6" eb="8">
      <t>ケイヒ</t>
    </rPh>
    <phoneticPr fontId="4"/>
  </si>
  <si>
    <t>教育担当者経費</t>
    <rPh sb="0" eb="2">
      <t>キョウイク</t>
    </rPh>
    <rPh sb="2" eb="5">
      <t>タントウシャ</t>
    </rPh>
    <rPh sb="5" eb="7">
      <t>ケイヒ</t>
    </rPh>
    <phoneticPr fontId="4"/>
  </si>
  <si>
    <t>謝金</t>
    <phoneticPr fontId="4"/>
  </si>
  <si>
    <t>人件費</t>
    <phoneticPr fontId="4"/>
  </si>
  <si>
    <t>手当</t>
    <phoneticPr fontId="4"/>
  </si>
  <si>
    <t>（医療機関受入研修事業）</t>
    <rPh sb="1" eb="3">
      <t>イリョウ</t>
    </rPh>
    <rPh sb="3" eb="5">
      <t>キカン</t>
    </rPh>
    <rPh sb="5" eb="7">
      <t>ウケイレ</t>
    </rPh>
    <rPh sb="7" eb="9">
      <t>ケンシュウ</t>
    </rPh>
    <rPh sb="9" eb="11">
      <t>ジギョウ</t>
    </rPh>
    <phoneticPr fontId="4"/>
  </si>
  <si>
    <t>消耗品費</t>
    <rPh sb="0" eb="3">
      <t>ショウモウヒン</t>
    </rPh>
    <rPh sb="3" eb="4">
      <t>ヒ</t>
    </rPh>
    <phoneticPr fontId="4"/>
  </si>
  <si>
    <t>印刷製本費</t>
    <rPh sb="0" eb="2">
      <t>インサツ</t>
    </rPh>
    <rPh sb="2" eb="4">
      <t>セイホン</t>
    </rPh>
    <rPh sb="4" eb="5">
      <t>ヒ</t>
    </rPh>
    <phoneticPr fontId="4"/>
  </si>
  <si>
    <t>図書購入費</t>
    <rPh sb="0" eb="2">
      <t>トショ</t>
    </rPh>
    <rPh sb="2" eb="5">
      <t>コウニュウヒ</t>
    </rPh>
    <phoneticPr fontId="4"/>
  </si>
  <si>
    <t>通信運搬費</t>
    <rPh sb="0" eb="2">
      <t>ツウシン</t>
    </rPh>
    <rPh sb="2" eb="5">
      <t>ウンパンヒ</t>
    </rPh>
    <phoneticPr fontId="4"/>
  </si>
  <si>
    <t>備品購入費</t>
    <rPh sb="0" eb="2">
      <t>ビヒン</t>
    </rPh>
    <rPh sb="2" eb="5">
      <t>コウニュウヒ</t>
    </rPh>
    <phoneticPr fontId="4"/>
  </si>
  <si>
    <t>（注）</t>
    <rPh sb="1" eb="2">
      <t>チュウ</t>
    </rPh>
    <phoneticPr fontId="4"/>
  </si>
  <si>
    <t>様式１－３</t>
    <rPh sb="0" eb="2">
      <t>ヨウシキ</t>
    </rPh>
    <phoneticPr fontId="4"/>
  </si>
  <si>
    <t>新　人　看　護　職　員　研　修　事　業　計　画　書</t>
    <rPh sb="0" eb="1">
      <t>シン</t>
    </rPh>
    <rPh sb="2" eb="3">
      <t>ジン</t>
    </rPh>
    <rPh sb="4" eb="5">
      <t>ミ</t>
    </rPh>
    <rPh sb="6" eb="7">
      <t>ユズル</t>
    </rPh>
    <rPh sb="8" eb="9">
      <t>ショク</t>
    </rPh>
    <rPh sb="10" eb="11">
      <t>イン</t>
    </rPh>
    <rPh sb="12" eb="13">
      <t>ケン</t>
    </rPh>
    <rPh sb="14" eb="15">
      <t>オサム</t>
    </rPh>
    <rPh sb="16" eb="17">
      <t>コト</t>
    </rPh>
    <rPh sb="18" eb="19">
      <t>ギョウ</t>
    </rPh>
    <rPh sb="20" eb="21">
      <t>ケイ</t>
    </rPh>
    <rPh sb="22" eb="23">
      <t>ガ</t>
    </rPh>
    <rPh sb="24" eb="25">
      <t>ショ</t>
    </rPh>
    <phoneticPr fontId="4"/>
  </si>
  <si>
    <t>看護
職員数</t>
    <rPh sb="0" eb="2">
      <t>カンゴ</t>
    </rPh>
    <rPh sb="3" eb="6">
      <t>ショクインスウ</t>
    </rPh>
    <phoneticPr fontId="4"/>
  </si>
  <si>
    <t>研修における組織体制</t>
    <rPh sb="0" eb="2">
      <t>ケンシュウ</t>
    </rPh>
    <rPh sb="6" eb="8">
      <t>ソシキ</t>
    </rPh>
    <rPh sb="8" eb="10">
      <t>タイセイ</t>
    </rPh>
    <phoneticPr fontId="4"/>
  </si>
  <si>
    <t>到達
目標
設定の
有無</t>
    <rPh sb="0" eb="2">
      <t>トウタツ</t>
    </rPh>
    <rPh sb="3" eb="5">
      <t>モクヒョウ</t>
    </rPh>
    <rPh sb="6" eb="8">
      <t>セッテイ</t>
    </rPh>
    <rPh sb="10" eb="12">
      <t>ウム</t>
    </rPh>
    <phoneticPr fontId="4"/>
  </si>
  <si>
    <t>研修プログラムの
有無</t>
    <rPh sb="0" eb="2">
      <t>ケンシュウ</t>
    </rPh>
    <rPh sb="9" eb="11">
      <t>ウム</t>
    </rPh>
    <phoneticPr fontId="4"/>
  </si>
  <si>
    <t>医療機関受入研修事業</t>
    <rPh sb="0" eb="2">
      <t>イリョウ</t>
    </rPh>
    <rPh sb="2" eb="4">
      <t>キカン</t>
    </rPh>
    <rPh sb="4" eb="6">
      <t>ウケイレ</t>
    </rPh>
    <rPh sb="6" eb="8">
      <t>ケンシュウ</t>
    </rPh>
    <rPh sb="8" eb="10">
      <t>ジギョウ</t>
    </rPh>
    <phoneticPr fontId="4"/>
  </si>
  <si>
    <t>備考</t>
    <rPh sb="0" eb="2">
      <t>ビコウ</t>
    </rPh>
    <phoneticPr fontId="4"/>
  </si>
  <si>
    <t>実施
月数</t>
    <rPh sb="0" eb="2">
      <t>ジッシ</t>
    </rPh>
    <rPh sb="3" eb="5">
      <t>ツキスウ</t>
    </rPh>
    <phoneticPr fontId="4"/>
  </si>
  <si>
    <t>実施
日数</t>
    <rPh sb="0" eb="2">
      <t>ジッシ</t>
    </rPh>
    <rPh sb="3" eb="5">
      <t>ニッスウ</t>
    </rPh>
    <phoneticPr fontId="4"/>
  </si>
  <si>
    <t>床</t>
    <rPh sb="0" eb="1">
      <t>ショウ</t>
    </rPh>
    <phoneticPr fontId="4"/>
  </si>
  <si>
    <t>％</t>
    <phoneticPr fontId="4"/>
  </si>
  <si>
    <t>月</t>
    <rPh sb="0" eb="1">
      <t>ツキ</t>
    </rPh>
    <phoneticPr fontId="4"/>
  </si>
  <si>
    <t>日</t>
    <rPh sb="0" eb="1">
      <t>ニチ</t>
    </rPh>
    <phoneticPr fontId="4"/>
  </si>
  <si>
    <t>チーム支援型</t>
    <rPh sb="3" eb="5">
      <t>シエン</t>
    </rPh>
    <rPh sb="5" eb="6">
      <t>ガタ</t>
    </rPh>
    <phoneticPr fontId="15"/>
  </si>
  <si>
    <t>機関誌等での公募</t>
    <rPh sb="0" eb="3">
      <t>キカンシ</t>
    </rPh>
    <rPh sb="3" eb="4">
      <t>トウ</t>
    </rPh>
    <rPh sb="6" eb="8">
      <t>コウボ</t>
    </rPh>
    <phoneticPr fontId="15"/>
  </si>
  <si>
    <t>プリセプターシップ</t>
    <phoneticPr fontId="15"/>
  </si>
  <si>
    <t>有</t>
    <rPh sb="0" eb="1">
      <t>ア</t>
    </rPh>
    <phoneticPr fontId="15"/>
  </si>
  <si>
    <t>ＨＰ上での公募</t>
    <rPh sb="2" eb="3">
      <t>ジョウ</t>
    </rPh>
    <rPh sb="5" eb="7">
      <t>コウボ</t>
    </rPh>
    <phoneticPr fontId="15"/>
  </si>
  <si>
    <t>チューターシップ</t>
    <phoneticPr fontId="15"/>
  </si>
  <si>
    <t>無</t>
    <rPh sb="0" eb="1">
      <t>ム</t>
    </rPh>
    <phoneticPr fontId="15"/>
  </si>
  <si>
    <t>メンターシップ</t>
    <phoneticPr fontId="15"/>
  </si>
  <si>
    <t>その他</t>
    <rPh sb="2" eb="3">
      <t>タ</t>
    </rPh>
    <phoneticPr fontId="15"/>
  </si>
  <si>
    <t>相談窓口</t>
    <rPh sb="0" eb="2">
      <t>ソウダン</t>
    </rPh>
    <rPh sb="2" eb="4">
      <t>マドグチ</t>
    </rPh>
    <phoneticPr fontId="15"/>
  </si>
  <si>
    <t>様式１－４</t>
    <rPh sb="0" eb="2">
      <t>ヨウシキ</t>
    </rPh>
    <phoneticPr fontId="4"/>
  </si>
  <si>
    <t>講師名
（担当者名）</t>
    <rPh sb="0" eb="3">
      <t>コウシメイ</t>
    </rPh>
    <rPh sb="5" eb="8">
      <t>タントウシャ</t>
    </rPh>
    <rPh sb="8" eb="9">
      <t>メイ</t>
    </rPh>
    <phoneticPr fontId="4"/>
  </si>
  <si>
    <t>実施場所</t>
    <rPh sb="0" eb="2">
      <t>ジッシ</t>
    </rPh>
    <rPh sb="2" eb="4">
      <t>バショ</t>
    </rPh>
    <phoneticPr fontId="4"/>
  </si>
  <si>
    <t>研修内容</t>
    <rPh sb="0" eb="2">
      <t>ケンシュウ</t>
    </rPh>
    <rPh sb="2" eb="4">
      <t>ナイヨウ</t>
    </rPh>
    <phoneticPr fontId="4"/>
  </si>
  <si>
    <t>うち他施設
受入人数</t>
    <rPh sb="2" eb="5">
      <t>タシセツ</t>
    </rPh>
    <rPh sb="6" eb="8">
      <t>ウケイレ</t>
    </rPh>
    <rPh sb="8" eb="10">
      <t>ニンズウ</t>
    </rPh>
    <phoneticPr fontId="4"/>
  </si>
  <si>
    <t>（人）</t>
    <rPh sb="1" eb="2">
      <t>ニン</t>
    </rPh>
    <phoneticPr fontId="4"/>
  </si>
  <si>
    <t>　　　　　２　１枚に書ききれない場合は複数枚で報告すること。</t>
    <rPh sb="8" eb="9">
      <t>マイ</t>
    </rPh>
    <rPh sb="10" eb="11">
      <t>カ</t>
    </rPh>
    <rPh sb="16" eb="18">
      <t>バアイ</t>
    </rPh>
    <rPh sb="19" eb="21">
      <t>フクスウ</t>
    </rPh>
    <rPh sb="21" eb="22">
      <t>マイ</t>
    </rPh>
    <rPh sb="23" eb="25">
      <t>ホウコク</t>
    </rPh>
    <phoneticPr fontId="4"/>
  </si>
  <si>
    <t>（注）１　総事業費Ａ欄には、新人看護職員卒後臨床研修事業にかかる総事業費を記入すること。</t>
    <rPh sb="14" eb="16">
      <t>シンジン</t>
    </rPh>
    <rPh sb="16" eb="18">
      <t>カンゴ</t>
    </rPh>
    <rPh sb="18" eb="20">
      <t>ショクイン</t>
    </rPh>
    <rPh sb="20" eb="22">
      <t>ソツゴ</t>
    </rPh>
    <rPh sb="22" eb="24">
      <t>リンショウ</t>
    </rPh>
    <rPh sb="24" eb="26">
      <t>ケンシュウ</t>
    </rPh>
    <rPh sb="26" eb="28">
      <t>ジギョウ</t>
    </rPh>
    <rPh sb="32" eb="33">
      <t>ソウ</t>
    </rPh>
    <rPh sb="33" eb="36">
      <t>ジギョウヒ</t>
    </rPh>
    <rPh sb="37" eb="39">
      <t>キニュウ</t>
    </rPh>
    <phoneticPr fontId="4"/>
  </si>
  <si>
    <t>　　　２　寄付金その他の収入欄Ｂには、新人看護職員卒後臨床研修にかかる寄付金及び他施設受入施設からの収入を記入すること。</t>
    <rPh sb="5" eb="8">
      <t>キフキン</t>
    </rPh>
    <rPh sb="10" eb="11">
      <t>タ</t>
    </rPh>
    <rPh sb="12" eb="14">
      <t>シュウニュウ</t>
    </rPh>
    <rPh sb="14" eb="15">
      <t>ラン</t>
    </rPh>
    <rPh sb="19" eb="21">
      <t>シンジン</t>
    </rPh>
    <rPh sb="21" eb="23">
      <t>カンゴ</t>
    </rPh>
    <rPh sb="23" eb="25">
      <t>ショクイン</t>
    </rPh>
    <rPh sb="25" eb="26">
      <t>ソツ</t>
    </rPh>
    <rPh sb="26" eb="27">
      <t>ゴ</t>
    </rPh>
    <rPh sb="27" eb="29">
      <t>リンショウ</t>
    </rPh>
    <rPh sb="29" eb="31">
      <t>ケンシュウ</t>
    </rPh>
    <rPh sb="35" eb="38">
      <t>キフキン</t>
    </rPh>
    <rPh sb="38" eb="39">
      <t>オヨ</t>
    </rPh>
    <rPh sb="40" eb="41">
      <t>ホカ</t>
    </rPh>
    <rPh sb="41" eb="43">
      <t>シセツ</t>
    </rPh>
    <rPh sb="43" eb="45">
      <t>ウケイレ</t>
    </rPh>
    <rPh sb="45" eb="47">
      <t>シセツ</t>
    </rPh>
    <rPh sb="50" eb="52">
      <t>シュウニュウ</t>
    </rPh>
    <rPh sb="53" eb="55">
      <t>キニュウ</t>
    </rPh>
    <phoneticPr fontId="4"/>
  </si>
  <si>
    <t>　　　４　研修受入人数については、実人員ではなく、研修受入時間が年間４０時間で１名とし、３０名を上限とする。なお１名４０時間に満たない場合は、複数人で４０時間となれば１名とする。</t>
    <rPh sb="17" eb="20">
      <t>ジツジンイン</t>
    </rPh>
    <rPh sb="25" eb="27">
      <t>ケンシュウ</t>
    </rPh>
    <rPh sb="27" eb="29">
      <t>ウケイレ</t>
    </rPh>
    <rPh sb="29" eb="31">
      <t>ジカン</t>
    </rPh>
    <phoneticPr fontId="4"/>
  </si>
  <si>
    <t>受入経費</t>
    <rPh sb="0" eb="2">
      <t>ウケイレ</t>
    </rPh>
    <rPh sb="2" eb="4">
      <t>ケイヒ</t>
    </rPh>
    <phoneticPr fontId="4"/>
  </si>
  <si>
    <t>代替職員（△△　△△）　＠2,500円×40時間＝100,000円</t>
    <rPh sb="0" eb="2">
      <t>ダイタイ</t>
    </rPh>
    <rPh sb="2" eb="4">
      <t>ショクイン</t>
    </rPh>
    <rPh sb="18" eb="19">
      <t>エン</t>
    </rPh>
    <rPh sb="22" eb="24">
      <t>ジカン</t>
    </rPh>
    <rPh sb="32" eb="33">
      <t>エン</t>
    </rPh>
    <phoneticPr fontId="4"/>
  </si>
  <si>
    <t>外部講師（××　××）　＠8,000円×5時間＝40,000円</t>
    <rPh sb="0" eb="2">
      <t>ガイブ</t>
    </rPh>
    <rPh sb="2" eb="4">
      <t>コウシ</t>
    </rPh>
    <rPh sb="18" eb="19">
      <t>エン</t>
    </rPh>
    <rPh sb="21" eb="23">
      <t>ジカン</t>
    </rPh>
    <rPh sb="30" eb="31">
      <t>エン</t>
    </rPh>
    <phoneticPr fontId="4"/>
  </si>
  <si>
    <t>外部講師（××　××）　　旅費　5,000円</t>
    <rPh sb="0" eb="2">
      <t>ガイブ</t>
    </rPh>
    <rPh sb="2" eb="4">
      <t>コウシ</t>
    </rPh>
    <rPh sb="13" eb="15">
      <t>リョヒ</t>
    </rPh>
    <rPh sb="21" eb="22">
      <t>エン</t>
    </rPh>
    <phoneticPr fontId="4"/>
  </si>
  <si>
    <t>消耗品費</t>
    <phoneticPr fontId="4"/>
  </si>
  <si>
    <t>印刷製本費</t>
    <phoneticPr fontId="4"/>
  </si>
  <si>
    <t>会議室使用料　＠2,000円×30時間＝60,000円</t>
    <rPh sb="0" eb="3">
      <t>カイギシツ</t>
    </rPh>
    <rPh sb="3" eb="6">
      <t>シヨウリョウ</t>
    </rPh>
    <rPh sb="13" eb="14">
      <t>エン</t>
    </rPh>
    <rPh sb="17" eb="19">
      <t>ジカン</t>
    </rPh>
    <rPh sb="26" eb="27">
      <t>エン</t>
    </rPh>
    <phoneticPr fontId="4"/>
  </si>
  <si>
    <t>シミュレーターレンタル　＠25,000円×2日＝50,000円</t>
    <rPh sb="19" eb="20">
      <t>エン</t>
    </rPh>
    <rPh sb="22" eb="23">
      <t>ニチ</t>
    </rPh>
    <rPh sb="30" eb="31">
      <t>エン</t>
    </rPh>
    <phoneticPr fontId="4"/>
  </si>
  <si>
    <t>手当</t>
    <phoneticPr fontId="4"/>
  </si>
  <si>
    <t>会議室使用料　＠2,000円×10時間＝20,000円</t>
    <rPh sb="0" eb="3">
      <t>カイギシツ</t>
    </rPh>
    <rPh sb="3" eb="6">
      <t>シヨウリョウ</t>
    </rPh>
    <rPh sb="13" eb="14">
      <t>エン</t>
    </rPh>
    <rPh sb="17" eb="19">
      <t>ジカン</t>
    </rPh>
    <rPh sb="26" eb="27">
      <t>エン</t>
    </rPh>
    <phoneticPr fontId="4"/>
  </si>
  <si>
    <t>シミュレーターレンタル　＠25,000円×1日＝25,000円</t>
    <rPh sb="19" eb="20">
      <t>エン</t>
    </rPh>
    <rPh sb="22" eb="23">
      <t>ニチ</t>
    </rPh>
    <rPh sb="30" eb="31">
      <t>エン</t>
    </rPh>
    <phoneticPr fontId="4"/>
  </si>
  <si>
    <t>団体名</t>
    <rPh sb="0" eb="3">
      <t>ダンタイメイ</t>
    </rPh>
    <phoneticPr fontId="4"/>
  </si>
  <si>
    <t>代表者名</t>
    <rPh sb="0" eb="3">
      <t>ダイヒョウシャ</t>
    </rPh>
    <rPh sb="3" eb="4">
      <t>メイ</t>
    </rPh>
    <phoneticPr fontId="4"/>
  </si>
  <si>
    <t>兵庫県庁病院</t>
    <rPh sb="0" eb="2">
      <t>ヒョウゴ</t>
    </rPh>
    <rPh sb="2" eb="4">
      <t>ケンチョウ</t>
    </rPh>
    <rPh sb="4" eb="6">
      <t>ビョウイン</t>
    </rPh>
    <phoneticPr fontId="4"/>
  </si>
  <si>
    <t>受入予定人数</t>
    <rPh sb="0" eb="2">
      <t>ウケイレ</t>
    </rPh>
    <rPh sb="2" eb="4">
      <t>ヨテイ</t>
    </rPh>
    <rPh sb="4" eb="6">
      <t>ニンズウ</t>
    </rPh>
    <phoneticPr fontId="4"/>
  </si>
  <si>
    <t>計</t>
    <rPh sb="0" eb="1">
      <t>ケイ</t>
    </rPh>
    <phoneticPr fontId="4"/>
  </si>
  <si>
    <t>うち
再掲分</t>
    <phoneticPr fontId="4"/>
  </si>
  <si>
    <t>①</t>
    <phoneticPr fontId="4"/>
  </si>
  <si>
    <t>②</t>
    <phoneticPr fontId="4"/>
  </si>
  <si>
    <t>③</t>
    <phoneticPr fontId="4"/>
  </si>
  <si>
    <t>④</t>
    <phoneticPr fontId="4"/>
  </si>
  <si>
    <t>過去の新人看護職員研修実施状況</t>
    <phoneticPr fontId="4"/>
  </si>
  <si>
    <t>地方自治体を通じての広報等</t>
    <rPh sb="0" eb="2">
      <t>チホウ</t>
    </rPh>
    <rPh sb="2" eb="5">
      <t>ジチタイ</t>
    </rPh>
    <rPh sb="6" eb="7">
      <t>ツウ</t>
    </rPh>
    <rPh sb="10" eb="12">
      <t>コウホウ</t>
    </rPh>
    <rPh sb="12" eb="13">
      <t>トウ</t>
    </rPh>
    <phoneticPr fontId="0"/>
  </si>
  <si>
    <t>関係団体等を通じての広報等</t>
    <rPh sb="0" eb="2">
      <t>カンケイ</t>
    </rPh>
    <rPh sb="2" eb="4">
      <t>ダンタイ</t>
    </rPh>
    <rPh sb="4" eb="5">
      <t>トウ</t>
    </rPh>
    <rPh sb="6" eb="7">
      <t>ツウ</t>
    </rPh>
    <rPh sb="10" eb="12">
      <t>コウホウ</t>
    </rPh>
    <rPh sb="12" eb="13">
      <t>トウ</t>
    </rPh>
    <phoneticPr fontId="0"/>
  </si>
  <si>
    <t>地域の会議等での広報等</t>
    <rPh sb="0" eb="2">
      <t>チイキ</t>
    </rPh>
    <rPh sb="3" eb="5">
      <t>カイギ</t>
    </rPh>
    <rPh sb="5" eb="6">
      <t>トウ</t>
    </rPh>
    <rPh sb="8" eb="10">
      <t>コウホウ</t>
    </rPh>
    <rPh sb="10" eb="11">
      <t>トウ</t>
    </rPh>
    <phoneticPr fontId="0"/>
  </si>
  <si>
    <t>　　（「研修の公開・公募方法」についてナースセンターへの登録が当てはまる場合は、関係団体等を通じての広報等を選択すること）</t>
    <rPh sb="28" eb="30">
      <t>トウロク</t>
    </rPh>
    <rPh sb="31" eb="32">
      <t>ア</t>
    </rPh>
    <rPh sb="36" eb="38">
      <t>バアイ</t>
    </rPh>
    <rPh sb="40" eb="42">
      <t>カンケイ</t>
    </rPh>
    <rPh sb="42" eb="45">
      <t>ダンタイナド</t>
    </rPh>
    <rPh sb="46" eb="47">
      <t>ツウ</t>
    </rPh>
    <rPh sb="50" eb="53">
      <t>コウホウナド</t>
    </rPh>
    <rPh sb="54" eb="56">
      <t>センタク</t>
    </rPh>
    <phoneticPr fontId="4"/>
  </si>
  <si>
    <t>９　「新人看護職員を支える体制」及び「研修の公開・公募方法」は、リストから最もよく当てはまるものを選択し、「その他」を選択した場合は備考欄に回答を記載すること。</t>
    <phoneticPr fontId="4"/>
  </si>
  <si>
    <t>１１　「受入予定人数」は、自施設の研修に、他の病院等から受け入れる予定の新人数とし、実人数とする。</t>
    <phoneticPr fontId="4"/>
  </si>
  <si>
    <t>１２　「実施日数」は、医療機関受入研修事業の年間実施予定日数を記載する。</t>
    <phoneticPr fontId="4"/>
  </si>
  <si>
    <t>１　当該年度の４月末日現在で作成すること（ただし、以下の注６及び注７については、当該年度の前年度の数値を用いて算出すること）。</t>
    <phoneticPr fontId="4"/>
  </si>
  <si>
    <t>６　「看護職員離職率」の算出にあたっては次式による。なお、各数値は当該年度の前年度の数値を使用すること。</t>
    <phoneticPr fontId="4"/>
  </si>
  <si>
    <t>　　　　看護離職率＝看護職員退職者数／平均看護職員数×１００　（小数第２位を四捨五入）</t>
    <phoneticPr fontId="4"/>
  </si>
  <si>
    <t>　　　　　</t>
    <phoneticPr fontId="4"/>
  </si>
  <si>
    <t>※平均看護職員数＝（年度当初の在籍看護職員数＋年度末の在籍看護職員数）／２</t>
    <phoneticPr fontId="4"/>
  </si>
  <si>
    <t>７　「新人看護職員離職率」の算出にあたっては次式による。なお、各数値は当該年度の前年度の数値を使用すること。</t>
    <phoneticPr fontId="4"/>
  </si>
  <si>
    <t>　　　　新人看護職員離職率＝新人看護職員退職者数／新人看護職員採用者数×１００　（小数第２位を四捨五入）</t>
    <phoneticPr fontId="4"/>
  </si>
  <si>
    <t>※新人看護職員退職者数＝その年度の４月１日から３月３１日の間に退職した新人看護職員の数</t>
    <phoneticPr fontId="4"/>
  </si>
  <si>
    <t xml:space="preserve"> 　新人看護職員在職者数＝その年度の４月１日から３月３１日の間に採用した新人看護職員の数</t>
    <phoneticPr fontId="4"/>
  </si>
  <si>
    <t>医療機関名</t>
    <phoneticPr fontId="4"/>
  </si>
  <si>
    <t>国病機構</t>
    <rPh sb="0" eb="1">
      <t>コク</t>
    </rPh>
    <rPh sb="1" eb="2">
      <t>ビョウ</t>
    </rPh>
    <rPh sb="2" eb="4">
      <t>キコウ</t>
    </rPh>
    <phoneticPr fontId="0"/>
  </si>
  <si>
    <t>独法</t>
    <rPh sb="0" eb="1">
      <t>ドク</t>
    </rPh>
    <rPh sb="1" eb="2">
      <t>ホウ</t>
    </rPh>
    <phoneticPr fontId="0"/>
  </si>
  <si>
    <t>地方独法</t>
    <rPh sb="0" eb="2">
      <t>チホウ</t>
    </rPh>
    <rPh sb="2" eb="3">
      <t>ドク</t>
    </rPh>
    <rPh sb="3" eb="4">
      <t>ホウ</t>
    </rPh>
    <phoneticPr fontId="0"/>
  </si>
  <si>
    <t>国大法人</t>
    <rPh sb="0" eb="2">
      <t>コクダイ</t>
    </rPh>
    <rPh sb="2" eb="4">
      <t>ホウジン</t>
    </rPh>
    <phoneticPr fontId="0"/>
  </si>
  <si>
    <t>共済</t>
    <rPh sb="0" eb="2">
      <t>キョウサイ</t>
    </rPh>
    <phoneticPr fontId="0"/>
  </si>
  <si>
    <t>健保</t>
    <rPh sb="0" eb="2">
      <t>ケンポ</t>
    </rPh>
    <phoneticPr fontId="0"/>
  </si>
  <si>
    <t>国保</t>
    <rPh sb="0" eb="2">
      <t>コクホ</t>
    </rPh>
    <phoneticPr fontId="0"/>
  </si>
  <si>
    <t>学校</t>
    <rPh sb="0" eb="2">
      <t>ガッコウ</t>
    </rPh>
    <phoneticPr fontId="0"/>
  </si>
  <si>
    <t>社福</t>
    <rPh sb="0" eb="1">
      <t>シャ</t>
    </rPh>
    <rPh sb="1" eb="2">
      <t>フク</t>
    </rPh>
    <phoneticPr fontId="0"/>
  </si>
  <si>
    <t>医療法人</t>
    <rPh sb="0" eb="2">
      <t>イリョウ</t>
    </rPh>
    <rPh sb="2" eb="4">
      <t>ホウジン</t>
    </rPh>
    <phoneticPr fontId="0"/>
  </si>
  <si>
    <t>社団</t>
    <rPh sb="0" eb="2">
      <t>シャダン</t>
    </rPh>
    <phoneticPr fontId="0"/>
  </si>
  <si>
    <t>財団</t>
    <rPh sb="0" eb="2">
      <t>ザイダン</t>
    </rPh>
    <phoneticPr fontId="0"/>
  </si>
  <si>
    <t>医師会</t>
    <rPh sb="0" eb="3">
      <t>イシカイ</t>
    </rPh>
    <phoneticPr fontId="0"/>
  </si>
  <si>
    <t>その他</t>
    <rPh sb="2" eb="3">
      <t>タ</t>
    </rPh>
    <phoneticPr fontId="0"/>
  </si>
  <si>
    <t>個人</t>
    <rPh sb="0" eb="2">
      <t>コジン</t>
    </rPh>
    <phoneticPr fontId="0"/>
  </si>
  <si>
    <t>会社</t>
    <rPh sb="0" eb="2">
      <t>カイシャ</t>
    </rPh>
    <phoneticPr fontId="0"/>
  </si>
  <si>
    <t>都道府県</t>
    <rPh sb="0" eb="4">
      <t>トドウフケン</t>
    </rPh>
    <phoneticPr fontId="0"/>
  </si>
  <si>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0"/>
  </si>
  <si>
    <t>日本赤十字社</t>
    <rPh sb="0" eb="2">
      <t>ニホン</t>
    </rPh>
    <rPh sb="2" eb="6">
      <t>セキジュウジシャ</t>
    </rPh>
    <phoneticPr fontId="0"/>
  </si>
  <si>
    <t>社会福祉法人恩賜財団済生会</t>
    <rPh sb="0" eb="2">
      <t>シャカイ</t>
    </rPh>
    <rPh sb="2" eb="4">
      <t>フクシ</t>
    </rPh>
    <rPh sb="4" eb="6">
      <t>ホウジン</t>
    </rPh>
    <rPh sb="6" eb="8">
      <t>オンシ</t>
    </rPh>
    <rPh sb="8" eb="10">
      <t>ザイダン</t>
    </rPh>
    <rPh sb="10" eb="13">
      <t>サイセイカイ</t>
    </rPh>
    <phoneticPr fontId="0"/>
  </si>
  <si>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0"/>
  </si>
  <si>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0"/>
  </si>
  <si>
    <t>国立病院機構</t>
    <rPh sb="0" eb="2">
      <t>コクリツ</t>
    </rPh>
    <rPh sb="2" eb="4">
      <t>ビョウイン</t>
    </rPh>
    <rPh sb="4" eb="6">
      <t>キコウ</t>
    </rPh>
    <phoneticPr fontId="0"/>
  </si>
  <si>
    <t>その他国所管独立行政法人</t>
    <rPh sb="2" eb="3">
      <t>タ</t>
    </rPh>
    <rPh sb="3" eb="4">
      <t>クニ</t>
    </rPh>
    <rPh sb="4" eb="6">
      <t>ショカン</t>
    </rPh>
    <rPh sb="6" eb="8">
      <t>ドクリツ</t>
    </rPh>
    <rPh sb="8" eb="10">
      <t>ギョウセイ</t>
    </rPh>
    <rPh sb="10" eb="12">
      <t>ホウジン</t>
    </rPh>
    <phoneticPr fontId="0"/>
  </si>
  <si>
    <t>地方独立行政法人</t>
    <rPh sb="0" eb="2">
      <t>チホウ</t>
    </rPh>
    <rPh sb="2" eb="4">
      <t>ドクリツ</t>
    </rPh>
    <rPh sb="4" eb="6">
      <t>ギョウセイ</t>
    </rPh>
    <rPh sb="6" eb="8">
      <t>ホウジン</t>
    </rPh>
    <phoneticPr fontId="0"/>
  </si>
  <si>
    <t>国立大学法人</t>
    <rPh sb="0" eb="2">
      <t>コクリツ</t>
    </rPh>
    <rPh sb="2" eb="4">
      <t>ダイガク</t>
    </rPh>
    <rPh sb="4" eb="6">
      <t>ホウジン</t>
    </rPh>
    <phoneticPr fontId="0"/>
  </si>
  <si>
    <t>国家公務員共済組合及び連合会</t>
    <rPh sb="0" eb="2">
      <t>コッカ</t>
    </rPh>
    <rPh sb="2" eb="5">
      <t>コウムイン</t>
    </rPh>
    <rPh sb="5" eb="7">
      <t>キョウサイ</t>
    </rPh>
    <rPh sb="7" eb="9">
      <t>クミアイ</t>
    </rPh>
    <rPh sb="9" eb="10">
      <t>オヨ</t>
    </rPh>
    <rPh sb="11" eb="14">
      <t>レンゴウカイ</t>
    </rPh>
    <phoneticPr fontId="0"/>
  </si>
  <si>
    <t>地方公務員等共済組合</t>
    <rPh sb="0" eb="2">
      <t>チホウ</t>
    </rPh>
    <rPh sb="2" eb="5">
      <t>コウムイン</t>
    </rPh>
    <rPh sb="5" eb="6">
      <t>トウ</t>
    </rPh>
    <rPh sb="6" eb="8">
      <t>キョウサイ</t>
    </rPh>
    <rPh sb="8" eb="10">
      <t>クミアイ</t>
    </rPh>
    <phoneticPr fontId="0"/>
  </si>
  <si>
    <t>私立学校教職員共済組合</t>
    <rPh sb="0" eb="2">
      <t>シリツ</t>
    </rPh>
    <rPh sb="2" eb="4">
      <t>ガッコウ</t>
    </rPh>
    <rPh sb="4" eb="7">
      <t>キョウショクイン</t>
    </rPh>
    <rPh sb="7" eb="9">
      <t>キョウサイ</t>
    </rPh>
    <rPh sb="9" eb="11">
      <t>クミアイ</t>
    </rPh>
    <phoneticPr fontId="0"/>
  </si>
  <si>
    <t>農林漁業団体職員共済組合</t>
    <rPh sb="0" eb="2">
      <t>ノウリン</t>
    </rPh>
    <rPh sb="2" eb="4">
      <t>ギョギョウ</t>
    </rPh>
    <rPh sb="4" eb="6">
      <t>ダンタイ</t>
    </rPh>
    <rPh sb="6" eb="8">
      <t>ショクイン</t>
    </rPh>
    <rPh sb="8" eb="10">
      <t>キョウサイ</t>
    </rPh>
    <rPh sb="10" eb="12">
      <t>クミアイ</t>
    </rPh>
    <phoneticPr fontId="0"/>
  </si>
  <si>
    <t>健康保険組合及びその連合会</t>
    <rPh sb="0" eb="2">
      <t>ケンコウ</t>
    </rPh>
    <rPh sb="2" eb="4">
      <t>ホケン</t>
    </rPh>
    <rPh sb="4" eb="6">
      <t>クミアイ</t>
    </rPh>
    <rPh sb="6" eb="7">
      <t>オヨ</t>
    </rPh>
    <rPh sb="10" eb="13">
      <t>レンゴウカイ</t>
    </rPh>
    <phoneticPr fontId="0"/>
  </si>
  <si>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0"/>
  </si>
  <si>
    <t>学校法人</t>
    <rPh sb="0" eb="2">
      <t>ガッコウ</t>
    </rPh>
    <rPh sb="2" eb="4">
      <t>ホウジン</t>
    </rPh>
    <phoneticPr fontId="0"/>
  </si>
  <si>
    <t>社会福祉法人</t>
    <rPh sb="0" eb="2">
      <t>シャカイ</t>
    </rPh>
    <rPh sb="2" eb="4">
      <t>フクシ</t>
    </rPh>
    <rPh sb="4" eb="6">
      <t>ホウジン</t>
    </rPh>
    <phoneticPr fontId="0"/>
  </si>
  <si>
    <t>医療法人</t>
    <rPh sb="0" eb="2">
      <t>イリョウ</t>
    </rPh>
    <rPh sb="2" eb="4">
      <t>ホウジン</t>
    </rPh>
    <phoneticPr fontId="0"/>
  </si>
  <si>
    <t>一般社団法人</t>
    <rPh sb="0" eb="2">
      <t>イッパン</t>
    </rPh>
    <rPh sb="2" eb="6">
      <t>シャダンホウジン</t>
    </rPh>
    <phoneticPr fontId="0"/>
  </si>
  <si>
    <t>一般財団法人</t>
    <rPh sb="0" eb="2">
      <t>イッパン</t>
    </rPh>
    <rPh sb="2" eb="6">
      <t>ザイダンホウジン</t>
    </rPh>
    <phoneticPr fontId="0"/>
  </si>
  <si>
    <t>医師会</t>
    <rPh sb="0" eb="3">
      <t>イシカイ</t>
    </rPh>
    <phoneticPr fontId="0"/>
  </si>
  <si>
    <t>その他の法人</t>
    <rPh sb="2" eb="3">
      <t>タ</t>
    </rPh>
    <rPh sb="4" eb="6">
      <t>ホウジン</t>
    </rPh>
    <phoneticPr fontId="0"/>
  </si>
  <si>
    <t>個人</t>
    <rPh sb="0" eb="2">
      <t>コジン</t>
    </rPh>
    <phoneticPr fontId="0"/>
  </si>
  <si>
    <t>株式会社等</t>
    <rPh sb="0" eb="4">
      <t>カブシキガイシャ</t>
    </rPh>
    <rPh sb="4" eb="5">
      <t>トウ</t>
    </rPh>
    <phoneticPr fontId="0"/>
  </si>
  <si>
    <t>略称</t>
    <rPh sb="0" eb="2">
      <t>リャクショウ</t>
    </rPh>
    <phoneticPr fontId="4"/>
  </si>
  <si>
    <t>（単位：人）</t>
    <phoneticPr fontId="4"/>
  </si>
  <si>
    <t>新人職員について（４月末現在）</t>
    <rPh sb="0" eb="2">
      <t>シンジン</t>
    </rPh>
    <rPh sb="2" eb="4">
      <t>ショクイン</t>
    </rPh>
    <rPh sb="10" eb="11">
      <t>ツキ</t>
    </rPh>
    <rPh sb="11" eb="12">
      <t>マツ</t>
    </rPh>
    <rPh sb="12" eb="14">
      <t>ゲンザイ</t>
    </rPh>
    <phoneticPr fontId="4"/>
  </si>
  <si>
    <t>②新人看護職員人数等（研修受講人数）を入力してください。</t>
    <rPh sb="1" eb="3">
      <t>シンジン</t>
    </rPh>
    <rPh sb="3" eb="5">
      <t>カンゴ</t>
    </rPh>
    <rPh sb="5" eb="7">
      <t>ショクイン</t>
    </rPh>
    <rPh sb="7" eb="9">
      <t>ニンズウ</t>
    </rPh>
    <rPh sb="9" eb="10">
      <t>トウ</t>
    </rPh>
    <rPh sb="11" eb="13">
      <t>ケンシュウ</t>
    </rPh>
    <rPh sb="13" eb="15">
      <t>ジュコウ</t>
    </rPh>
    <rPh sb="15" eb="17">
      <t>ニンズウ</t>
    </rPh>
    <rPh sb="19" eb="21">
      <t>ニュウリョク</t>
    </rPh>
    <phoneticPr fontId="4"/>
  </si>
  <si>
    <t>　　研修経費加算（保健師）</t>
    <rPh sb="2" eb="4">
      <t>ケンシュウ</t>
    </rPh>
    <rPh sb="4" eb="6">
      <t>ケイヒ</t>
    </rPh>
    <rPh sb="6" eb="8">
      <t>カサン</t>
    </rPh>
    <rPh sb="9" eb="11">
      <t>ホケン</t>
    </rPh>
    <rPh sb="11" eb="12">
      <t>シ</t>
    </rPh>
    <phoneticPr fontId="4"/>
  </si>
  <si>
    <t>　　研修経費加算（助産師）</t>
    <rPh sb="2" eb="4">
      <t>ケンシュウ</t>
    </rPh>
    <rPh sb="4" eb="6">
      <t>ケイヒ</t>
    </rPh>
    <rPh sb="6" eb="8">
      <t>カサン</t>
    </rPh>
    <rPh sb="9" eb="11">
      <t>ジョサン</t>
    </rPh>
    <rPh sb="11" eb="12">
      <t>シ</t>
    </rPh>
    <phoneticPr fontId="4"/>
  </si>
  <si>
    <t>設置主体</t>
    <phoneticPr fontId="4"/>
  </si>
  <si>
    <t>　（注）　１　研修内容がわかる簡単な資料があれば別途添付すること。</t>
    <rPh sb="2" eb="3">
      <t>チュウ</t>
    </rPh>
    <rPh sb="7" eb="9">
      <t>ケンシュウ</t>
    </rPh>
    <rPh sb="9" eb="11">
      <t>ナイヨウ</t>
    </rPh>
    <rPh sb="15" eb="17">
      <t>カンタン</t>
    </rPh>
    <rPh sb="18" eb="20">
      <t>シリョウ</t>
    </rPh>
    <rPh sb="24" eb="26">
      <t>ベット</t>
    </rPh>
    <rPh sb="26" eb="28">
      <t>テンプ</t>
    </rPh>
    <phoneticPr fontId="4"/>
  </si>
  <si>
    <t>メールアドレス</t>
    <phoneticPr fontId="4"/>
  </si>
  <si>
    <t>別紙４－（５）</t>
    <rPh sb="0" eb="2">
      <t>ベッシ</t>
    </rPh>
    <phoneticPr fontId="4"/>
  </si>
  <si>
    <t>所要額集計表</t>
    <rPh sb="0" eb="3">
      <t>ショヨウガク</t>
    </rPh>
    <rPh sb="3" eb="6">
      <t>シュウケイヒョウ</t>
    </rPh>
    <phoneticPr fontId="4"/>
  </si>
  <si>
    <t>↓このデータを集計表に貼付ること</t>
    <rPh sb="7" eb="10">
      <t>シュウケイヒョウ</t>
    </rPh>
    <rPh sb="11" eb="13">
      <t>ハリツケ</t>
    </rPh>
    <phoneticPr fontId="4"/>
  </si>
  <si>
    <t>病院</t>
    <rPh sb="0" eb="2">
      <t>ビョウイン</t>
    </rPh>
    <phoneticPr fontId="4"/>
  </si>
  <si>
    <t>基準額</t>
    <rPh sb="0" eb="3">
      <t>キジュンガク</t>
    </rPh>
    <phoneticPr fontId="15"/>
  </si>
  <si>
    <t>病院等名</t>
    <rPh sb="0" eb="2">
      <t>ビョウイン</t>
    </rPh>
    <rPh sb="2" eb="3">
      <t>トウ</t>
    </rPh>
    <rPh sb="3" eb="4">
      <t>メイ</t>
    </rPh>
    <phoneticPr fontId="15"/>
  </si>
  <si>
    <t>設置
主体</t>
    <rPh sb="0" eb="2">
      <t>セッチ</t>
    </rPh>
    <phoneticPr fontId="15"/>
  </si>
  <si>
    <t>総事業費</t>
  </si>
  <si>
    <t>差引額</t>
  </si>
  <si>
    <t>教育担当者
経費の分</t>
    <rPh sb="0" eb="2">
      <t>キョウイク</t>
    </rPh>
    <rPh sb="2" eb="5">
      <t>タントウシャ</t>
    </rPh>
    <rPh sb="6" eb="8">
      <t>ケイヒ</t>
    </rPh>
    <rPh sb="9" eb="10">
      <t>ブン</t>
    </rPh>
    <phoneticPr fontId="15"/>
  </si>
  <si>
    <t>計</t>
    <rPh sb="0" eb="1">
      <t>ケイ</t>
    </rPh>
    <phoneticPr fontId="15"/>
  </si>
  <si>
    <t>選定額</t>
  </si>
  <si>
    <t>都道府県
補助支出
予定額</t>
    <rPh sb="0" eb="4">
      <t>トドウフケン</t>
    </rPh>
    <phoneticPr fontId="15"/>
  </si>
  <si>
    <t>国庫補助
基本額</t>
    <phoneticPr fontId="15"/>
  </si>
  <si>
    <t>国庫補助
所要額</t>
    <phoneticPr fontId="15"/>
  </si>
  <si>
    <t>備考</t>
  </si>
  <si>
    <t>金額</t>
    <rPh sb="0" eb="2">
      <t>キンガク</t>
    </rPh>
    <phoneticPr fontId="15"/>
  </si>
  <si>
    <t>総時間数</t>
    <rPh sb="0" eb="1">
      <t>ソウ</t>
    </rPh>
    <rPh sb="1" eb="4">
      <t>ジカンスウ</t>
    </rPh>
    <phoneticPr fontId="15"/>
  </si>
  <si>
    <t>受入予定数</t>
    <rPh sb="0" eb="2">
      <t>ウケイレ</t>
    </rPh>
    <rPh sb="2" eb="4">
      <t>ヨテイ</t>
    </rPh>
    <rPh sb="4" eb="5">
      <t>スウ</t>
    </rPh>
    <phoneticPr fontId="15"/>
  </si>
  <si>
    <t xml:space="preserve">Ａ </t>
  </si>
  <si>
    <t>Ｂ</t>
  </si>
  <si>
    <t>(Ａ－Ｂ)Ｃ</t>
  </si>
  <si>
    <t xml:space="preserve">Ｄ </t>
  </si>
  <si>
    <t xml:space="preserve">Ｆ </t>
  </si>
  <si>
    <t>病院等名称</t>
    <rPh sb="0" eb="2">
      <t>ビョウイン</t>
    </rPh>
    <rPh sb="2" eb="3">
      <t>トウ</t>
    </rPh>
    <rPh sb="3" eb="5">
      <t>メイショウ</t>
    </rPh>
    <phoneticPr fontId="15"/>
  </si>
  <si>
    <t>設置
主体</t>
    <rPh sb="0" eb="2">
      <t>セッチ</t>
    </rPh>
    <rPh sb="3" eb="5">
      <t>シュタイ</t>
    </rPh>
    <phoneticPr fontId="15"/>
  </si>
  <si>
    <t>看護
職員数</t>
    <rPh sb="0" eb="2">
      <t>カンゴ</t>
    </rPh>
    <rPh sb="3" eb="6">
      <t>ショクインスウ</t>
    </rPh>
    <phoneticPr fontId="15"/>
  </si>
  <si>
    <t>うち
再掲分</t>
    <rPh sb="3" eb="5">
      <t>サイケイ</t>
    </rPh>
    <rPh sb="5" eb="6">
      <t>ブン</t>
    </rPh>
    <phoneticPr fontId="4"/>
  </si>
  <si>
    <t>新人助産師数</t>
    <rPh sb="0" eb="2">
      <t>シンジン</t>
    </rPh>
    <rPh sb="2" eb="5">
      <t>ジョサンシ</t>
    </rPh>
    <rPh sb="5" eb="6">
      <t>スウ</t>
    </rPh>
    <phoneticPr fontId="4"/>
  </si>
  <si>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4"/>
  </si>
  <si>
    <t>新人看護職員を支える体制</t>
    <rPh sb="0" eb="2">
      <t>シンジン</t>
    </rPh>
    <rPh sb="2" eb="4">
      <t>カンゴ</t>
    </rPh>
    <rPh sb="4" eb="6">
      <t>ショクイン</t>
    </rPh>
    <rPh sb="7" eb="8">
      <t>ササ</t>
    </rPh>
    <rPh sb="10" eb="12">
      <t>タイセイ</t>
    </rPh>
    <phoneticPr fontId="15"/>
  </si>
  <si>
    <t>研修における組織体制</t>
    <rPh sb="0" eb="2">
      <t>ケンシュウ</t>
    </rPh>
    <rPh sb="6" eb="8">
      <t>ソシキ</t>
    </rPh>
    <rPh sb="8" eb="10">
      <t>タイセイ</t>
    </rPh>
    <phoneticPr fontId="15"/>
  </si>
  <si>
    <t>到達目標の設定の有無</t>
    <rPh sb="0" eb="2">
      <t>トウタツ</t>
    </rPh>
    <rPh sb="2" eb="4">
      <t>モクヒョウ</t>
    </rPh>
    <rPh sb="5" eb="7">
      <t>セッテイ</t>
    </rPh>
    <rPh sb="8" eb="10">
      <t>ウム</t>
    </rPh>
    <phoneticPr fontId="15"/>
  </si>
  <si>
    <t>研修プログラムの有無</t>
    <rPh sb="0" eb="2">
      <t>ケンシュウ</t>
    </rPh>
    <rPh sb="8" eb="10">
      <t>ウム</t>
    </rPh>
    <phoneticPr fontId="15"/>
  </si>
  <si>
    <t>医療機関受入研修事業</t>
    <rPh sb="0" eb="2">
      <t>イリョウ</t>
    </rPh>
    <rPh sb="2" eb="4">
      <t>キカン</t>
    </rPh>
    <rPh sb="4" eb="6">
      <t>ウケイレ</t>
    </rPh>
    <rPh sb="6" eb="8">
      <t>ケンシュウ</t>
    </rPh>
    <rPh sb="8" eb="10">
      <t>ジギョウ</t>
    </rPh>
    <phoneticPr fontId="15"/>
  </si>
  <si>
    <t>備考</t>
    <rPh sb="0" eb="2">
      <t>ビコウ</t>
    </rPh>
    <phoneticPr fontId="15"/>
  </si>
  <si>
    <t>研修
責任者数</t>
    <rPh sb="0" eb="2">
      <t>ケンシュウ</t>
    </rPh>
    <rPh sb="3" eb="6">
      <t>セキニンシャ</t>
    </rPh>
    <rPh sb="6" eb="7">
      <t>スウ</t>
    </rPh>
    <phoneticPr fontId="15"/>
  </si>
  <si>
    <t>教育
担当者数</t>
    <rPh sb="0" eb="2">
      <t>キョウイク</t>
    </rPh>
    <rPh sb="3" eb="6">
      <t>タントウシャ</t>
    </rPh>
    <rPh sb="6" eb="7">
      <t>スウ</t>
    </rPh>
    <phoneticPr fontId="15"/>
  </si>
  <si>
    <t>実地
指導者数</t>
    <rPh sb="0" eb="2">
      <t>ジッチ</t>
    </rPh>
    <rPh sb="3" eb="6">
      <t>シドウシャ</t>
    </rPh>
    <rPh sb="6" eb="7">
      <t>スウ</t>
    </rPh>
    <phoneticPr fontId="15"/>
  </si>
  <si>
    <t>受入
予定
人数</t>
    <rPh sb="0" eb="2">
      <t>ウケイレ</t>
    </rPh>
    <rPh sb="3" eb="5">
      <t>ヨテイ</t>
    </rPh>
    <rPh sb="6" eb="8">
      <t>ニンズウ</t>
    </rPh>
    <phoneticPr fontId="15"/>
  </si>
  <si>
    <t>実施
月数</t>
    <rPh sb="0" eb="2">
      <t>ジッシ</t>
    </rPh>
    <rPh sb="3" eb="5">
      <t>ツキスウ</t>
    </rPh>
    <phoneticPr fontId="15"/>
  </si>
  <si>
    <t>実施日数</t>
    <rPh sb="0" eb="2">
      <t>ジッシ</t>
    </rPh>
    <rPh sb="2" eb="4">
      <t>ニッスウ</t>
    </rPh>
    <phoneticPr fontId="15"/>
  </si>
  <si>
    <t>研修の公開
・公募方法</t>
    <rPh sb="0" eb="2">
      <t>ケンシュウ</t>
    </rPh>
    <rPh sb="3" eb="5">
      <t>コウカイ</t>
    </rPh>
    <rPh sb="7" eb="9">
      <t>コウボ</t>
    </rPh>
    <rPh sb="9" eb="11">
      <t>ホウホウ</t>
    </rPh>
    <phoneticPr fontId="15"/>
  </si>
  <si>
    <t>専任</t>
    <rPh sb="0" eb="2">
      <t>センニン</t>
    </rPh>
    <phoneticPr fontId="15"/>
  </si>
  <si>
    <t>兼任</t>
    <rPh sb="0" eb="2">
      <t>ケンニン</t>
    </rPh>
    <phoneticPr fontId="15"/>
  </si>
  <si>
    <t>計</t>
    <rPh sb="0" eb="1">
      <t>ケイ</t>
    </rPh>
    <phoneticPr fontId="4"/>
  </si>
  <si>
    <t>新人看護職員研修</t>
    <rPh sb="0" eb="2">
      <t>シンジン</t>
    </rPh>
    <rPh sb="2" eb="4">
      <t>カンゴ</t>
    </rPh>
    <rPh sb="4" eb="6">
      <t>ショクイン</t>
    </rPh>
    <rPh sb="6" eb="8">
      <t>ケンシュウ</t>
    </rPh>
    <phoneticPr fontId="4"/>
  </si>
  <si>
    <t>新人
保健師　研修</t>
    <rPh sb="0" eb="2">
      <t>シンジン</t>
    </rPh>
    <rPh sb="3" eb="6">
      <t>ホケンシ</t>
    </rPh>
    <rPh sb="7" eb="9">
      <t>ケンシュウ</t>
    </rPh>
    <phoneticPr fontId="4"/>
  </si>
  <si>
    <t>新人
助産師
研修</t>
    <rPh sb="0" eb="2">
      <t>シンジン</t>
    </rPh>
    <rPh sb="3" eb="6">
      <t>ジョサンシ</t>
    </rPh>
    <rPh sb="7" eb="9">
      <t>ケンシュウ</t>
    </rPh>
    <phoneticPr fontId="4"/>
  </si>
  <si>
    <t>研　修　内　容　計　画　書</t>
    <rPh sb="0" eb="1">
      <t>ケン</t>
    </rPh>
    <rPh sb="2" eb="3">
      <t>オサム</t>
    </rPh>
    <rPh sb="4" eb="5">
      <t>ナイ</t>
    </rPh>
    <rPh sb="6" eb="7">
      <t>カタチ</t>
    </rPh>
    <rPh sb="8" eb="9">
      <t>ケイ</t>
    </rPh>
    <rPh sb="10" eb="11">
      <t>ガ</t>
    </rPh>
    <rPh sb="12" eb="13">
      <t>ショ</t>
    </rPh>
    <phoneticPr fontId="4"/>
  </si>
  <si>
    <t>（新人看護職員用）</t>
    <rPh sb="1" eb="3">
      <t>シンジン</t>
    </rPh>
    <rPh sb="3" eb="5">
      <t>カンゴ</t>
    </rPh>
    <rPh sb="5" eb="7">
      <t>ショクイン</t>
    </rPh>
    <rPh sb="7" eb="8">
      <t>ヨウ</t>
    </rPh>
    <phoneticPr fontId="4"/>
  </si>
  <si>
    <t>（新人保健師用）</t>
    <rPh sb="1" eb="3">
      <t>シンジン</t>
    </rPh>
    <rPh sb="3" eb="6">
      <t>ホケンシ</t>
    </rPh>
    <rPh sb="6" eb="7">
      <t>ヨウ</t>
    </rPh>
    <phoneticPr fontId="4"/>
  </si>
  <si>
    <t>（新人助産師用）</t>
    <rPh sb="1" eb="3">
      <t>シンジン</t>
    </rPh>
    <rPh sb="3" eb="6">
      <t>ジョサンシ</t>
    </rPh>
    <rPh sb="6" eb="7">
      <t>ヨウ</t>
    </rPh>
    <phoneticPr fontId="4"/>
  </si>
  <si>
    <t>看護職
員研修</t>
    <rPh sb="5" eb="7">
      <t>ケンシュウ</t>
    </rPh>
    <phoneticPr fontId="4"/>
  </si>
  <si>
    <t>保健師
研修</t>
    <rPh sb="4" eb="6">
      <t>ケンシュウ</t>
    </rPh>
    <phoneticPr fontId="4"/>
  </si>
  <si>
    <t>助産師
研修</t>
    <rPh sb="4" eb="6">
      <t>ケンシュウ</t>
    </rPh>
    <phoneticPr fontId="4"/>
  </si>
  <si>
    <t xml:space="preserve"> </t>
    <phoneticPr fontId="4"/>
  </si>
  <si>
    <t>様式第１号（第３条関係）</t>
    <rPh sb="0" eb="2">
      <t>ヨウシキ</t>
    </rPh>
    <rPh sb="2" eb="3">
      <t>ダイ</t>
    </rPh>
    <rPh sb="4" eb="5">
      <t>ゴウ</t>
    </rPh>
    <rPh sb="6" eb="7">
      <t>ダイ</t>
    </rPh>
    <rPh sb="8" eb="9">
      <t>ジョウ</t>
    </rPh>
    <rPh sb="9" eb="11">
      <t>カンケイ</t>
    </rPh>
    <phoneticPr fontId="4"/>
  </si>
  <si>
    <t>　 補　助　金　交　付　申　請　書</t>
    <rPh sb="2" eb="7">
      <t>ホジョキン</t>
    </rPh>
    <rPh sb="8" eb="11">
      <t>コウフ</t>
    </rPh>
    <rPh sb="12" eb="17">
      <t>シンセイショ</t>
    </rPh>
    <phoneticPr fontId="4"/>
  </si>
  <si>
    <t>住所</t>
    <rPh sb="0" eb="2">
      <t>ジュウショ</t>
    </rPh>
    <phoneticPr fontId="4"/>
  </si>
  <si>
    <t>団体名</t>
    <rPh sb="0" eb="2">
      <t>ダンタイ</t>
    </rPh>
    <rPh sb="2" eb="3">
      <t>メイ</t>
    </rPh>
    <phoneticPr fontId="4"/>
  </si>
  <si>
    <t>記</t>
    <rPh sb="0" eb="1">
      <t>キ</t>
    </rPh>
    <phoneticPr fontId="4"/>
  </si>
  <si>
    <t>　１．　事業の内容及び経費区分（別記）</t>
    <rPh sb="4" eb="6">
      <t>ジギョウ</t>
    </rPh>
    <rPh sb="7" eb="9">
      <t>ナイヨウ</t>
    </rPh>
    <rPh sb="9" eb="10">
      <t>オヨ</t>
    </rPh>
    <rPh sb="11" eb="13">
      <t>ケイヒ</t>
    </rPh>
    <rPh sb="13" eb="15">
      <t>クブン</t>
    </rPh>
    <rPh sb="16" eb="18">
      <t>ベッキ</t>
    </rPh>
    <phoneticPr fontId="4"/>
  </si>
  <si>
    <t>　２．　事業の着手予定年月日</t>
    <rPh sb="4" eb="6">
      <t>ジギョウ</t>
    </rPh>
    <rPh sb="7" eb="9">
      <t>チャクシュ</t>
    </rPh>
    <rPh sb="9" eb="11">
      <t>ヨテイ</t>
    </rPh>
    <rPh sb="11" eb="13">
      <t>ネンガッピ</t>
    </rPh>
    <rPh sb="13" eb="14">
      <t>ニチ</t>
    </rPh>
    <phoneticPr fontId="4"/>
  </si>
  <si>
    <t>年 4月 1日</t>
    <rPh sb="0" eb="1">
      <t>ネン</t>
    </rPh>
    <rPh sb="3" eb="4">
      <t>ガツ</t>
    </rPh>
    <rPh sb="6" eb="7">
      <t>ニチ</t>
    </rPh>
    <phoneticPr fontId="4"/>
  </si>
  <si>
    <t>　</t>
    <phoneticPr fontId="4"/>
  </si>
  <si>
    <t>　　　　事業の完了予定年月日</t>
    <rPh sb="4" eb="6">
      <t>ジギョウ</t>
    </rPh>
    <rPh sb="7" eb="9">
      <t>カンリョウ</t>
    </rPh>
    <rPh sb="9" eb="11">
      <t>ヨテイ</t>
    </rPh>
    <rPh sb="11" eb="14">
      <t>ネンガッピ</t>
    </rPh>
    <phoneticPr fontId="4"/>
  </si>
  <si>
    <t>年 3月31日</t>
    <rPh sb="0" eb="1">
      <t>ネン</t>
    </rPh>
    <rPh sb="3" eb="4">
      <t>ガツ</t>
    </rPh>
    <rPh sb="6" eb="7">
      <t>ニチ</t>
    </rPh>
    <phoneticPr fontId="4"/>
  </si>
  <si>
    <t>　３．　添付書類</t>
    <rPh sb="4" eb="6">
      <t>テンプ</t>
    </rPh>
    <rPh sb="6" eb="8">
      <t>ショルイ</t>
    </rPh>
    <phoneticPr fontId="4"/>
  </si>
  <si>
    <t>新人看護職員卒後臨床研修事業所要額調書（様式１－１）</t>
    <rPh sb="0" eb="2">
      <t>シンジン</t>
    </rPh>
    <rPh sb="2" eb="4">
      <t>カンゴ</t>
    </rPh>
    <rPh sb="4" eb="6">
      <t>ショクイン</t>
    </rPh>
    <rPh sb="6" eb="7">
      <t>ソツ</t>
    </rPh>
    <rPh sb="7" eb="8">
      <t>ゴ</t>
    </rPh>
    <rPh sb="8" eb="10">
      <t>リンショウ</t>
    </rPh>
    <rPh sb="10" eb="12">
      <t>ケンシュウ</t>
    </rPh>
    <rPh sb="12" eb="14">
      <t>ジギョウ</t>
    </rPh>
    <rPh sb="14" eb="16">
      <t>ショヨウ</t>
    </rPh>
    <rPh sb="16" eb="17">
      <t>ガク</t>
    </rPh>
    <rPh sb="17" eb="19">
      <t>チョウショ</t>
    </rPh>
    <rPh sb="20" eb="22">
      <t>ヨウシキ</t>
    </rPh>
    <phoneticPr fontId="4"/>
  </si>
  <si>
    <t>対象経費の支出予定額内訳（様式１－２）</t>
    <rPh sb="13" eb="15">
      <t>ヨウシキ</t>
    </rPh>
    <phoneticPr fontId="4"/>
  </si>
  <si>
    <t>新人看護職員研修事業計画書（様式１－３）</t>
    <rPh sb="14" eb="16">
      <t>ヨウシキ</t>
    </rPh>
    <phoneticPr fontId="4"/>
  </si>
  <si>
    <t>研修内容計画書（様式１－４）</t>
    <rPh sb="0" eb="2">
      <t>ケンシュウ</t>
    </rPh>
    <rPh sb="2" eb="4">
      <t>ナイヨウ</t>
    </rPh>
    <rPh sb="4" eb="7">
      <t>ケイカクショ</t>
    </rPh>
    <rPh sb="8" eb="10">
      <t>ヨウシキ</t>
    </rPh>
    <phoneticPr fontId="4"/>
  </si>
  <si>
    <t>新人看護職員研修参加者名簿（様式２－１）</t>
    <rPh sb="14" eb="16">
      <t>ヨウシキ</t>
    </rPh>
    <phoneticPr fontId="4"/>
  </si>
  <si>
    <t>他施設受入看護職員研修参加者名簿（様式２－２）</t>
    <rPh sb="0" eb="3">
      <t>タシセツ</t>
    </rPh>
    <rPh sb="17" eb="19">
      <t>ヨウシキ</t>
    </rPh>
    <phoneticPr fontId="4"/>
  </si>
  <si>
    <t>　</t>
    <phoneticPr fontId="4"/>
  </si>
  <si>
    <t>別　記</t>
    <rPh sb="0" eb="1">
      <t>ベツ</t>
    </rPh>
    <rPh sb="2" eb="3">
      <t>キ</t>
    </rPh>
    <phoneticPr fontId="4"/>
  </si>
  <si>
    <t>収　支　予　算　書</t>
    <rPh sb="0" eb="1">
      <t>オサム</t>
    </rPh>
    <rPh sb="2" eb="3">
      <t>ササ</t>
    </rPh>
    <rPh sb="4" eb="5">
      <t>ヨ</t>
    </rPh>
    <rPh sb="6" eb="7">
      <t>ザン</t>
    </rPh>
    <rPh sb="8" eb="9">
      <t>ショ</t>
    </rPh>
    <phoneticPr fontId="4"/>
  </si>
  <si>
    <t>１　収入の部</t>
    <rPh sb="2" eb="4">
      <t>シュウニュウ</t>
    </rPh>
    <rPh sb="5" eb="6">
      <t>ブ</t>
    </rPh>
    <phoneticPr fontId="4"/>
  </si>
  <si>
    <t>科　　目</t>
    <rPh sb="0" eb="1">
      <t>カ</t>
    </rPh>
    <rPh sb="3" eb="4">
      <t>メ</t>
    </rPh>
    <phoneticPr fontId="4"/>
  </si>
  <si>
    <t>予　算　額</t>
    <rPh sb="0" eb="1">
      <t>ヨ</t>
    </rPh>
    <rPh sb="2" eb="3">
      <t>ザン</t>
    </rPh>
    <rPh sb="4" eb="5">
      <t>ガク</t>
    </rPh>
    <phoneticPr fontId="4"/>
  </si>
  <si>
    <t>補助金収入</t>
    <rPh sb="0" eb="3">
      <t>ホジョキン</t>
    </rPh>
    <rPh sb="3" eb="5">
      <t>シュウニュウ</t>
    </rPh>
    <phoneticPr fontId="4"/>
  </si>
  <si>
    <t>寄付金その他収入</t>
    <rPh sb="0" eb="3">
      <t>キフキン</t>
    </rPh>
    <rPh sb="5" eb="6">
      <t>タ</t>
    </rPh>
    <rPh sb="6" eb="8">
      <t>シュウニュウ</t>
    </rPh>
    <phoneticPr fontId="4"/>
  </si>
  <si>
    <t>病院負担額</t>
    <rPh sb="0" eb="2">
      <t>ビョウイン</t>
    </rPh>
    <rPh sb="2" eb="5">
      <t>フタンガク</t>
    </rPh>
    <phoneticPr fontId="4"/>
  </si>
  <si>
    <t>２　支出の部</t>
    <rPh sb="2" eb="4">
      <t>シシュツ</t>
    </rPh>
    <rPh sb="5" eb="6">
      <t>ブ</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</si>
  <si>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</si>
  <si>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</si>
  <si>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　　（注）収支の計は、それぞれ一致する。</t>
    <phoneticPr fontId="4"/>
  </si>
  <si>
    <t>様式２－１</t>
    <rPh sb="0" eb="2">
      <t>ヨウシキ</t>
    </rPh>
    <phoneticPr fontId="4"/>
  </si>
  <si>
    <t>新 人 看 護 職 員 研 修 参 加 者 名 簿</t>
    <rPh sb="0" eb="1">
      <t>シン</t>
    </rPh>
    <rPh sb="2" eb="3">
      <t>ジン</t>
    </rPh>
    <rPh sb="4" eb="5">
      <t>ミ</t>
    </rPh>
    <rPh sb="6" eb="7">
      <t>ユズル</t>
    </rPh>
    <rPh sb="8" eb="9">
      <t>ショク</t>
    </rPh>
    <rPh sb="10" eb="11">
      <t>イン</t>
    </rPh>
    <rPh sb="12" eb="13">
      <t>ケン</t>
    </rPh>
    <rPh sb="14" eb="15">
      <t>オサム</t>
    </rPh>
    <rPh sb="16" eb="17">
      <t>サン</t>
    </rPh>
    <rPh sb="18" eb="19">
      <t>カ</t>
    </rPh>
    <rPh sb="20" eb="21">
      <t>シャ</t>
    </rPh>
    <rPh sb="22" eb="23">
      <t>メイ</t>
    </rPh>
    <rPh sb="24" eb="25">
      <t>ボ</t>
    </rPh>
    <phoneticPr fontId="4"/>
  </si>
  <si>
    <t>No</t>
    <phoneticPr fontId="4"/>
  </si>
  <si>
    <t>氏名（ふりがな）</t>
    <rPh sb="0" eb="2">
      <t>シメイ</t>
    </rPh>
    <phoneticPr fontId="4"/>
  </si>
  <si>
    <t>生年月日</t>
    <rPh sb="0" eb="2">
      <t>セイネン</t>
    </rPh>
    <rPh sb="2" eb="4">
      <t>ガッピ</t>
    </rPh>
    <phoneticPr fontId="4"/>
  </si>
  <si>
    <t>免許取得日</t>
    <rPh sb="0" eb="2">
      <t>メンキョ</t>
    </rPh>
    <rPh sb="2" eb="5">
      <t>シュトクビ</t>
    </rPh>
    <phoneticPr fontId="4"/>
  </si>
  <si>
    <t>男</t>
    <rPh sb="0" eb="1">
      <t>オトコ</t>
    </rPh>
    <phoneticPr fontId="4"/>
  </si>
  <si>
    <t>女</t>
    <rPh sb="0" eb="1">
      <t>オンナ</t>
    </rPh>
    <phoneticPr fontId="4"/>
  </si>
  <si>
    <t>様式２－２</t>
    <rPh sb="0" eb="2">
      <t>ヨウシキ</t>
    </rPh>
    <phoneticPr fontId="4"/>
  </si>
  <si>
    <t>他施設受入看護職員研修参加者名簿</t>
    <rPh sb="0" eb="3">
      <t>タシセツ</t>
    </rPh>
    <phoneticPr fontId="4"/>
  </si>
  <si>
    <t>勤務先</t>
    <rPh sb="0" eb="3">
      <t>キンムサキ</t>
    </rPh>
    <phoneticPr fontId="4"/>
  </si>
  <si>
    <t>受入研修
時間数</t>
    <rPh sb="0" eb="2">
      <t>ウケイレ</t>
    </rPh>
    <rPh sb="2" eb="4">
      <t>ケンシュウ</t>
    </rPh>
    <rPh sb="5" eb="7">
      <t>ジカン</t>
    </rPh>
    <rPh sb="7" eb="8">
      <t>スウ</t>
    </rPh>
    <phoneticPr fontId="4"/>
  </si>
  <si>
    <t>時間</t>
    <rPh sb="0" eb="2">
      <t>ジカン</t>
    </rPh>
    <phoneticPr fontId="4"/>
  </si>
  <si>
    <t>合　　　　　計</t>
    <rPh sb="0" eb="1">
      <t>ゴウ</t>
    </rPh>
    <rPh sb="6" eb="7">
      <t>ケイ</t>
    </rPh>
    <phoneticPr fontId="4"/>
  </si>
  <si>
    <t>補助上限額</t>
    <rPh sb="0" eb="2">
      <t>ホジョ</t>
    </rPh>
    <rPh sb="2" eb="4">
      <t>ジョウゲン</t>
    </rPh>
    <rPh sb="4" eb="5">
      <t>ガク</t>
    </rPh>
    <phoneticPr fontId="4"/>
  </si>
  <si>
    <t>補助金交付申請額</t>
    <rPh sb="0" eb="3">
      <t>ホジョキン</t>
    </rPh>
    <rPh sb="3" eb="5">
      <t>コウフ</t>
    </rPh>
    <rPh sb="5" eb="7">
      <t>シンセイ</t>
    </rPh>
    <rPh sb="7" eb="8">
      <t>ガク</t>
    </rPh>
    <phoneticPr fontId="4"/>
  </si>
  <si>
    <t>補助金額</t>
    <rPh sb="0" eb="3">
      <t>ホジョキン</t>
    </rPh>
    <rPh sb="3" eb="4">
      <t>ガク</t>
    </rPh>
    <phoneticPr fontId="4"/>
  </si>
  <si>
    <t>職種</t>
    <rPh sb="0" eb="2">
      <t>ショクシュ</t>
    </rPh>
    <phoneticPr fontId="4"/>
  </si>
  <si>
    <t>看護師</t>
    <rPh sb="0" eb="3">
      <t>カンゴシ</t>
    </rPh>
    <phoneticPr fontId="4"/>
  </si>
  <si>
    <t>准看護師</t>
    <rPh sb="0" eb="4">
      <t>ジュンカンゴシ</t>
    </rPh>
    <phoneticPr fontId="4"/>
  </si>
  <si>
    <t>保健師</t>
    <rPh sb="0" eb="3">
      <t>ホケンシ</t>
    </rPh>
    <phoneticPr fontId="4"/>
  </si>
  <si>
    <t>助産師</t>
    <rPh sb="0" eb="3">
      <t>ジョサンシ</t>
    </rPh>
    <phoneticPr fontId="4"/>
  </si>
  <si>
    <t>(注）　職種欄は免許の所持の有無ではなく、採用された職種をリストから選ぶこと。</t>
    <phoneticPr fontId="4"/>
  </si>
  <si>
    <t>(注）　職種欄は免許の所持の有無ではなく、採用された職種をリストから選ぶこと。</t>
    <phoneticPr fontId="4"/>
  </si>
  <si>
    <t>補助金振込金融機関</t>
    <rPh sb="0" eb="3">
      <t>ホジョキン</t>
    </rPh>
    <rPh sb="3" eb="5">
      <t>フリコミ</t>
    </rPh>
    <rPh sb="5" eb="7">
      <t>キンユウ</t>
    </rPh>
    <rPh sb="7" eb="9">
      <t>キカン</t>
    </rPh>
    <phoneticPr fontId="4"/>
  </si>
  <si>
    <t>預金種別</t>
    <rPh sb="0" eb="2">
      <t>ヨキン</t>
    </rPh>
    <rPh sb="2" eb="4">
      <t>シュベツ</t>
    </rPh>
    <phoneticPr fontId="4"/>
  </si>
  <si>
    <t>口座番号</t>
    <rPh sb="0" eb="2">
      <t>コウザ</t>
    </rPh>
    <rPh sb="2" eb="4">
      <t>バンゴウ</t>
    </rPh>
    <phoneticPr fontId="4"/>
  </si>
  <si>
    <t>④各シートの色のついているセルに入力してください。</t>
    <rPh sb="1" eb="2">
      <t>カク</t>
    </rPh>
    <rPh sb="6" eb="7">
      <t>イロ</t>
    </rPh>
    <rPh sb="16" eb="18">
      <t>ニュウリョク</t>
    </rPh>
    <phoneticPr fontId="4"/>
  </si>
  <si>
    <t>普通</t>
    <rPh sb="0" eb="2">
      <t>フツウ</t>
    </rPh>
    <phoneticPr fontId="4"/>
  </si>
  <si>
    <t>当座</t>
    <rPh sb="0" eb="2">
      <t>トウザ</t>
    </rPh>
    <phoneticPr fontId="4"/>
  </si>
  <si>
    <t>口座名義人</t>
    <rPh sb="0" eb="2">
      <t>コウザ</t>
    </rPh>
    <rPh sb="2" eb="5">
      <t>メイギニン</t>
    </rPh>
    <phoneticPr fontId="4"/>
  </si>
  <si>
    <t>③補助金振込先を入力してください。（記載誤りのないよう、よく確認してください。）</t>
    <rPh sb="1" eb="4">
      <t>ホジョキン</t>
    </rPh>
    <rPh sb="4" eb="7">
      <t>フリコミサキ</t>
    </rPh>
    <rPh sb="8" eb="10">
      <t>ニュウリョク</t>
    </rPh>
    <rPh sb="18" eb="20">
      <t>キサイ</t>
    </rPh>
    <rPh sb="20" eb="21">
      <t>アヤマ</t>
    </rPh>
    <rPh sb="30" eb="32">
      <t>カクニン</t>
    </rPh>
    <phoneticPr fontId="4"/>
  </si>
  <si>
    <t>（ﾌﾘｶﾞﾅ）</t>
    <phoneticPr fontId="4"/>
  </si>
  <si>
    <t>　　　（なお、平成２１年度以前はガイドラインと同程度の研修を実施していた場合に記載すること）</t>
    <phoneticPr fontId="4"/>
  </si>
  <si>
    <t>①右記の入力例を参考に基本情報を入力してください。</t>
    <rPh sb="1" eb="3">
      <t>ウキ</t>
    </rPh>
    <rPh sb="4" eb="7">
      <t>ニュウリョクレイ</t>
    </rPh>
    <rPh sb="8" eb="10">
      <t>サンコウ</t>
    </rPh>
    <rPh sb="11" eb="13">
      <t>キホン</t>
    </rPh>
    <rPh sb="13" eb="15">
      <t>ジョウホウ</t>
    </rPh>
    <rPh sb="16" eb="18">
      <t>ニュウリョク</t>
    </rPh>
    <phoneticPr fontId="4"/>
  </si>
  <si>
    <t>摘　　要</t>
    <rPh sb="0" eb="1">
      <t>テキ</t>
    </rPh>
    <rPh sb="3" eb="4">
      <t>ヨウ</t>
    </rPh>
    <phoneticPr fontId="4"/>
  </si>
  <si>
    <t>　　　　　①平成１９年度以前　　②平成２０年度　　③平成２１年度　　④平成２２年度　　⑤平成２３年度</t>
    <rPh sb="44" eb="46">
      <t>ヘイセイ</t>
    </rPh>
    <rPh sb="48" eb="50">
      <t>ネンド</t>
    </rPh>
    <phoneticPr fontId="4"/>
  </si>
  <si>
    <t>⑤</t>
    <phoneticPr fontId="4"/>
  </si>
  <si>
    <t>８　「過去の新人看護職員研修の実施状況」は、平成２３年度以前に新人看護職員研修ガイドラインに沿った研修を実施していた場合に開始年度を下記から選び番号で記載すること。</t>
    <rPh sb="66" eb="68">
      <t>カキ</t>
    </rPh>
    <rPh sb="70" eb="71">
      <t>エラ</t>
    </rPh>
    <rPh sb="72" eb="74">
      <t>バンゴウ</t>
    </rPh>
    <phoneticPr fontId="4"/>
  </si>
  <si>
    <t>県補助
基本額</t>
    <rPh sb="0" eb="1">
      <t>ケン</t>
    </rPh>
    <rPh sb="1" eb="3">
      <t>ホジョ</t>
    </rPh>
    <rPh sb="4" eb="6">
      <t>キホン</t>
    </rPh>
    <rPh sb="6" eb="7">
      <t>ガク</t>
    </rPh>
    <phoneticPr fontId="4"/>
  </si>
  <si>
    <t>Ｌ</t>
    <phoneticPr fontId="4"/>
  </si>
  <si>
    <t>調整率</t>
    <rPh sb="0" eb="3">
      <t>チョウセイリツ</t>
    </rPh>
    <phoneticPr fontId="4"/>
  </si>
  <si>
    <t>寄付金
その他
の収入</t>
    <rPh sb="0" eb="3">
      <t>キフキン</t>
    </rPh>
    <rPh sb="6" eb="7">
      <t>タ</t>
    </rPh>
    <rPh sb="9" eb="11">
      <t>シュウニュウ</t>
    </rPh>
    <phoneticPr fontId="4"/>
  </si>
  <si>
    <t>代表者職氏名</t>
    <rPh sb="0" eb="3">
      <t>ダイヒョウシャ</t>
    </rPh>
    <rPh sb="3" eb="4">
      <t>ショク</t>
    </rPh>
    <rPh sb="4" eb="6">
      <t>シメイ</t>
    </rPh>
    <phoneticPr fontId="4"/>
  </si>
  <si>
    <t>施設区分</t>
    <rPh sb="0" eb="1">
      <t>シ</t>
    </rPh>
    <rPh sb="1" eb="2">
      <t>セツ</t>
    </rPh>
    <rPh sb="2" eb="3">
      <t>ク</t>
    </rPh>
    <rPh sb="3" eb="4">
      <t>ブン</t>
    </rPh>
    <phoneticPr fontId="4"/>
  </si>
  <si>
    <t>Ｅ</t>
    <phoneticPr fontId="15"/>
  </si>
  <si>
    <t>Ｇ</t>
    <phoneticPr fontId="15"/>
  </si>
  <si>
    <t>Ｈ</t>
    <phoneticPr fontId="15"/>
  </si>
  <si>
    <t>Ｉ</t>
    <phoneticPr fontId="15"/>
  </si>
  <si>
    <t>Ｊ</t>
    <phoneticPr fontId="15"/>
  </si>
  <si>
    <t>施設
区分</t>
    <rPh sb="0" eb="2">
      <t>シセツ</t>
    </rPh>
    <rPh sb="3" eb="5">
      <t>クブン</t>
    </rPh>
    <phoneticPr fontId="15"/>
  </si>
  <si>
    <t>助産師
離職率
(再掲)</t>
    <rPh sb="0" eb="2">
      <t>ジョサン</t>
    </rPh>
    <phoneticPr fontId="4"/>
  </si>
  <si>
    <t>新人
保健師
離職率</t>
    <rPh sb="0" eb="2">
      <t>シンジン</t>
    </rPh>
    <rPh sb="3" eb="6">
      <t>ホケンシ</t>
    </rPh>
    <rPh sb="7" eb="10">
      <t>リショクリツ</t>
    </rPh>
    <phoneticPr fontId="15"/>
  </si>
  <si>
    <t>新人
助産師
離職率</t>
    <rPh sb="0" eb="2">
      <t>シンジン</t>
    </rPh>
    <rPh sb="3" eb="5">
      <t>ジョサン</t>
    </rPh>
    <rPh sb="5" eb="6">
      <t>シ</t>
    </rPh>
    <rPh sb="7" eb="10">
      <t>リショクリツ</t>
    </rPh>
    <phoneticPr fontId="15"/>
  </si>
  <si>
    <t>保健師
離職率
(再掲)</t>
    <phoneticPr fontId="4"/>
  </si>
  <si>
    <t>基礎データ</t>
    <rPh sb="0" eb="2">
      <t>キソ</t>
    </rPh>
    <phoneticPr fontId="4"/>
  </si>
  <si>
    <t>（注）対象経費が補助基準額を上回る場合、上記補助予定額が支給されます。
　　対象経費が補助基準額を下回る場合、対象経費の１／２に調整率を乗じた額が補助金の支給額となります。</t>
    <rPh sb="3" eb="5">
      <t>タイショウ</t>
    </rPh>
    <rPh sb="5" eb="7">
      <t>ケイヒ</t>
    </rPh>
    <rPh sb="8" eb="10">
      <t>ホジョ</t>
    </rPh>
    <rPh sb="10" eb="13">
      <t>キジュンガク</t>
    </rPh>
    <rPh sb="14" eb="16">
      <t>ウワマワ</t>
    </rPh>
    <rPh sb="17" eb="19">
      <t>バアイ</t>
    </rPh>
    <rPh sb="20" eb="22">
      <t>ジョウキ</t>
    </rPh>
    <rPh sb="22" eb="24">
      <t>ホジョ</t>
    </rPh>
    <rPh sb="24" eb="27">
      <t>ヨテイガク</t>
    </rPh>
    <rPh sb="28" eb="30">
      <t>シキュウ</t>
    </rPh>
    <rPh sb="43" eb="45">
      <t>ホジョ</t>
    </rPh>
    <rPh sb="45" eb="48">
      <t>キジュンガク</t>
    </rPh>
    <rPh sb="49" eb="51">
      <t>シタマワ</t>
    </rPh>
    <rPh sb="52" eb="54">
      <t>バアイ</t>
    </rPh>
    <rPh sb="55" eb="57">
      <t>タイショウ</t>
    </rPh>
    <rPh sb="57" eb="59">
      <t>ケイヒ</t>
    </rPh>
    <rPh sb="64" eb="67">
      <t>チョウセイリツ</t>
    </rPh>
    <rPh sb="68" eb="69">
      <t>ジョウ</t>
    </rPh>
    <rPh sb="71" eb="72">
      <t>ガク</t>
    </rPh>
    <rPh sb="73" eb="76">
      <t>ホジョキン</t>
    </rPh>
    <rPh sb="77" eb="79">
      <t>シキュウ</t>
    </rPh>
    <rPh sb="79" eb="80">
      <t>ガク</t>
    </rPh>
    <phoneticPr fontId="4"/>
  </si>
  <si>
    <t>　　月　　　日</t>
    <rPh sb="2" eb="3">
      <t>ツキ</t>
    </rPh>
    <rPh sb="6" eb="7">
      <t>ニチ</t>
    </rPh>
    <phoneticPr fontId="4"/>
  </si>
  <si>
    <t>研修実施日</t>
    <rPh sb="0" eb="2">
      <t>ケンシュウ</t>
    </rPh>
    <rPh sb="2" eb="4">
      <t>ジッシ</t>
    </rPh>
    <rPh sb="4" eb="5">
      <t>ヒ</t>
    </rPh>
    <phoneticPr fontId="4"/>
  </si>
  <si>
    <t>実施時間数（時間）</t>
    <rPh sb="0" eb="2">
      <t>ジッシ</t>
    </rPh>
    <rPh sb="2" eb="5">
      <t>ジカンスウ</t>
    </rPh>
    <rPh sb="6" eb="8">
      <t>ジカン</t>
    </rPh>
    <phoneticPr fontId="4"/>
  </si>
  <si>
    <t>様式１－３　事業計画書　　受入予定人数　　計</t>
    <rPh sb="6" eb="8">
      <t>ジギョウ</t>
    </rPh>
    <rPh sb="8" eb="11">
      <t>ケイカクショ</t>
    </rPh>
    <rPh sb="13" eb="15">
      <t>ウケイレ</t>
    </rPh>
    <rPh sb="15" eb="17">
      <t>ヨテイ</t>
    </rPh>
    <rPh sb="17" eb="19">
      <t>ニンズウ</t>
    </rPh>
    <rPh sb="21" eb="22">
      <t>ケイ</t>
    </rPh>
    <phoneticPr fontId="4"/>
  </si>
  <si>
    <t>実施時間×</t>
    <rPh sb="0" eb="2">
      <t>ジッシ</t>
    </rPh>
    <rPh sb="2" eb="4">
      <t>ジカン</t>
    </rPh>
    <phoneticPr fontId="4"/>
  </si>
  <si>
    <t>受入人数</t>
    <rPh sb="0" eb="2">
      <t>ウケイレ</t>
    </rPh>
    <rPh sb="2" eb="4">
      <t>ニンズウ</t>
    </rPh>
    <phoneticPr fontId="4"/>
  </si>
  <si>
    <t>←入力シート 受入時間</t>
    <rPh sb="1" eb="3">
      <t>ニュウリョク</t>
    </rPh>
    <rPh sb="7" eb="9">
      <t>ウケイレ</t>
    </rPh>
    <rPh sb="9" eb="11">
      <t>ジカン</t>
    </rPh>
    <phoneticPr fontId="4"/>
  </si>
  <si>
    <t>←様式２－２　受入時間</t>
    <rPh sb="1" eb="3">
      <t>ヨウシキ</t>
    </rPh>
    <phoneticPr fontId="4"/>
  </si>
  <si>
    <t>←備品は、品名、単価を記入してください。</t>
    <rPh sb="1" eb="3">
      <t>ビヒン</t>
    </rPh>
    <rPh sb="5" eb="7">
      <t>ヒンメイ</t>
    </rPh>
    <rPh sb="8" eb="10">
      <t>タンカ</t>
    </rPh>
    <rPh sb="11" eb="13">
      <t>キニュウ</t>
    </rPh>
    <phoneticPr fontId="4"/>
  </si>
  <si>
    <t>テーマ</t>
    <phoneticPr fontId="4"/>
  </si>
  <si>
    <r>
      <t>担当者職氏名（</t>
    </r>
    <r>
      <rPr>
        <sz val="9"/>
        <rFont val="ＭＳ Ｐゴシック"/>
        <family val="3"/>
        <charset val="128"/>
      </rPr>
      <t>ふりがな</t>
    </r>
    <r>
      <rPr>
        <sz val="11"/>
        <rFont val="ＭＳ Ｐゴシック"/>
        <family val="3"/>
        <charset val="128"/>
      </rPr>
      <t>）</t>
    </r>
    <rPh sb="0" eb="3">
      <t>タントウシャ</t>
    </rPh>
    <rPh sb="3" eb="4">
      <t>ショク</t>
    </rPh>
    <rPh sb="4" eb="6">
      <t>シメイ</t>
    </rPh>
    <phoneticPr fontId="4"/>
  </si>
  <si>
    <t>Ｍ</t>
    <phoneticPr fontId="4"/>
  </si>
  <si>
    <t>　賃金は、外部の新人研修参加に伴う代替職員経費に限る（研修責任者研修等は対象外）。</t>
    <rPh sb="1" eb="3">
      <t>チンギン</t>
    </rPh>
    <rPh sb="5" eb="7">
      <t>ガイブ</t>
    </rPh>
    <rPh sb="8" eb="10">
      <t>シンジン</t>
    </rPh>
    <rPh sb="10" eb="12">
      <t>ケンシュウ</t>
    </rPh>
    <rPh sb="12" eb="14">
      <t>サンカ</t>
    </rPh>
    <rPh sb="15" eb="16">
      <t>トモナ</t>
    </rPh>
    <rPh sb="17" eb="19">
      <t>ダイタイ</t>
    </rPh>
    <rPh sb="19" eb="21">
      <t>ショクイン</t>
    </rPh>
    <rPh sb="21" eb="23">
      <t>ケイヒ</t>
    </rPh>
    <rPh sb="24" eb="25">
      <t>カギ</t>
    </rPh>
    <rPh sb="27" eb="29">
      <t>ケンシュウ</t>
    </rPh>
    <rPh sb="29" eb="32">
      <t>セキニンシャ</t>
    </rPh>
    <rPh sb="32" eb="34">
      <t>ケンシュウ</t>
    </rPh>
    <rPh sb="34" eb="35">
      <t>トウ</t>
    </rPh>
    <rPh sb="36" eb="39">
      <t>タイショウガイ</t>
    </rPh>
    <phoneticPr fontId="4"/>
  </si>
  <si>
    <t>医療機関名</t>
    <rPh sb="0" eb="2">
      <t>イリョウ</t>
    </rPh>
    <rPh sb="2" eb="4">
      <t>キカン</t>
    </rPh>
    <rPh sb="4" eb="5">
      <t>メイ</t>
    </rPh>
    <phoneticPr fontId="24"/>
  </si>
  <si>
    <t>設置主体</t>
    <rPh sb="0" eb="2">
      <t>セッチ</t>
    </rPh>
    <rPh sb="2" eb="4">
      <t>シュタイ</t>
    </rPh>
    <phoneticPr fontId="24"/>
  </si>
  <si>
    <t>団体名</t>
    <rPh sb="0" eb="3">
      <t>ダンタイメイ</t>
    </rPh>
    <phoneticPr fontId="24"/>
  </si>
  <si>
    <t>担当者</t>
    <rPh sb="0" eb="3">
      <t>タントウシャ</t>
    </rPh>
    <phoneticPr fontId="24"/>
  </si>
  <si>
    <t>メールアドレス</t>
  </si>
  <si>
    <t>種別</t>
    <rPh sb="0" eb="2">
      <t>シュベツ</t>
    </rPh>
    <phoneticPr fontId="24"/>
  </si>
  <si>
    <t>口座番号</t>
    <rPh sb="0" eb="2">
      <t>コウザ</t>
    </rPh>
    <rPh sb="2" eb="4">
      <t>バンゴウ</t>
    </rPh>
    <phoneticPr fontId="24"/>
  </si>
  <si>
    <t>口座名義人（カナ）</t>
    <rPh sb="0" eb="2">
      <t>コウザ</t>
    </rPh>
    <rPh sb="2" eb="5">
      <t>メイギニン</t>
    </rPh>
    <phoneticPr fontId="24"/>
  </si>
  <si>
    <t>口座名義人</t>
    <rPh sb="0" eb="2">
      <t>コウザ</t>
    </rPh>
    <rPh sb="2" eb="5">
      <t>メイギニン</t>
    </rPh>
    <phoneticPr fontId="24"/>
  </si>
  <si>
    <t>申　請　日</t>
    <rPh sb="0" eb="1">
      <t>サル</t>
    </rPh>
    <rPh sb="2" eb="3">
      <t>ショウ</t>
    </rPh>
    <rPh sb="4" eb="5">
      <t>ビ</t>
    </rPh>
    <phoneticPr fontId="24"/>
  </si>
  <si>
    <t>文書番号</t>
    <rPh sb="0" eb="2">
      <t>ブンショ</t>
    </rPh>
    <rPh sb="2" eb="4">
      <t>バンゴウ</t>
    </rPh>
    <phoneticPr fontId="24"/>
  </si>
  <si>
    <t>金融機関名・支店名</t>
    <rPh sb="0" eb="2">
      <t>キンユウ</t>
    </rPh>
    <rPh sb="2" eb="4">
      <t>キカン</t>
    </rPh>
    <rPh sb="4" eb="5">
      <t>メイ</t>
    </rPh>
    <rPh sb="6" eb="8">
      <t>シテン</t>
    </rPh>
    <rPh sb="8" eb="9">
      <t>ナ</t>
    </rPh>
    <phoneticPr fontId="4"/>
  </si>
  <si>
    <t>銀行名</t>
    <rPh sb="0" eb="3">
      <t>ギンコウメイ</t>
    </rPh>
    <phoneticPr fontId="24"/>
  </si>
  <si>
    <t>支店名</t>
    <rPh sb="0" eb="3">
      <t>シテンメイ</t>
    </rPh>
    <phoneticPr fontId="24"/>
  </si>
  <si>
    <t>新人看護
職員離職率</t>
    <rPh sb="0" eb="2">
      <t>シンジン</t>
    </rPh>
    <rPh sb="2" eb="4">
      <t>カンゴ</t>
    </rPh>
    <rPh sb="5" eb="7">
      <t>ショクイン</t>
    </rPh>
    <rPh sb="7" eb="10">
      <t>リショクリツ</t>
    </rPh>
    <phoneticPr fontId="15"/>
  </si>
  <si>
    <t>看護職員
離職率</t>
    <rPh sb="0" eb="2">
      <t>カンゴ</t>
    </rPh>
    <rPh sb="2" eb="4">
      <t>ショクイン</t>
    </rPh>
    <rPh sb="5" eb="8">
      <t>リショクリツ</t>
    </rPh>
    <phoneticPr fontId="15"/>
  </si>
  <si>
    <t>新人看護
職員数</t>
    <rPh sb="0" eb="2">
      <t>シンジン</t>
    </rPh>
    <rPh sb="2" eb="4">
      <t>カンゴ</t>
    </rPh>
    <rPh sb="5" eb="8">
      <t>ショクインスウ</t>
    </rPh>
    <phoneticPr fontId="15"/>
  </si>
  <si>
    <t>新人
保健師数</t>
    <rPh sb="0" eb="2">
      <t>シンジン</t>
    </rPh>
    <rPh sb="3" eb="4">
      <t>タモツ</t>
    </rPh>
    <rPh sb="4" eb="5">
      <t>ケン</t>
    </rPh>
    <rPh sb="5" eb="6">
      <t>シ</t>
    </rPh>
    <rPh sb="6" eb="7">
      <t>スウ</t>
    </rPh>
    <phoneticPr fontId="4"/>
  </si>
  <si>
    <t>医療法上の
許可病床総数</t>
    <rPh sb="0" eb="3">
      <t>イリョウホウ</t>
    </rPh>
    <rPh sb="3" eb="4">
      <t>ジョウ</t>
    </rPh>
    <rPh sb="6" eb="8">
      <t>キョカ</t>
    </rPh>
    <rPh sb="8" eb="10">
      <t>ビョウショウ</t>
    </rPh>
    <rPh sb="10" eb="12">
      <t>ソウスウ</t>
    </rPh>
    <phoneticPr fontId="15"/>
  </si>
  <si>
    <t>研修経費の分</t>
    <rPh sb="0" eb="2">
      <t>ケンシュウ</t>
    </rPh>
    <rPh sb="2" eb="4">
      <t>ケイヒ</t>
    </rPh>
    <rPh sb="5" eb="6">
      <t>ブン</t>
    </rPh>
    <phoneticPr fontId="15"/>
  </si>
  <si>
    <t>寄付金
その他の
収入額</t>
    <phoneticPr fontId="15"/>
  </si>
  <si>
    <t>対象経費
の支出予定額</t>
    <phoneticPr fontId="15"/>
  </si>
  <si>
    <t>新人看護
職員等数</t>
    <rPh sb="0" eb="2">
      <t>シンジン</t>
    </rPh>
    <rPh sb="2" eb="4">
      <t>カンゴ</t>
    </rPh>
    <rPh sb="5" eb="7">
      <t>ショクイン</t>
    </rPh>
    <rPh sb="7" eb="8">
      <t>トウ</t>
    </rPh>
    <rPh sb="8" eb="9">
      <t>スウ</t>
    </rPh>
    <phoneticPr fontId="15"/>
  </si>
  <si>
    <t>医療機関受入研修事業の分</t>
    <rPh sb="0" eb="2">
      <t>イリョウ</t>
    </rPh>
    <rPh sb="2" eb="4">
      <t>キカン</t>
    </rPh>
    <rPh sb="4" eb="6">
      <t>ウケイレ</t>
    </rPh>
    <rPh sb="6" eb="8">
      <t>ケンシュウ</t>
    </rPh>
    <rPh sb="8" eb="10">
      <t>ジギョウ</t>
    </rPh>
    <rPh sb="11" eb="12">
      <t>ブン</t>
    </rPh>
    <phoneticPr fontId="15"/>
  </si>
  <si>
    <t>担当者連絡先(TEL・FAX)</t>
    <phoneticPr fontId="4"/>
  </si>
  <si>
    <t>神戸市○○区△△町１－２－３</t>
    <rPh sb="0" eb="3">
      <t>コウベシ</t>
    </rPh>
    <rPh sb="5" eb="6">
      <t>ク</t>
    </rPh>
    <rPh sb="8" eb="9">
      <t>マチ</t>
    </rPh>
    <phoneticPr fontId="4"/>
  </si>
  <si>
    <t>法人等所在地</t>
    <rPh sb="0" eb="2">
      <t>ホウジン</t>
    </rPh>
    <rPh sb="2" eb="3">
      <t>トウ</t>
    </rPh>
    <rPh sb="3" eb="6">
      <t>ショザイチ</t>
    </rPh>
    <phoneticPr fontId="4"/>
  </si>
  <si>
    <t>施設（病院）所在地</t>
    <rPh sb="0" eb="2">
      <t>シセツ</t>
    </rPh>
    <rPh sb="3" eb="5">
      <t>ビョウイン</t>
    </rPh>
    <rPh sb="6" eb="9">
      <t>ショザイチ</t>
    </rPh>
    <phoneticPr fontId="4"/>
  </si>
  <si>
    <t>連絡先ＴＥＬ</t>
    <rPh sb="0" eb="2">
      <t>レンラク</t>
    </rPh>
    <rPh sb="2" eb="3">
      <t>サキ</t>
    </rPh>
    <phoneticPr fontId="24"/>
  </si>
  <si>
    <t>施設所在地</t>
    <rPh sb="0" eb="2">
      <t>シセツ</t>
    </rPh>
    <rPh sb="2" eb="5">
      <t>ショザイチ</t>
    </rPh>
    <phoneticPr fontId="24"/>
  </si>
  <si>
    <t>代表者分類</t>
    <rPh sb="0" eb="3">
      <t>ダイヒョウシャ</t>
    </rPh>
    <rPh sb="3" eb="5">
      <t>ブンルイ</t>
    </rPh>
    <phoneticPr fontId="4"/>
  </si>
  <si>
    <r>
      <t>（注）教育担当者数は新人看護職員５名以上で、５名ごとに１名です。（自動計算、</t>
    </r>
    <r>
      <rPr>
        <sz val="9"/>
        <color indexed="10"/>
        <rFont val="ＭＳ Ｐゴシック"/>
        <family val="3"/>
        <charset val="128"/>
      </rPr>
      <t>最大14名</t>
    </r>
    <r>
      <rPr>
        <sz val="9"/>
        <rFont val="ＭＳ Ｐゴシック"/>
        <family val="3"/>
        <charset val="128"/>
      </rPr>
      <t>）</t>
    </r>
    <rPh sb="3" eb="5">
      <t>キョウイク</t>
    </rPh>
    <rPh sb="5" eb="8">
      <t>タントウシャ</t>
    </rPh>
    <rPh sb="8" eb="9">
      <t>カズ</t>
    </rPh>
    <rPh sb="10" eb="12">
      <t>シンジン</t>
    </rPh>
    <rPh sb="12" eb="14">
      <t>カンゴ</t>
    </rPh>
    <rPh sb="14" eb="16">
      <t>ショクイン</t>
    </rPh>
    <rPh sb="17" eb="20">
      <t>メイイジョウ</t>
    </rPh>
    <rPh sb="23" eb="24">
      <t>メイ</t>
    </rPh>
    <rPh sb="28" eb="29">
      <t>メイ</t>
    </rPh>
    <rPh sb="33" eb="35">
      <t>ジドウ</t>
    </rPh>
    <rPh sb="35" eb="37">
      <t>ケイサン</t>
    </rPh>
    <rPh sb="38" eb="40">
      <t>サイダイ</t>
    </rPh>
    <rPh sb="42" eb="43">
      <t>メイ</t>
    </rPh>
    <phoneticPr fontId="4"/>
  </si>
  <si>
    <t>図書購入費</t>
  </si>
  <si>
    <t>理事長、代表理事等「法人代表者」</t>
  </si>
  <si>
    <t>理事長、代表理事等「法人代表者」</t>
    <phoneticPr fontId="4"/>
  </si>
  <si>
    <t>院長等「病院代表者」</t>
    <phoneticPr fontId="4"/>
  </si>
  <si>
    <t>研修受講予定者数</t>
    <rPh sb="0" eb="2">
      <t>ケンシュウ</t>
    </rPh>
    <rPh sb="2" eb="4">
      <t>ジュコウ</t>
    </rPh>
    <rPh sb="4" eb="7">
      <t>ヨテイシャ</t>
    </rPh>
    <rPh sb="7" eb="8">
      <t>スウ</t>
    </rPh>
    <phoneticPr fontId="4"/>
  </si>
  <si>
    <t>うち保健師（再掲）</t>
    <rPh sb="2" eb="5">
      <t>ホケンシ</t>
    </rPh>
    <rPh sb="6" eb="8">
      <t>サイケイ</t>
    </rPh>
    <phoneticPr fontId="4"/>
  </si>
  <si>
    <t>うち助産師
（再掲）</t>
    <rPh sb="2" eb="4">
      <t>ジョサン</t>
    </rPh>
    <rPh sb="4" eb="5">
      <t>シ</t>
    </rPh>
    <rPh sb="7" eb="9">
      <t>サイケイ</t>
    </rPh>
    <phoneticPr fontId="4"/>
  </si>
  <si>
    <t>看護職員離職率</t>
    <rPh sb="0" eb="2">
      <t>カンゴ</t>
    </rPh>
    <rPh sb="2" eb="4">
      <t>ショクイン</t>
    </rPh>
    <rPh sb="4" eb="7">
      <t>リショクリツ</t>
    </rPh>
    <phoneticPr fontId="4"/>
  </si>
  <si>
    <t>うち
新人
保健師
（再掲）</t>
    <rPh sb="3" eb="5">
      <t>シンジン</t>
    </rPh>
    <rPh sb="6" eb="9">
      <t>ホケンシ</t>
    </rPh>
    <rPh sb="11" eb="13">
      <t>サイケイ</t>
    </rPh>
    <phoneticPr fontId="4"/>
  </si>
  <si>
    <t>うち
新人
助産師
（再掲）</t>
    <rPh sb="3" eb="5">
      <t>シンジン</t>
    </rPh>
    <rPh sb="6" eb="8">
      <t>ジョサン</t>
    </rPh>
    <rPh sb="8" eb="9">
      <t>シ</t>
    </rPh>
    <rPh sb="11" eb="13">
      <t>サイケイ</t>
    </rPh>
    <phoneticPr fontId="4"/>
  </si>
  <si>
    <t>県　補　助　基　準　額</t>
    <rPh sb="0" eb="1">
      <t>ケン</t>
    </rPh>
    <rPh sb="2" eb="3">
      <t>ホ</t>
    </rPh>
    <rPh sb="4" eb="5">
      <t>スケ</t>
    </rPh>
    <rPh sb="6" eb="7">
      <t>モト</t>
    </rPh>
    <rPh sb="8" eb="9">
      <t>ジュン</t>
    </rPh>
    <rPh sb="10" eb="11">
      <t>ガク</t>
    </rPh>
    <phoneticPr fontId="4"/>
  </si>
  <si>
    <t>２　「看護職員数」及び「新人看護職員研修」は、保健師・助産師・看護師・准看護師のいずれかの免許の有資格者数とし、二以上の免許を持つ者も一人として数える。</t>
    <rPh sb="18" eb="20">
      <t>ケンシュウ</t>
    </rPh>
    <phoneticPr fontId="4"/>
  </si>
  <si>
    <t>３　「新人保健師研修」には、主として保健師免許取得後に初めて保健師として就労する保健師のうち、新人保健師研修に参加する者の数を記載すること。</t>
    <rPh sb="8" eb="10">
      <t>ケンシュウ</t>
    </rPh>
    <phoneticPr fontId="4"/>
  </si>
  <si>
    <t>４　「新人助産師研修」には、主として助産師免許取得後に初めて助産師として就労する助産師のうち、新人助産師研修に参加する者の数を記載すること。</t>
    <rPh sb="8" eb="10">
      <t>ケンシュウ</t>
    </rPh>
    <phoneticPr fontId="4"/>
  </si>
  <si>
    <t>５　「うち再掲分」には、「新人保健師研修」又は「新人助産師研修」のうち「新人看護職員研修」にも計上した者の数を記載すること。</t>
    <rPh sb="18" eb="20">
      <t>ケンシュウ</t>
    </rPh>
    <rPh sb="29" eb="31">
      <t>ケンシュウ</t>
    </rPh>
    <rPh sb="42" eb="44">
      <t>ケンシュウ</t>
    </rPh>
    <phoneticPr fontId="4"/>
  </si>
  <si>
    <t>１０　「研修責任者数」、「教育担当者数」及び「実地指導者数」は、兼任の場合、兼務している役割それぞれの人数に含めること。</t>
    <phoneticPr fontId="4"/>
  </si>
  <si>
    <t>新人看護職員研修</t>
    <rPh sb="0" eb="2">
      <t>シンジン</t>
    </rPh>
    <rPh sb="2" eb="4">
      <t>カンゴ</t>
    </rPh>
    <rPh sb="4" eb="6">
      <t>ショクイン</t>
    </rPh>
    <rPh sb="6" eb="8">
      <t>ケンシュウ</t>
    </rPh>
    <phoneticPr fontId="4"/>
  </si>
  <si>
    <t>新人保健師研修</t>
    <rPh sb="0" eb="2">
      <t>シンジン</t>
    </rPh>
    <rPh sb="2" eb="5">
      <t>ホケンシ</t>
    </rPh>
    <rPh sb="5" eb="7">
      <t>ケンシュウ</t>
    </rPh>
    <phoneticPr fontId="4"/>
  </si>
  <si>
    <t>新人助産師研修</t>
    <rPh sb="0" eb="2">
      <t>シンジン</t>
    </rPh>
    <rPh sb="2" eb="5">
      <t>ジョサンシ</t>
    </rPh>
    <rPh sb="5" eb="7">
      <t>ケンシュウ</t>
    </rPh>
    <phoneticPr fontId="4"/>
  </si>
  <si>
    <t>研修の有無</t>
    <rPh sb="0" eb="2">
      <t>ケンシュウ</t>
    </rPh>
    <rPh sb="3" eb="5">
      <t>ウム</t>
    </rPh>
    <phoneticPr fontId="4"/>
  </si>
  <si>
    <t>研修計画ｼｰﾄ数</t>
    <rPh sb="0" eb="2">
      <t>ケンシュウ</t>
    </rPh>
    <rPh sb="2" eb="4">
      <t>ケイカク</t>
    </rPh>
    <rPh sb="7" eb="8">
      <t>スウ</t>
    </rPh>
    <phoneticPr fontId="4"/>
  </si>
  <si>
    <t>内容計画書の有無</t>
    <rPh sb="0" eb="2">
      <t>ナイヨウ</t>
    </rPh>
    <rPh sb="2" eb="5">
      <t>ケイカクショ</t>
    </rPh>
    <rPh sb="6" eb="8">
      <t>ウム</t>
    </rPh>
    <phoneticPr fontId="4"/>
  </si>
  <si>
    <t>←名簿人数と一致します。</t>
    <rPh sb="1" eb="3">
      <t>メイボ</t>
    </rPh>
    <rPh sb="3" eb="5">
      <t>ニンズウ</t>
    </rPh>
    <rPh sb="6" eb="8">
      <t>イッチ</t>
    </rPh>
    <phoneticPr fontId="4"/>
  </si>
  <si>
    <r>
      <t>←入力シートに記載した人数です。</t>
    </r>
    <r>
      <rPr>
        <sz val="11"/>
        <color indexed="10"/>
        <rFont val="ＭＳ Ｐゴシック"/>
        <family val="3"/>
        <charset val="128"/>
      </rPr>
      <t>名簿人数と一致します。</t>
    </r>
    <rPh sb="1" eb="3">
      <t>ニュウリョク</t>
    </rPh>
    <rPh sb="7" eb="9">
      <t>キサイ</t>
    </rPh>
    <rPh sb="11" eb="13">
      <t>ニンズウ</t>
    </rPh>
    <phoneticPr fontId="4"/>
  </si>
  <si>
    <t>研修責
任者数</t>
    <rPh sb="0" eb="2">
      <t>ケンシュウ</t>
    </rPh>
    <rPh sb="2" eb="3">
      <t>セキ</t>
    </rPh>
    <rPh sb="4" eb="5">
      <t>ニン</t>
    </rPh>
    <rPh sb="5" eb="6">
      <t>シャ</t>
    </rPh>
    <rPh sb="6" eb="7">
      <t>スウ</t>
    </rPh>
    <phoneticPr fontId="4"/>
  </si>
  <si>
    <t>教育担
当者数</t>
    <rPh sb="0" eb="2">
      <t>キョウイク</t>
    </rPh>
    <rPh sb="2" eb="3">
      <t>タン</t>
    </rPh>
    <rPh sb="4" eb="5">
      <t>トウ</t>
    </rPh>
    <rPh sb="5" eb="6">
      <t>シャ</t>
    </rPh>
    <rPh sb="6" eb="7">
      <t>スウ</t>
    </rPh>
    <phoneticPr fontId="4"/>
  </si>
  <si>
    <t>実地指
導者数</t>
    <rPh sb="0" eb="2">
      <t>ジッチ</t>
    </rPh>
    <rPh sb="2" eb="3">
      <t>ユビ</t>
    </rPh>
    <rPh sb="4" eb="5">
      <t>シルベ</t>
    </rPh>
    <rPh sb="5" eb="6">
      <t>シャ</t>
    </rPh>
    <rPh sb="6" eb="7">
      <t>スウ</t>
    </rPh>
    <phoneticPr fontId="4"/>
  </si>
  <si>
    <t>専任</t>
    <rPh sb="0" eb="2">
      <t>センニン</t>
    </rPh>
    <phoneticPr fontId="4"/>
  </si>
  <si>
    <t>兼任</t>
    <rPh sb="0" eb="2">
      <t>ケンニン</t>
    </rPh>
    <phoneticPr fontId="4"/>
  </si>
  <si>
    <t>対象経費の
支出予定額</t>
    <rPh sb="0" eb="2">
      <t>タイショウ</t>
    </rPh>
    <rPh sb="2" eb="4">
      <t>ケイヒ</t>
    </rPh>
    <rPh sb="6" eb="8">
      <t>シシュツ</t>
    </rPh>
    <rPh sb="8" eb="10">
      <t>ヨテイ</t>
    </rPh>
    <rPh sb="10" eb="11">
      <t>ガク</t>
    </rPh>
    <phoneticPr fontId="4"/>
  </si>
  <si>
    <t>←研修責任者の経費のみ計上できます。　様式１－３事業計画書の研修責任者数と　整合を図ってください。</t>
    <rPh sb="1" eb="3">
      <t>ケンシュウ</t>
    </rPh>
    <rPh sb="3" eb="6">
      <t>セキニンシャ</t>
    </rPh>
    <rPh sb="7" eb="9">
      <t>ケイヒ</t>
    </rPh>
    <rPh sb="11" eb="13">
      <t>ケイジョウ</t>
    </rPh>
    <rPh sb="19" eb="21">
      <t>ヨウシキ</t>
    </rPh>
    <rPh sb="24" eb="26">
      <t>ジギョウ</t>
    </rPh>
    <rPh sb="26" eb="29">
      <t>ケイカクショ</t>
    </rPh>
    <rPh sb="30" eb="32">
      <t>ケンシュウ</t>
    </rPh>
    <rPh sb="32" eb="35">
      <t>セキニンシャ</t>
    </rPh>
    <rPh sb="35" eb="36">
      <t>スウ</t>
    </rPh>
    <rPh sb="38" eb="40">
      <t>セイゴウ</t>
    </rPh>
    <rPh sb="41" eb="42">
      <t>ハカ</t>
    </rPh>
    <phoneticPr fontId="4"/>
  </si>
  <si>
    <t>ふりがな</t>
    <phoneticPr fontId="4"/>
  </si>
  <si>
    <t>ふりがな</t>
    <phoneticPr fontId="4"/>
  </si>
  <si>
    <t>ひょうごけんちょうびょういん</t>
    <phoneticPr fontId="4"/>
  </si>
  <si>
    <t>K</t>
    <phoneticPr fontId="4"/>
  </si>
  <si>
    <t>選定額</t>
    <rPh sb="0" eb="2">
      <t>センテイ</t>
    </rPh>
    <rPh sb="2" eb="3">
      <t>ガク</t>
    </rPh>
    <phoneticPr fontId="4"/>
  </si>
  <si>
    <t>理由</t>
    <rPh sb="0" eb="2">
      <t>リユウ</t>
    </rPh>
    <phoneticPr fontId="4"/>
  </si>
  <si>
    <t>名前</t>
    <rPh sb="0" eb="2">
      <t>ナマエ</t>
    </rPh>
    <phoneticPr fontId="4"/>
  </si>
  <si>
    <t>　　　３　対象経費の支出予定額D欄は様式１－２「対象経費の支出予定額内訳」の合計と一致すること。</t>
    <rPh sb="5" eb="7">
      <t>タイショウ</t>
    </rPh>
    <rPh sb="7" eb="9">
      <t>ケイヒ</t>
    </rPh>
    <rPh sb="10" eb="12">
      <t>シシュツ</t>
    </rPh>
    <rPh sb="12" eb="14">
      <t>ヨテイ</t>
    </rPh>
    <rPh sb="14" eb="15">
      <t>ガク</t>
    </rPh>
    <rPh sb="16" eb="17">
      <t>ラン</t>
    </rPh>
    <rPh sb="18" eb="20">
      <t>ヨウシキ</t>
    </rPh>
    <rPh sb="38" eb="40">
      <t>ゴウケイ</t>
    </rPh>
    <rPh sb="41" eb="43">
      <t>イッチ</t>
    </rPh>
    <phoneticPr fontId="4"/>
  </si>
  <si>
    <t>　　　５　選定額J欄にはＣ欄とＤ欄及びＩ欄の金額を比較して一番少ない額を記入すること。</t>
    <rPh sb="13" eb="14">
      <t>ラン</t>
    </rPh>
    <rPh sb="17" eb="18">
      <t>オヨ</t>
    </rPh>
    <rPh sb="29" eb="31">
      <t>イチバン</t>
    </rPh>
    <phoneticPr fontId="4"/>
  </si>
  <si>
    <t>必要になりますので、保管しておいてください。</t>
    <phoneticPr fontId="4"/>
  </si>
  <si>
    <t>実績報告の際、領収書コピーの添付が</t>
    <rPh sb="0" eb="2">
      <t>ジッセキ</t>
    </rPh>
    <rPh sb="2" eb="4">
      <t>ホウコク</t>
    </rPh>
    <rPh sb="5" eb="6">
      <t>サイ</t>
    </rPh>
    <rPh sb="7" eb="10">
      <t>リョウシュウショ</t>
    </rPh>
    <rPh sb="14" eb="16">
      <t>テンプ</t>
    </rPh>
    <phoneticPr fontId="4"/>
  </si>
  <si>
    <t>○○　＠2,000円×１冊＝2,000円</t>
    <rPh sb="9" eb="10">
      <t>エン</t>
    </rPh>
    <rPh sb="12" eb="13">
      <t>サツ</t>
    </rPh>
    <phoneticPr fontId="4"/>
  </si>
  <si>
    <t>外部研修参加費　＠1,000×20人＝20,000円</t>
    <rPh sb="0" eb="2">
      <t>ガイブ</t>
    </rPh>
    <rPh sb="2" eb="4">
      <t>ケンシュウ</t>
    </rPh>
    <rPh sb="4" eb="7">
      <t>サンカヒ</t>
    </rPh>
    <rPh sb="17" eb="18">
      <t>ニン</t>
    </rPh>
    <rPh sb="25" eb="26">
      <t>エン</t>
    </rPh>
    <phoneticPr fontId="4"/>
  </si>
  <si>
    <t>テキスト代　10円×50枚×５部＝2,500円</t>
    <rPh sb="4" eb="5">
      <t>ダイ</t>
    </rPh>
    <rPh sb="8" eb="9">
      <t>エン</t>
    </rPh>
    <rPh sb="12" eb="13">
      <t>マイ</t>
    </rPh>
    <rPh sb="15" eb="16">
      <t>ブ</t>
    </rPh>
    <rPh sb="22" eb="23">
      <t>エン</t>
    </rPh>
    <phoneticPr fontId="4"/>
  </si>
  <si>
    <t>テキスト代　10円×50枚×20部＝10,000円</t>
    <rPh sb="4" eb="5">
      <t>ダイ</t>
    </rPh>
    <rPh sb="8" eb="9">
      <t>エン</t>
    </rPh>
    <rPh sb="12" eb="13">
      <t>マイ</t>
    </rPh>
    <rPh sb="16" eb="17">
      <t>ブ</t>
    </rPh>
    <rPh sb="24" eb="25">
      <t>エン</t>
    </rPh>
    <phoneticPr fontId="4"/>
  </si>
  <si>
    <t>小数点第１位は、切り捨て</t>
    <rPh sb="0" eb="3">
      <t>ショウスウテン</t>
    </rPh>
    <rPh sb="3" eb="4">
      <t>ダイ</t>
    </rPh>
    <rPh sb="5" eb="6">
      <t>クライ</t>
    </rPh>
    <rPh sb="8" eb="9">
      <t>キ</t>
    </rPh>
    <rPh sb="10" eb="11">
      <t>ス</t>
    </rPh>
    <phoneticPr fontId="4"/>
  </si>
  <si>
    <t>eラーニング使用料　7,000円×20人＝140,000円</t>
    <rPh sb="6" eb="9">
      <t>シヨウリョウ</t>
    </rPh>
    <rPh sb="15" eb="16">
      <t>エン</t>
    </rPh>
    <rPh sb="28" eb="29">
      <t>エン</t>
    </rPh>
    <phoneticPr fontId="4"/>
  </si>
  <si>
    <t>【送付時非表示】</t>
    <rPh sb="1" eb="4">
      <t>ソウフジ</t>
    </rPh>
    <rPh sb="4" eb="7">
      <t>ヒヒョウジ</t>
    </rPh>
    <phoneticPr fontId="4"/>
  </si>
  <si>
    <t>【備考】</t>
    <rPh sb="1" eb="3">
      <t>ビコウ</t>
    </rPh>
    <phoneticPr fontId="4"/>
  </si>
  <si>
    <t>　免許取得日から研修受講まで、ブランクのある職員が
いれば名前と理由を記入してください。</t>
    <rPh sb="1" eb="3">
      <t>メンキョ</t>
    </rPh>
    <rPh sb="3" eb="6">
      <t>シュトクビ</t>
    </rPh>
    <rPh sb="8" eb="10">
      <t>ケンシュウ</t>
    </rPh>
    <rPh sb="10" eb="12">
      <t>ジュコウ</t>
    </rPh>
    <rPh sb="22" eb="24">
      <t>ショクイン</t>
    </rPh>
    <rPh sb="29" eb="31">
      <t>ナマエ</t>
    </rPh>
    <rPh sb="32" eb="34">
      <t>リユウ</t>
    </rPh>
    <rPh sb="35" eb="37">
      <t>キニュウ</t>
    </rPh>
    <phoneticPr fontId="4"/>
  </si>
  <si>
    <t>代表者職・氏名</t>
    <rPh sb="0" eb="3">
      <t>ダイヒョウシャ</t>
    </rPh>
    <rPh sb="3" eb="4">
      <t>ショク</t>
    </rPh>
    <rPh sb="5" eb="7">
      <t>シメイ</t>
    </rPh>
    <phoneticPr fontId="4"/>
  </si>
  <si>
    <t>消耗品購入一覧</t>
    <rPh sb="0" eb="3">
      <t>ショウモウヒン</t>
    </rPh>
    <rPh sb="3" eb="5">
      <t>コウニュウ</t>
    </rPh>
    <rPh sb="5" eb="7">
      <t>イチラン</t>
    </rPh>
    <phoneticPr fontId="4"/>
  </si>
  <si>
    <t>品名</t>
    <rPh sb="0" eb="2">
      <t>ヒンメイ</t>
    </rPh>
    <phoneticPr fontId="4"/>
  </si>
  <si>
    <t>数量</t>
    <rPh sb="0" eb="2">
      <t>スウリョウ</t>
    </rPh>
    <phoneticPr fontId="4"/>
  </si>
  <si>
    <t>単価</t>
    <rPh sb="0" eb="2">
      <t>タンカ</t>
    </rPh>
    <phoneticPr fontId="4"/>
  </si>
  <si>
    <t>金額</t>
    <rPh sb="0" eb="2">
      <t>キンガク</t>
    </rPh>
    <phoneticPr fontId="4"/>
  </si>
  <si>
    <t>abcdefg@pref.hyogo.lg.jp</t>
    <phoneticPr fontId="4"/>
  </si>
  <si>
    <t>様式１－２　別記</t>
    <rPh sb="0" eb="2">
      <t>ヨウシキ</t>
    </rPh>
    <rPh sb="6" eb="8">
      <t>ベッキ</t>
    </rPh>
    <phoneticPr fontId="4"/>
  </si>
  <si>
    <t>様式２－１　別記</t>
    <rPh sb="0" eb="2">
      <t>ヨウシキ</t>
    </rPh>
    <rPh sb="6" eb="8">
      <t>ベッキ</t>
    </rPh>
    <phoneticPr fontId="4"/>
  </si>
  <si>
    <r>
      <t>　　　６　県補助基本額欄には、選定額J欄に１／２</t>
    </r>
    <r>
      <rPr>
        <sz val="10"/>
        <rFont val="ＭＳ Ｐゴシック"/>
        <family val="3"/>
        <charset val="128"/>
      </rPr>
      <t>を乗じた金額（ただし1,000円未満の端数が出る場合は切り捨て）を記入すること。</t>
    </r>
    <rPh sb="8" eb="11">
      <t>キホンガク</t>
    </rPh>
    <rPh sb="11" eb="12">
      <t>ラン</t>
    </rPh>
    <rPh sb="15" eb="17">
      <t>センテイ</t>
    </rPh>
    <rPh sb="17" eb="18">
      <t>ガク</t>
    </rPh>
    <rPh sb="19" eb="20">
      <t>ラン</t>
    </rPh>
    <rPh sb="25" eb="26">
      <t>ジョウ</t>
    </rPh>
    <phoneticPr fontId="4"/>
  </si>
  <si>
    <t>このシートは印刷不要です。他のシートに反映されるので、もれなくご記入ください。</t>
    <rPh sb="6" eb="8">
      <t>インサツ</t>
    </rPh>
    <rPh sb="8" eb="10">
      <t>フヨウ</t>
    </rPh>
    <rPh sb="13" eb="14">
      <t>タ</t>
    </rPh>
    <rPh sb="19" eb="21">
      <t>ハンエイ</t>
    </rPh>
    <rPh sb="32" eb="34">
      <t>キニュウ</t>
    </rPh>
    <phoneticPr fontId="4"/>
  </si>
  <si>
    <t>A 新人看護職員数（保健師、助産師含む）</t>
    <rPh sb="2" eb="4">
      <t>シンジン</t>
    </rPh>
    <rPh sb="4" eb="6">
      <t>カンゴ</t>
    </rPh>
    <rPh sb="6" eb="8">
      <t>ショクイン</t>
    </rPh>
    <rPh sb="8" eb="9">
      <t>スウ</t>
    </rPh>
    <rPh sb="10" eb="13">
      <t>ホケンシ</t>
    </rPh>
    <rPh sb="14" eb="17">
      <t>ジョサンシ</t>
    </rPh>
    <rPh sb="17" eb="18">
      <t>フク</t>
    </rPh>
    <phoneticPr fontId="4"/>
  </si>
  <si>
    <t>B　うち新人保健師数（再掲）</t>
    <rPh sb="4" eb="6">
      <t>シンジン</t>
    </rPh>
    <rPh sb="6" eb="8">
      <t>ホケン</t>
    </rPh>
    <rPh sb="8" eb="9">
      <t>シ</t>
    </rPh>
    <rPh sb="9" eb="10">
      <t>スウ</t>
    </rPh>
    <rPh sb="11" eb="13">
      <t>サイケイ</t>
    </rPh>
    <phoneticPr fontId="4"/>
  </si>
  <si>
    <t>C　うち新人助産師数（再掲）</t>
    <rPh sb="4" eb="6">
      <t>シンジン</t>
    </rPh>
    <rPh sb="6" eb="8">
      <t>ジョサン</t>
    </rPh>
    <rPh sb="8" eb="9">
      <t>シ</t>
    </rPh>
    <rPh sb="9" eb="10">
      <t>スウ</t>
    </rPh>
    <rPh sb="11" eb="13">
      <t>サイケイ</t>
    </rPh>
    <phoneticPr fontId="4"/>
  </si>
  <si>
    <r>
      <t>新人</t>
    </r>
    <r>
      <rPr>
        <sz val="11"/>
        <rFont val="ＭＳ Ｐゴシック"/>
        <family val="3"/>
        <charset val="128"/>
      </rPr>
      <t>看護職員研修　受講者数</t>
    </r>
    <rPh sb="0" eb="2">
      <t>シンジン</t>
    </rPh>
    <rPh sb="2" eb="4">
      <t>カンゴ</t>
    </rPh>
    <rPh sb="4" eb="6">
      <t>ショクイン</t>
    </rPh>
    <rPh sb="6" eb="8">
      <t>ケンシュウ</t>
    </rPh>
    <rPh sb="9" eb="12">
      <t>ジュコウシャ</t>
    </rPh>
    <rPh sb="12" eb="13">
      <t>スウ</t>
    </rPh>
    <phoneticPr fontId="4"/>
  </si>
  <si>
    <r>
      <t>新人</t>
    </r>
    <r>
      <rPr>
        <sz val="11"/>
        <rFont val="ＭＳ Ｐゴシック"/>
        <family val="3"/>
        <charset val="128"/>
      </rPr>
      <t>保健師研修　受講者数</t>
    </r>
    <rPh sb="0" eb="2">
      <t>シンジン</t>
    </rPh>
    <rPh sb="2" eb="5">
      <t>ホケンシ</t>
    </rPh>
    <rPh sb="5" eb="7">
      <t>ケンシュウ</t>
    </rPh>
    <rPh sb="8" eb="11">
      <t>ジュコウシャ</t>
    </rPh>
    <rPh sb="11" eb="12">
      <t>スウ</t>
    </rPh>
    <phoneticPr fontId="4"/>
  </si>
  <si>
    <r>
      <t>新人</t>
    </r>
    <r>
      <rPr>
        <sz val="11"/>
        <rFont val="ＭＳ Ｐゴシック"/>
        <family val="3"/>
        <charset val="128"/>
      </rPr>
      <t>助産師研修　受講者数</t>
    </r>
    <rPh sb="0" eb="2">
      <t>シンジン</t>
    </rPh>
    <rPh sb="2" eb="5">
      <t>ジョサンシ</t>
    </rPh>
    <rPh sb="5" eb="7">
      <t>ケンシュウ</t>
    </rPh>
    <rPh sb="8" eb="11">
      <t>ジュコウシャ</t>
    </rPh>
    <rPh sb="11" eb="12">
      <t>スウ</t>
    </rPh>
    <phoneticPr fontId="4"/>
  </si>
  <si>
    <r>
      <t>Aのうち、研修の</t>
    </r>
    <r>
      <rPr>
        <b/>
        <sz val="11"/>
        <rFont val="ＭＳ Ｐゴシック"/>
        <family val="3"/>
        <charset val="128"/>
      </rPr>
      <t>受講人数</t>
    </r>
    <r>
      <rPr>
        <sz val="11"/>
        <rFont val="ＭＳ Ｐゴシック"/>
        <family val="3"/>
        <charset val="128"/>
      </rPr>
      <t>について（４月末現在）</t>
    </r>
    <rPh sb="5" eb="7">
      <t>ケンシュウ</t>
    </rPh>
    <rPh sb="8" eb="10">
      <t>ジュコウ</t>
    </rPh>
    <rPh sb="10" eb="12">
      <t>ニンズウ</t>
    </rPh>
    <rPh sb="18" eb="19">
      <t>ツキ</t>
    </rPh>
    <rPh sb="19" eb="20">
      <t>マツ</t>
    </rPh>
    <rPh sb="20" eb="22">
      <t>ゲンザイ</t>
    </rPh>
    <phoneticPr fontId="4"/>
  </si>
  <si>
    <r>
      <t>当該年度の</t>
    </r>
    <r>
      <rPr>
        <b/>
        <sz val="11"/>
        <color indexed="12"/>
        <rFont val="ＭＳ Ｐゴシック"/>
        <family val="3"/>
        <charset val="128"/>
      </rPr>
      <t>研修修了日までに納品され、研修に活用するものが計上可能です。</t>
    </r>
    <rPh sb="0" eb="2">
      <t>トウガイ</t>
    </rPh>
    <rPh sb="2" eb="4">
      <t>ネンド</t>
    </rPh>
    <rPh sb="5" eb="7">
      <t>ケンシュウ</t>
    </rPh>
    <rPh sb="7" eb="9">
      <t>シュウリョウ</t>
    </rPh>
    <rPh sb="9" eb="10">
      <t>ヒ</t>
    </rPh>
    <rPh sb="13" eb="15">
      <t>ノウヒン</t>
    </rPh>
    <rPh sb="18" eb="20">
      <t>ケンシュウ</t>
    </rPh>
    <rPh sb="21" eb="23">
      <t>カツヨウ</t>
    </rPh>
    <rPh sb="28" eb="30">
      <t>ケイジョウ</t>
    </rPh>
    <rPh sb="30" eb="32">
      <t>カノウ</t>
    </rPh>
    <phoneticPr fontId="4"/>
  </si>
  <si>
    <t>←内訳に記入できなければ、シート「消耗品内訳」に記入してください。</t>
    <rPh sb="1" eb="3">
      <t>ウチワケ</t>
    </rPh>
    <rPh sb="4" eb="6">
      <t>キニュウ</t>
    </rPh>
    <rPh sb="17" eb="20">
      <t>ショウモウヒン</t>
    </rPh>
    <rPh sb="20" eb="22">
      <t>ウチワケ</t>
    </rPh>
    <phoneticPr fontId="4"/>
  </si>
  <si>
    <t>新人
参加者数</t>
    <rPh sb="0" eb="2">
      <t>シンジン</t>
    </rPh>
    <rPh sb="3" eb="6">
      <t>サンカシャ</t>
    </rPh>
    <rPh sb="6" eb="7">
      <t>スウ</t>
    </rPh>
    <phoneticPr fontId="4"/>
  </si>
  <si>
    <t>医療法上の許可病床数</t>
    <rPh sb="0" eb="2">
      <t>イリョウ</t>
    </rPh>
    <rPh sb="2" eb="3">
      <t>ホウ</t>
    </rPh>
    <rPh sb="3" eb="4">
      <t>ジョウ</t>
    </rPh>
    <rPh sb="5" eb="7">
      <t>キョカ</t>
    </rPh>
    <rPh sb="7" eb="8">
      <t>ビョウ</t>
    </rPh>
    <rPh sb="8" eb="9">
      <t>ユカ</t>
    </rPh>
    <rPh sb="9" eb="10">
      <t>カズ</t>
    </rPh>
    <phoneticPr fontId="4"/>
  </si>
  <si>
    <t>新人看護職員
離職率</t>
    <rPh sb="0" eb="2">
      <t>シンジン</t>
    </rPh>
    <rPh sb="2" eb="4">
      <t>カンゴ</t>
    </rPh>
    <rPh sb="4" eb="6">
      <t>ショクイン</t>
    </rPh>
    <rPh sb="7" eb="10">
      <t>リショクリツ</t>
    </rPh>
    <phoneticPr fontId="4"/>
  </si>
  <si>
    <t>新人
保健師
研修</t>
    <rPh sb="0" eb="2">
      <t>シンジン</t>
    </rPh>
    <rPh sb="3" eb="4">
      <t>ホ</t>
    </rPh>
    <rPh sb="4" eb="5">
      <t>ケン</t>
    </rPh>
    <rPh sb="5" eb="6">
      <t>シ</t>
    </rPh>
    <rPh sb="7" eb="9">
      <t>ケンシュウ</t>
    </rPh>
    <phoneticPr fontId="4"/>
  </si>
  <si>
    <t>新人
助産師
研修</t>
    <rPh sb="0" eb="2">
      <t>シンジン</t>
    </rPh>
    <rPh sb="3" eb="5">
      <t>ジョサン</t>
    </rPh>
    <rPh sb="5" eb="6">
      <t>シ</t>
    </rPh>
    <rPh sb="7" eb="9">
      <t>ケンシュウ</t>
    </rPh>
    <phoneticPr fontId="4"/>
  </si>
  <si>
    <t>新人
看護
職員
研修</t>
    <rPh sb="0" eb="2">
      <t>シンジン</t>
    </rPh>
    <rPh sb="3" eb="5">
      <t>カンゴ</t>
    </rPh>
    <rPh sb="6" eb="8">
      <t>ショクイン</t>
    </rPh>
    <rPh sb="9" eb="11">
      <t>ケンシュウ</t>
    </rPh>
    <phoneticPr fontId="4"/>
  </si>
  <si>
    <t>医療機関名</t>
    <phoneticPr fontId="4"/>
  </si>
  <si>
    <t>新人看護職員を支える体制</t>
    <rPh sb="0" eb="2">
      <t>シンジン</t>
    </rPh>
    <rPh sb="2" eb="4">
      <t>カンゴ</t>
    </rPh>
    <rPh sb="4" eb="6">
      <t>ショクイン</t>
    </rPh>
    <rPh sb="7" eb="8">
      <t>ササ</t>
    </rPh>
    <rPh sb="10" eb="12">
      <t>タイセイ</t>
    </rPh>
    <phoneticPr fontId="4"/>
  </si>
  <si>
    <t>研修の公開・公募方法</t>
    <rPh sb="0" eb="2">
      <t>ケンシュウ</t>
    </rPh>
    <rPh sb="3" eb="5">
      <t>コウカイ</t>
    </rPh>
    <rPh sb="6" eb="8">
      <t>コウボ</t>
    </rPh>
    <rPh sb="8" eb="10">
      <t>ホウホウ</t>
    </rPh>
    <phoneticPr fontId="4"/>
  </si>
  <si>
    <t>県補助基本額</t>
    <rPh sb="0" eb="1">
      <t>ケン</t>
    </rPh>
    <rPh sb="1" eb="3">
      <t>ホジョ</t>
    </rPh>
    <rPh sb="3" eb="6">
      <t>キホンガク</t>
    </rPh>
    <phoneticPr fontId="15"/>
  </si>
  <si>
    <t>別紙４－（７）</t>
    <rPh sb="0" eb="2">
      <t>ベッシ</t>
    </rPh>
    <phoneticPr fontId="4"/>
  </si>
  <si>
    <t>前年度
事業への
申請の有無</t>
    <rPh sb="0" eb="1">
      <t>ゼン</t>
    </rPh>
    <rPh sb="1" eb="3">
      <t>ネンド</t>
    </rPh>
    <rPh sb="4" eb="6">
      <t>ジギョウ</t>
    </rPh>
    <rPh sb="9" eb="11">
      <t>シンセイ</t>
    </rPh>
    <rPh sb="12" eb="14">
      <t>ウム</t>
    </rPh>
    <phoneticPr fontId="4"/>
  </si>
  <si>
    <t xml:space="preserve">代表者職・氏名  </t>
    <phoneticPr fontId="24"/>
  </si>
  <si>
    <t>代表者氏名</t>
    <rPh sb="0" eb="3">
      <t>ダイヒョウシャ</t>
    </rPh>
    <rPh sb="3" eb="5">
      <t>シメイ</t>
    </rPh>
    <phoneticPr fontId="24"/>
  </si>
  <si>
    <t>（A-B）C</t>
    <phoneticPr fontId="4"/>
  </si>
  <si>
    <t>（E＋F）G</t>
    <phoneticPr fontId="4"/>
  </si>
  <si>
    <t>（G＋H）I</t>
    <phoneticPr fontId="4"/>
  </si>
  <si>
    <t>円</t>
    <rPh sb="0" eb="1">
      <t>エン</t>
    </rPh>
    <phoneticPr fontId="4"/>
  </si>
  <si>
    <t>税抜額（対象経費）　　</t>
    <rPh sb="0" eb="1">
      <t>ゼイ</t>
    </rPh>
    <rPh sb="1" eb="2">
      <t>ヌ</t>
    </rPh>
    <rPh sb="2" eb="3">
      <t>ガク</t>
    </rPh>
    <rPh sb="4" eb="6">
      <t>タイショウ</t>
    </rPh>
    <rPh sb="6" eb="8">
      <t>ケイヒ</t>
    </rPh>
    <phoneticPr fontId="4"/>
  </si>
  <si>
    <t>税込額（参考）　　</t>
    <rPh sb="0" eb="2">
      <t>ゼイコミ</t>
    </rPh>
    <rPh sb="2" eb="3">
      <t>ガク</t>
    </rPh>
    <rPh sb="4" eb="6">
      <t>サンコウ</t>
    </rPh>
    <phoneticPr fontId="4"/>
  </si>
  <si>
    <t>会議費</t>
    <rPh sb="0" eb="3">
      <t>カイギヒ</t>
    </rPh>
    <phoneticPr fontId="4"/>
  </si>
  <si>
    <t>雑役務費</t>
    <rPh sb="0" eb="1">
      <t>ザツ</t>
    </rPh>
    <rPh sb="1" eb="4">
      <t>エキムヒ</t>
    </rPh>
    <phoneticPr fontId="4"/>
  </si>
  <si>
    <t>会議費</t>
    <rPh sb="0" eb="3">
      <t>カイギヒ</t>
    </rPh>
    <phoneticPr fontId="4"/>
  </si>
  <si>
    <t>雑役務費</t>
    <rPh sb="0" eb="1">
      <t>ザツ</t>
    </rPh>
    <rPh sb="1" eb="4">
      <t>エキムヒ</t>
    </rPh>
    <phoneticPr fontId="4"/>
  </si>
  <si>
    <t>手袋（＠７００円×３箱＝2,100円、滅菌ガーゼ＠２0円×10０袋＝２,000円、注射器＠7.5円×500本＝3,750円等</t>
    <rPh sb="0" eb="2">
      <t>テブクロ</t>
    </rPh>
    <rPh sb="7" eb="8">
      <t>エン</t>
    </rPh>
    <rPh sb="10" eb="11">
      <t>ハコ</t>
    </rPh>
    <rPh sb="17" eb="18">
      <t>エン</t>
    </rPh>
    <rPh sb="19" eb="21">
      <t>メッキン</t>
    </rPh>
    <rPh sb="32" eb="33">
      <t>フクロ</t>
    </rPh>
    <rPh sb="41" eb="44">
      <t>チュウシャキ</t>
    </rPh>
    <rPh sb="48" eb="49">
      <t>エン</t>
    </rPh>
    <rPh sb="53" eb="54">
      <t>ホン</t>
    </rPh>
    <rPh sb="60" eb="61">
      <t>エン</t>
    </rPh>
    <rPh sb="61" eb="62">
      <t>ナド</t>
    </rPh>
    <phoneticPr fontId="4"/>
  </si>
  <si>
    <t>手袋（＠７００円×１箱＝７00円、滅菌ガーゼ＠２0円×２０袋＝４00円、注射器＠7.5円×50本＝375円等</t>
    <rPh sb="0" eb="2">
      <t>テブクロ</t>
    </rPh>
    <rPh sb="7" eb="8">
      <t>エン</t>
    </rPh>
    <rPh sb="10" eb="11">
      <t>ハコ</t>
    </rPh>
    <rPh sb="15" eb="16">
      <t>エン</t>
    </rPh>
    <rPh sb="17" eb="19">
      <t>メッキン</t>
    </rPh>
    <rPh sb="29" eb="30">
      <t>フクロ</t>
    </rPh>
    <rPh sb="36" eb="39">
      <t>チュウシャキ</t>
    </rPh>
    <rPh sb="43" eb="44">
      <t>エン</t>
    </rPh>
    <rPh sb="47" eb="48">
      <t>ホン</t>
    </rPh>
    <rPh sb="52" eb="53">
      <t>エン</t>
    </rPh>
    <rPh sb="53" eb="54">
      <t>ナド</t>
    </rPh>
    <phoneticPr fontId="4"/>
  </si>
  <si>
    <t>誓約書(様式第１号の２)</t>
    <phoneticPr fontId="4"/>
  </si>
  <si>
    <t>　</t>
    <phoneticPr fontId="4"/>
  </si>
  <si>
    <t xml:space="preserve"> </t>
    <phoneticPr fontId="4"/>
  </si>
  <si>
    <t>税込額（参考）も、必ず記入してください。</t>
    <rPh sb="9" eb="10">
      <t>カナラ</t>
    </rPh>
    <rPh sb="11" eb="13">
      <t>キニュウ</t>
    </rPh>
    <phoneticPr fontId="4"/>
  </si>
  <si>
    <t>←教育担当者経費は新人５名以上の場合のみ計上できます。
事業計画書に記載する教育担当者数を超えないでください。</t>
    <phoneticPr fontId="4"/>
  </si>
  <si>
    <t>資料代　10円×30枚×10部×3回=9,000円</t>
    <rPh sb="0" eb="2">
      <t>シリョウ</t>
    </rPh>
    <rPh sb="2" eb="3">
      <t>ダイ</t>
    </rPh>
    <rPh sb="6" eb="7">
      <t>エン</t>
    </rPh>
    <rPh sb="10" eb="11">
      <t>マイ</t>
    </rPh>
    <rPh sb="14" eb="15">
      <t>ブ</t>
    </rPh>
    <rPh sb="17" eb="18">
      <t>カイ</t>
    </rPh>
    <rPh sb="24" eb="25">
      <t>エン</t>
    </rPh>
    <phoneticPr fontId="4"/>
  </si>
  <si>
    <t>資料代　10円×50枚×5部×2回=5,000円</t>
    <rPh sb="0" eb="2">
      <t>シリョウ</t>
    </rPh>
    <rPh sb="2" eb="3">
      <t>ダイ</t>
    </rPh>
    <rPh sb="6" eb="7">
      <t>エン</t>
    </rPh>
    <rPh sb="10" eb="11">
      <t>マイ</t>
    </rPh>
    <rPh sb="13" eb="14">
      <t>ブ</t>
    </rPh>
    <rPh sb="16" eb="17">
      <t>カイ</t>
    </rPh>
    <rPh sb="23" eb="24">
      <t>エン</t>
    </rPh>
    <phoneticPr fontId="4"/>
  </si>
  <si>
    <t>医療法人社団○○会</t>
    <rPh sb="0" eb="6">
      <t>イリョウホウジンシャダン</t>
    </rPh>
    <rPh sb="8" eb="9">
      <t>カイ</t>
    </rPh>
    <phoneticPr fontId="4"/>
  </si>
  <si>
    <t>　　理事長　　　　　兵庫　太郎</t>
    <rPh sb="2" eb="5">
      <t>リジチョウ</t>
    </rPh>
    <rPh sb="10" eb="12">
      <t>ヒョウゴ</t>
    </rPh>
    <rPh sb="13" eb="15">
      <t>タロウ</t>
    </rPh>
    <phoneticPr fontId="4"/>
  </si>
  <si>
    <t>総務課長　兵庫次郎（ひょうごじろう）</t>
    <rPh sb="0" eb="2">
      <t>ソウム</t>
    </rPh>
    <rPh sb="2" eb="4">
      <t>カチョウ</t>
    </rPh>
    <rPh sb="5" eb="7">
      <t>ヒョウゴ</t>
    </rPh>
    <rPh sb="7" eb="9">
      <t>ジロウ</t>
    </rPh>
    <phoneticPr fontId="4"/>
  </si>
  <si>
    <t>078-341-7711 内線3255     078-362-4267</t>
    <phoneticPr fontId="4"/>
  </si>
  <si>
    <t>収支予算書（別記）</t>
    <rPh sb="0" eb="2">
      <t>シュウシ</t>
    </rPh>
    <rPh sb="2" eb="5">
      <t>ヨサンショ</t>
    </rPh>
    <rPh sb="6" eb="8">
      <t>ベッキ</t>
    </rPh>
    <phoneticPr fontId="4"/>
  </si>
  <si>
    <t>令和</t>
    <rPh sb="0" eb="2">
      <t>レイワ</t>
    </rPh>
    <phoneticPr fontId="4"/>
  </si>
  <si>
    <t>関係書類を添えて申請します。</t>
    <rPh sb="8" eb="10">
      <t>シンセイ</t>
    </rPh>
    <phoneticPr fontId="4"/>
  </si>
  <si>
    <t xml:space="preserve">    税込額（参考）　　</t>
    <rPh sb="4" eb="6">
      <t>ゼイコミ</t>
    </rPh>
    <rPh sb="6" eb="7">
      <t>ガク</t>
    </rPh>
    <rPh sb="8" eb="10">
      <t>サンコウ</t>
    </rPh>
    <phoneticPr fontId="4"/>
  </si>
  <si>
    <t>看護部長（○○　○○）　＠4,255円×90時間＝382,950円</t>
    <rPh sb="18" eb="19">
      <t>エン</t>
    </rPh>
    <rPh sb="22" eb="24">
      <t>ジカン</t>
    </rPh>
    <rPh sb="32" eb="33">
      <t>エン</t>
    </rPh>
    <phoneticPr fontId="4"/>
  </si>
  <si>
    <t>看護師長（○×　○×）　＠3,545円×80時間＝283,600円</t>
    <rPh sb="2" eb="3">
      <t>シ</t>
    </rPh>
    <rPh sb="18" eb="19">
      <t>エン</t>
    </rPh>
    <rPh sb="22" eb="24">
      <t>ジカン</t>
    </rPh>
    <rPh sb="32" eb="33">
      <t>エン</t>
    </rPh>
    <phoneticPr fontId="4"/>
  </si>
  <si>
    <t>看護師長（○△　△×）　＠3,515円×80時間＝281,200円</t>
    <rPh sb="2" eb="3">
      <t>シ</t>
    </rPh>
    <phoneticPr fontId="4"/>
  </si>
  <si>
    <t>看護師長（△×　○△）　＠3,213円×60時間＝192,780円</t>
    <rPh sb="2" eb="3">
      <t>シ</t>
    </rPh>
    <rPh sb="18" eb="19">
      <t>エン</t>
    </rPh>
    <rPh sb="22" eb="24">
      <t>ジカン</t>
    </rPh>
    <rPh sb="32" eb="33">
      <t>エン</t>
    </rPh>
    <phoneticPr fontId="4"/>
  </si>
  <si>
    <t>別段</t>
    <rPh sb="0" eb="2">
      <t>ベツダン</t>
    </rPh>
    <phoneticPr fontId="4"/>
  </si>
  <si>
    <t>年度において、新人看護職員卒後臨床研修事業を下記のとおり実施したいので</t>
    <rPh sb="0" eb="2">
      <t>ネンド</t>
    </rPh>
    <rPh sb="7" eb="9">
      <t>シンジン</t>
    </rPh>
    <rPh sb="9" eb="11">
      <t>カンゴ</t>
    </rPh>
    <rPh sb="11" eb="13">
      <t>ショクイン</t>
    </rPh>
    <rPh sb="13" eb="14">
      <t>ソツ</t>
    </rPh>
    <rPh sb="14" eb="15">
      <t>ゴ</t>
    </rPh>
    <rPh sb="15" eb="17">
      <t>リンショウ</t>
    </rPh>
    <rPh sb="17" eb="19">
      <t>ケンシュウ</t>
    </rPh>
    <rPh sb="19" eb="21">
      <t>ジギョウ</t>
    </rPh>
    <rPh sb="22" eb="24">
      <t>カキ</t>
    </rPh>
    <rPh sb="28" eb="30">
      <t>ジッシ</t>
    </rPh>
    <phoneticPr fontId="4"/>
  </si>
  <si>
    <t>補助金</t>
    <phoneticPr fontId="4"/>
  </si>
  <si>
    <t>郵便料　84円×５回＝420円</t>
    <rPh sb="0" eb="2">
      <t>ユウビン</t>
    </rPh>
    <rPh sb="2" eb="3">
      <t>リョウ</t>
    </rPh>
    <rPh sb="6" eb="7">
      <t>エン</t>
    </rPh>
    <rPh sb="9" eb="10">
      <t>カイ</t>
    </rPh>
    <rPh sb="14" eb="15">
      <t>エン</t>
    </rPh>
    <phoneticPr fontId="4"/>
  </si>
  <si>
    <t>電　　話</t>
    <rPh sb="0" eb="1">
      <t>デン</t>
    </rPh>
    <rPh sb="3" eb="4">
      <t>ハナシ</t>
    </rPh>
    <phoneticPr fontId="4"/>
  </si>
  <si>
    <t>電子メール</t>
    <rPh sb="0" eb="2">
      <t>デンシ</t>
    </rPh>
    <phoneticPr fontId="4"/>
  </si>
  <si>
    <t>円を交付願いたく補助金交付要綱第３条の規定に基づき、</t>
    <rPh sb="22" eb="24">
      <t>モトズ</t>
    </rPh>
    <phoneticPr fontId="4"/>
  </si>
  <si>
    <t>兵庫県知事　　様</t>
    <rPh sb="0" eb="2">
      <t>ヒョウゴ</t>
    </rPh>
    <rPh sb="2" eb="5">
      <t>ケンチジ</t>
    </rPh>
    <rPh sb="7" eb="8">
      <t>サマ</t>
    </rPh>
    <phoneticPr fontId="4"/>
  </si>
  <si>
    <t>←経費に計上できるのは看護師長や看護主任のみです。新人看護師に
直接指導している看護師は実地指導者に該当するため対象外です。</t>
    <rPh sb="32" eb="34">
      <t>チョクセツ</t>
    </rPh>
    <rPh sb="34" eb="36">
      <t>シドウ</t>
    </rPh>
    <rPh sb="40" eb="43">
      <t>カンゴシ</t>
    </rPh>
    <phoneticPr fontId="4"/>
  </si>
  <si>
    <r>
      <t>⑤全シート入力後にこのエクセルファイルをメールで提出してください。内容確認後、メールにて原本（</t>
    </r>
    <r>
      <rPr>
        <b/>
        <sz val="12"/>
        <color indexed="12"/>
        <rFont val="ＭＳ 明朝"/>
        <family val="1"/>
        <charset val="128"/>
      </rPr>
      <t>※</t>
    </r>
    <r>
      <rPr>
        <b/>
        <sz val="12"/>
        <color indexed="12"/>
        <rFont val="ＭＳ Ｐゴシック"/>
        <family val="3"/>
        <charset val="128"/>
      </rPr>
      <t>押印不要）の提出を依頼します。</t>
    </r>
    <rPh sb="50" eb="52">
      <t>フヨウ</t>
    </rPh>
    <phoneticPr fontId="4"/>
  </si>
  <si>
    <t>備    品　  購　  入　  費</t>
    <rPh sb="0" eb="1">
      <t>ビ</t>
    </rPh>
    <rPh sb="5" eb="6">
      <t>ヒン</t>
    </rPh>
    <rPh sb="9" eb="10">
      <t>コウ</t>
    </rPh>
    <rPh sb="13" eb="14">
      <t>イ</t>
    </rPh>
    <rPh sb="17" eb="18">
      <t>ヒ</t>
    </rPh>
    <phoneticPr fontId="4"/>
  </si>
  <si>
    <t>穿刺トレーニングモデル　@80,000円</t>
    <rPh sb="0" eb="2">
      <t>センシ</t>
    </rPh>
    <rPh sb="19" eb="20">
      <t>エン</t>
    </rPh>
    <phoneticPr fontId="4"/>
  </si>
  <si>
    <t>備 品 購 入 費</t>
    <rPh sb="0" eb="1">
      <t>ビ</t>
    </rPh>
    <rPh sb="2" eb="3">
      <t>ヒン</t>
    </rPh>
    <rPh sb="4" eb="5">
      <t>コウ</t>
    </rPh>
    <rPh sb="6" eb="7">
      <t>イ</t>
    </rPh>
    <rPh sb="8" eb="9">
      <t>ヒ</t>
    </rPh>
    <phoneticPr fontId="4"/>
  </si>
  <si>
    <t>※収支予算書を省略する場合は、カッコ内には代替する書類の名称を記載する。</t>
    <phoneticPr fontId="4"/>
  </si>
  <si>
    <t>法人所在地</t>
    <rPh sb="0" eb="2">
      <t>ホウジン</t>
    </rPh>
    <rPh sb="2" eb="5">
      <t>ショザイチ</t>
    </rPh>
    <phoneticPr fontId="24"/>
  </si>
  <si>
    <t xml:space="preserve">このシートは自動計算となっていますので文書番号以外は入力不要です。
</t>
    <rPh sb="6" eb="8">
      <t>ジドウ</t>
    </rPh>
    <rPh sb="8" eb="10">
      <t>ケイサン</t>
    </rPh>
    <rPh sb="19" eb="23">
      <t>ブンショバンゴウ</t>
    </rPh>
    <rPh sb="23" eb="25">
      <t>イガイ</t>
    </rPh>
    <rPh sb="26" eb="28">
      <t>ニュウリョク</t>
    </rPh>
    <rPh sb="28" eb="30">
      <t>フヨウ</t>
    </rPh>
    <phoneticPr fontId="4"/>
  </si>
  <si>
    <t>様式第１号の２（第３条関係）</t>
  </si>
  <si>
    <t>誓　約　書</t>
  </si>
  <si>
    <t>補助金交付申請にあたり、下記のとおり誓約します。</t>
  </si>
  <si>
    <t>なお、誓約事項に関し、県が行う一切の措置に異議なく同意します。</t>
  </si>
  <si>
    <t>記</t>
  </si>
  <si>
    <t>第15条  知事は、補助事業者又は間接補助事業者が、次の各号のいずれかに該当すると認めたときは、当該交付決定の全部又は一部を取り消すことができる。</t>
  </si>
  <si>
    <t>(2)　補助金又は間接補助金を補助事業又は間接補助事業以外の用途に使用したとき。</t>
  </si>
  <si>
    <t>(3)　交付決定の内容及びこれに付した条件に違反したとき。</t>
  </si>
  <si>
    <t>(4)　偽りその他不正な手段により補助金又は間接補助金の交付を受けたとき。</t>
  </si>
  <si>
    <t>(5)　暴力団等であるとき。</t>
  </si>
  <si>
    <t>　　　兵　庫　県　知　事　　様　　　</t>
  </si>
  <si>
    <t xml:space="preserve">                                　　　　    </t>
    <phoneticPr fontId="63"/>
  </si>
  <si>
    <t xml:space="preserve"> 住    所</t>
    <phoneticPr fontId="4"/>
  </si>
  <si>
    <t xml:space="preserve">                              　　　　　     </t>
    <phoneticPr fontId="63"/>
  </si>
  <si>
    <t xml:space="preserve"> 団 体 名</t>
  </si>
  <si>
    <t xml:space="preserve"> 代表者名 　</t>
  </si>
  <si>
    <t xml:space="preserve"> 電　　話</t>
    <phoneticPr fontId="4"/>
  </si>
  <si>
    <t xml:space="preserve">                                                                              </t>
    <phoneticPr fontId="63"/>
  </si>
  <si>
    <t>電子メール</t>
    <phoneticPr fontId="4"/>
  </si>
  <si>
    <t>令和7年度新人看護職員卒後臨床研修事業にかかる交付申請について</t>
    <rPh sb="4" eb="5">
      <t>ド</t>
    </rPh>
    <phoneticPr fontId="4"/>
  </si>
  <si>
    <t xml:space="preserve"> 令和７</t>
    <rPh sb="1" eb="3">
      <t>レイワ</t>
    </rPh>
    <phoneticPr fontId="4"/>
  </si>
  <si>
    <t>(1) 条例第２条第１号に規定する暴力団又は同条第３号に規定する暴力団員に該当しないこと。</t>
  </si>
  <si>
    <t>２　補助金申請時の留意事項について</t>
  </si>
  <si>
    <t>令和７年４月１日</t>
    <rPh sb="0" eb="2">
      <t>レイワ</t>
    </rPh>
    <rPh sb="3" eb="4">
      <t>ネン</t>
    </rPh>
    <rPh sb="5" eb="6">
      <t>ガツ</t>
    </rPh>
    <rPh sb="7" eb="8">
      <t>ニチ</t>
    </rPh>
    <phoneticPr fontId="4"/>
  </si>
  <si>
    <t>このシートは入力不要です。</t>
    <phoneticPr fontId="4"/>
  </si>
  <si>
    <t>１　暴力団排除条例（平成22年兵庫県条例第35号。以下「条例」という。）を遵守し、暴力団排除に
　協力することについて</t>
    <phoneticPr fontId="4"/>
  </si>
  <si>
    <t>(2) 暴力団排除条例施行規則（平成23年兵庫県公安委員会規則第２号）第２条各号に掲げる者に該当
　しないこと。</t>
    <phoneticPr fontId="4"/>
  </si>
  <si>
    <t>(3) 間接補助事業を行う場合にあっては、上記(1)又は(2)に該当する者に対して間接補助金を交付し
　ないこと。また、業務の一部を第三者に行わせようとする場合にあっては、上記(1)又は(2)に該当
　する者をその受託者としないこと。</t>
    <phoneticPr fontId="4"/>
  </si>
  <si>
    <t>(4) 知事が、上記(1)又は(2)を確認するため、必要な事項を兵庫県警察本部長に照会すること、及び
　当該照会に係る回答の内容を他の補助事業における暴力団等を排除するための措置を講ずるために
　利用し、又は兵庫県公営企業管理者及び兵庫県病院事業管理者に提供することについて、異議を述
　べないこと。</t>
    <phoneticPr fontId="63"/>
  </si>
  <si>
    <t>(1) 兵庫県保健医療部補助金交付要綱第15条に基づき県が行う一切の措置について、異議を述べないこと。</t>
    <phoneticPr fontId="4"/>
  </si>
  <si>
    <t>(1)　法令並びにこの要綱及び当該補助事業に係る要綱、要領その他の規程の規定に違反したとき。</t>
    <phoneticPr fontId="4"/>
  </si>
  <si>
    <t>２  知事は、前項の取消しを決定した場合には、その旨を補助金交付決定取消通知書（様式第11号）
　により当該補助事業者に通知するものとする。</t>
    <phoneticPr fontId="4"/>
  </si>
  <si>
    <r>
      <t>３  知事は、第１項の取消しを決定した</t>
    </r>
    <r>
      <rPr>
        <sz val="11"/>
        <color rgb="FF000000"/>
        <rFont val="ＭＳ 明朝"/>
        <family val="1"/>
        <charset val="128"/>
      </rPr>
      <t>場合には、</t>
    </r>
    <r>
      <rPr>
        <sz val="11"/>
        <color theme="1"/>
        <rFont val="ＭＳ 明朝"/>
        <family val="1"/>
        <charset val="128"/>
      </rPr>
      <t>その旨及びその取消事由、その取消しに係る補助
　事業者又は間接補助事業者の名称その他知事が必要と認める事項を公表することができる。</t>
    </r>
    <phoneticPr fontId="4"/>
  </si>
  <si>
    <t>４　前項の規定による公表は、その取消事由が悪質かつ重大である場合その他の知事が必要と認める
　場合に行うものとする。</t>
    <phoneticPr fontId="4"/>
  </si>
  <si>
    <t>(2) 地方自治法第221条第２項に基づき県が行う一切の措置について、異議を述べないこと。</t>
    <phoneticPr fontId="4"/>
  </si>
  <si>
    <t>第221条 2  普通地方公共団体の長は、予算の執行の適正を期するため、工事の請負契約者、物品の
納入者、補助金、交付金、貸付金等の交付若しくは貸付けを受けた者（補助金、交付金、貸付金等の
終局の受領者を含む。）又は調査、試験、研究等の委託を受けた者に対して、その状況を調査し、又
は報告を徴することができる。</t>
    <phoneticPr fontId="4"/>
  </si>
  <si>
    <t>令和６年度事業への申請の有無</t>
    <rPh sb="0" eb="2">
      <t>レイワ</t>
    </rPh>
    <rPh sb="3" eb="5">
      <t>ネンド</t>
    </rPh>
    <phoneticPr fontId="4"/>
  </si>
  <si>
    <t>（国及び地方公共団体を除く交付申請者を対象とする誓約事項）</t>
    <phoneticPr fontId="4"/>
  </si>
  <si>
    <t>（すべての交付申請者を対象とする誓約事項）</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</si>
</sst>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0_ "/>
    <numFmt numFmtId="178" formatCode="0.0_ "/>
    <numFmt numFmtId="179" formatCode="0_ "/>
    <numFmt numFmtId="180" formatCode="#,##0_ ;[Red]\-#,##0\ "/>
    <numFmt numFmtId="181" formatCode="\(General\)"/>
    <numFmt numFmtId="182" formatCode="0.0_);[Red]\(0.0\)"/>
    <numFmt numFmtId="183" formatCode="#,##0.0;[Red]\-#,##0.0"/>
    <numFmt numFmtId="184" formatCode="#,##0.0_ ;[Red]\-#,##0.0\ "/>
  </numFmts>
  <fonts count="68">
    <font>
      <sz val="11"/>
      <name val="ＭＳ Ｐゴシック"/>
      <family val="3"/>
      <charset val="128"/>
    </font>
    <font>
      <sz val="11"/>
      <name val="ＭＳ Ｐゴシック"/>
      <family val="3"/>
      <charset val="128"/>
    </font>
    <font>
      <sz val="11"/>
      <name val="ＭＳ Ｐ明朝"/>
      <family val="1"/>
      <charset val="128"/>
    </font>
    <font>
      <sz val="11"/>
      <name val="ＭＳ 明朝"/>
      <family val="1"/>
      <charset val="128"/>
    </font>
    <font>
      <sz val="6"/>
      <name val="ＭＳ Ｐゴシック"/>
      <family val="3"/>
      <charset val="128"/>
    </font>
    <font>
      <b/>
      <sz val="12"/>
      <color indexed="12"/>
      <name val="ＭＳ Ｐゴシック"/>
      <family val="3"/>
      <charset val="128"/>
    </font>
    <font>
      <b/>
      <sz val="11"/>
      <name val="ＭＳ Ｐゴシック"/>
      <family val="3"/>
      <charset val="128"/>
    </font>
    <font>
      <sz val="11"/>
      <color indexed="9"/>
      <name val="ＭＳ 明朝"/>
      <family val="1"/>
      <charset val="128"/>
    </font>
    <font>
      <sz val="9"/>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sz val="12"/>
      <color indexed="12"/>
      <name val="ＭＳ Ｐゴシック"/>
      <family val="3"/>
      <charset val="128"/>
    </font>
    <font>
      <sz val="14"/>
      <name val="ＭＳ Ｐゴシック"/>
      <family val="3"/>
      <charset val="128"/>
    </font>
    <font>
      <b/>
      <sz val="12"/>
      <name val="ＭＳ Ｐゴシック"/>
      <family val="3"/>
      <charset val="128"/>
    </font>
    <font>
      <sz val="6"/>
      <name val="ＭＳ Ｐ明朝"/>
      <family val="1"/>
      <charset val="128"/>
    </font>
    <font>
      <sz val="11"/>
      <color indexed="9"/>
      <name val="ＭＳ Ｐゴシック"/>
      <family val="3"/>
      <charset val="128"/>
    </font>
    <font>
      <sz val="8"/>
      <name val="ＭＳ Ｐゴシック"/>
      <family val="3"/>
      <charset val="128"/>
    </font>
    <font>
      <sz val="11"/>
      <name val="ＭＳ Ｐゴシック"/>
      <family val="3"/>
      <charset val="128"/>
    </font>
    <font>
      <b/>
      <sz val="14"/>
      <color indexed="10"/>
      <name val="ＭＳ Ｐゴシック"/>
      <family val="3"/>
      <charset val="128"/>
    </font>
    <font>
      <b/>
      <sz val="14"/>
      <name val="ＭＳ Ｐゴシック"/>
      <family val="3"/>
      <charset val="128"/>
    </font>
    <font>
      <sz val="9"/>
      <name val="ＭＳ 明朝"/>
      <family val="1"/>
      <charset val="128"/>
    </font>
    <font>
      <b/>
      <sz val="11"/>
      <color indexed="10"/>
      <name val="ＭＳ Ｐゴシック"/>
      <family val="3"/>
      <charset val="128"/>
    </font>
    <font>
      <sz val="12"/>
      <name val="ＭＳ 明朝"/>
      <family val="1"/>
      <charset val="128"/>
    </font>
    <font>
      <sz val="6"/>
      <name val="ＭＳ 明朝"/>
      <family val="1"/>
      <charset val="128"/>
    </font>
    <font>
      <sz val="16"/>
      <name val="ＭＳ 明朝"/>
      <family val="1"/>
      <charset val="128"/>
    </font>
    <font>
      <b/>
      <sz val="12"/>
      <name val="ＭＳ 明朝"/>
      <family val="1"/>
      <charset val="128"/>
    </font>
    <font>
      <sz val="11"/>
      <name val="ＭＳ ゴシック"/>
      <family val="3"/>
      <charset val="128"/>
    </font>
    <font>
      <sz val="18"/>
      <name val="ＭＳ 明朝"/>
      <family val="1"/>
      <charset val="128"/>
    </font>
    <font>
      <sz val="14"/>
      <color indexed="9"/>
      <name val="ＭＳ Ｐゴシック"/>
      <family val="3"/>
      <charset val="128"/>
    </font>
    <font>
      <b/>
      <sz val="12"/>
      <color indexed="10"/>
      <name val="ＭＳ Ｐゴシック"/>
      <family val="3"/>
      <charset val="128"/>
    </font>
    <font>
      <sz val="9"/>
      <color indexed="10"/>
      <name val="ＭＳ Ｐゴシック"/>
      <family val="3"/>
      <charset val="128"/>
    </font>
    <font>
      <sz val="11"/>
      <color indexed="10"/>
      <name val="ＭＳ Ｐゴシック"/>
      <family val="3"/>
      <charset val="128"/>
    </font>
    <font>
      <sz val="9"/>
      <color indexed="81"/>
      <name val="ＭＳ Ｐゴシック"/>
      <family val="3"/>
      <charset val="128"/>
    </font>
    <font>
      <sz val="16"/>
      <color indexed="9"/>
      <name val="ＭＳ Ｐゴシック"/>
      <family val="3"/>
      <charset val="128"/>
    </font>
    <font>
      <sz val="9"/>
      <color indexed="9"/>
      <name val="ＭＳ Ｐゴシック"/>
      <family val="3"/>
      <charset val="128"/>
    </font>
    <font>
      <b/>
      <sz val="9"/>
      <color indexed="81"/>
      <name val="ＭＳ Ｐゴシック"/>
      <family val="3"/>
      <charset val="128"/>
    </font>
    <font>
      <sz val="10.5"/>
      <name val="ＭＳ Ｐゴシック"/>
      <family val="3"/>
      <charset val="128"/>
    </font>
    <font>
      <sz val="7"/>
      <name val="ＭＳ Ｐゴシック"/>
      <family val="3"/>
      <charset val="128"/>
    </font>
    <font>
      <b/>
      <sz val="10"/>
      <name val="ＭＳ Ｐゴシック"/>
      <family val="3"/>
      <charset val="128"/>
    </font>
    <font>
      <sz val="10"/>
      <color indexed="81"/>
      <name val="ＭＳ Ｐゴシック"/>
      <family val="3"/>
      <charset val="128"/>
    </font>
    <font>
      <b/>
      <sz val="11"/>
      <color indexed="12"/>
      <name val="ＭＳ Ｐゴシック"/>
      <family val="3"/>
      <charset val="128"/>
    </font>
    <font>
      <u/>
      <sz val="11"/>
      <name val="ＭＳ Ｐゴシック"/>
      <family val="3"/>
      <charset val="128"/>
    </font>
    <font>
      <b/>
      <sz val="9"/>
      <name val="ＭＳ Ｐゴシック"/>
      <family val="3"/>
      <charset val="128"/>
    </font>
    <font>
      <b/>
      <sz val="8"/>
      <name val="ＭＳ Ｐゴシック"/>
      <family val="3"/>
      <charset val="128"/>
    </font>
    <font>
      <sz val="12"/>
      <name val="ＭＳ Ｐ明朝"/>
      <family val="1"/>
      <charset val="128"/>
    </font>
    <font>
      <sz val="11"/>
      <color theme="0"/>
      <name val="ＭＳ Ｐゴシック"/>
      <family val="3"/>
      <charset val="128"/>
    </font>
    <font>
      <b/>
      <sz val="11"/>
      <color rgb="FFFF0000"/>
      <name val="ＭＳ Ｐゴシック"/>
      <family val="3"/>
      <charset val="128"/>
    </font>
    <font>
      <b/>
      <sz val="9"/>
      <color rgb="FFFF0000"/>
      <name val="ＭＳ Ｐゴシック"/>
      <family val="3"/>
      <charset val="128"/>
    </font>
    <font>
      <sz val="11"/>
      <color rgb="FFFF0000"/>
      <name val="ＭＳ Ｐゴシック"/>
      <family val="3"/>
      <charset val="128"/>
    </font>
    <font>
      <sz val="12"/>
      <color rgb="FF0000FF"/>
      <name val="ＭＳ Ｐゴシック"/>
      <family val="3"/>
      <charset val="128"/>
    </font>
    <font>
      <b/>
      <sz val="12"/>
      <color rgb="FFFF0000"/>
      <name val="ＭＳ Ｐゴシック"/>
      <family val="3"/>
      <charset val="128"/>
    </font>
    <font>
      <b/>
      <sz val="11"/>
      <color rgb="FF0000FF"/>
      <name val="ＭＳ Ｐゴシック"/>
      <family val="3"/>
      <charset val="128"/>
    </font>
    <font>
      <sz val="11"/>
      <color rgb="FF0000FF"/>
      <name val="ＭＳ Ｐゴシック"/>
      <family val="3"/>
      <charset val="128"/>
    </font>
    <font>
      <sz val="10"/>
      <color rgb="FFFF0000"/>
      <name val="ＭＳ Ｐゴシック"/>
      <family val="3"/>
      <charset val="128"/>
    </font>
    <font>
      <b/>
      <sz val="14"/>
      <color rgb="FFFF0000"/>
      <name val="ＭＳ Ｐゴシック"/>
      <family val="3"/>
      <charset val="128"/>
    </font>
    <font>
      <b/>
      <u val="double"/>
      <sz val="18"/>
      <color rgb="FFFF0000"/>
      <name val="ＭＳ Ｐゴシック"/>
      <family val="3"/>
      <charset val="128"/>
    </font>
    <font>
      <sz val="10"/>
      <name val="ＭＳ 明朝"/>
      <family val="1"/>
      <charset val="128"/>
    </font>
    <font>
      <sz val="14"/>
      <name val="ＭＳ 明朝"/>
      <family val="1"/>
      <charset val="128"/>
    </font>
    <font>
      <b/>
      <sz val="12"/>
      <color indexed="12"/>
      <name val="ＭＳ 明朝"/>
      <family val="1"/>
      <charset val="128"/>
    </font>
    <font>
      <b/>
      <sz val="9"/>
      <color indexed="81"/>
      <name val="MS P ゴシック"/>
      <family val="3"/>
      <charset val="128"/>
    </font>
    <font>
      <b/>
      <sz val="14"/>
      <color theme="9" tint="-0.499984740745262"/>
      <name val="ＭＳ Ｐゴシック"/>
      <family val="3"/>
      <charset val="128"/>
    </font>
    <font>
      <sz val="16"/>
      <color theme="1"/>
      <name val="ＭＳ 明朝"/>
      <family val="1"/>
      <charset val="128"/>
    </font>
    <font>
      <sz val="6"/>
      <name val="ＭＳ 明朝"/>
      <family val="2"/>
      <charset val="128"/>
    </font>
    <font>
      <u/>
      <sz val="11"/>
      <color theme="10"/>
      <name val="ＭＳ Ｐゴシック"/>
      <family val="3"/>
      <charset val="128"/>
    </font>
    <font>
      <b/>
      <sz val="11"/>
      <color indexed="10"/>
      <name val="ＭＳ 明朝"/>
      <family val="1"/>
      <charset val="128"/>
    </font>
    <font>
      <sz val="11"/>
      <color theme="1"/>
      <name val="ＭＳ 明朝"/>
      <family val="1"/>
      <charset val="128"/>
    </font>
    <font>
      <sz val="11"/>
      <color rgb="FF000000"/>
      <name val="ＭＳ 明朝"/>
      <family val="1"/>
      <charset val="128"/>
    </font>
  </fonts>
  <fills count="1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indexed="13"/>
        <bgColor indexed="64"/>
      </patternFill>
    </fill>
    <fill>
      <patternFill patternType="solid">
        <fgColor rgb="FFFFFF00"/>
        <bgColor indexed="64"/>
      </patternFill>
    </fill>
    <fill>
      <patternFill patternType="solid">
        <fgColor rgb="FFCCECFF"/>
        <bgColor indexed="64"/>
      </patternFill>
    </fill>
    <fill>
      <patternFill patternType="solid">
        <fgColor rgb="FFCCFFFF"/>
        <bgColor indexed="64"/>
      </patternFill>
    </fill>
    <fill>
      <patternFill patternType="solid">
        <fgColor theme="0"/>
        <bgColor indexed="64"/>
      </patternFill>
    </fill>
    <fill>
      <patternFill patternType="solid">
        <fgColor rgb="FFFFFF99"/>
        <bgColor indexed="64"/>
      </patternFill>
    </fill>
    <fill>
      <patternFill patternType="solid">
        <fgColor rgb="FF99FFCC"/>
        <bgColor indexed="64"/>
      </patternFill>
    </fill>
    <fill>
      <patternFill patternType="solid">
        <fgColor rgb="FFCCFFCC"/>
        <bgColor indexed="64"/>
      </patternFill>
    </fill>
    <fill>
      <patternFill patternType="solid">
        <fgColor rgb="FFFFFFCC"/>
        <bgColor indexed="64"/>
      </patternFill>
    </fill>
    <fill>
      <patternFill patternType="solid">
        <fgColor theme="9" tint="0.59999389629810485"/>
        <bgColor indexed="64"/>
      </patternFill>
    </fill>
  </fills>
  <borders count="12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medium">
        <color indexed="64"/>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dotted">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tted">
        <color indexed="64"/>
      </right>
      <top/>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8"/>
      </left>
      <right/>
      <top/>
      <bottom/>
      <diagonal/>
    </border>
    <border>
      <left/>
      <right style="thin">
        <color indexed="64"/>
      </right>
      <top style="thin">
        <color indexed="64"/>
      </top>
      <bottom style="dotted">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top style="thin">
        <color indexed="64"/>
      </top>
      <bottom/>
      <diagonal/>
    </border>
    <border>
      <left style="dotted">
        <color indexed="64"/>
      </left>
      <right/>
      <top style="medium">
        <color indexed="64"/>
      </top>
      <bottom/>
      <diagonal/>
    </border>
    <border>
      <left style="dotted">
        <color indexed="64"/>
      </left>
      <right/>
      <top/>
      <bottom style="medium">
        <color indexed="64"/>
      </bottom>
      <diagonal/>
    </border>
    <border>
      <left/>
      <right style="thin">
        <color indexed="64"/>
      </right>
      <top/>
      <bottom style="medium">
        <color indexed="64"/>
      </bottom>
      <diagonal/>
    </border>
    <border>
      <left style="dotted">
        <color indexed="64"/>
      </left>
      <right style="thin">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right style="dotted">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2" fillId="0" borderId="0"/>
    <xf numFmtId="0" fontId="1" fillId="0" borderId="0">
      <alignment vertical="center"/>
    </xf>
    <xf numFmtId="0" fontId="3" fillId="0" borderId="0"/>
    <xf numFmtId="0" fontId="1" fillId="0" borderId="0">
      <alignment vertical="center"/>
    </xf>
    <xf numFmtId="0" fontId="1" fillId="0" borderId="0"/>
    <xf numFmtId="0" fontId="64" fillId="0" borderId="0" applyNumberFormat="0" applyFill="0" applyBorder="0" applyAlignment="0" applyProtection="0">
      <alignment vertical="center"/>
    </xf>
    <xf numFmtId="0" fontId="1" fillId="0" borderId="0"/>
  </cellStyleXfs>
  <cellXfs count="832">
    <xf numFmtId="0" fontId="0" fillId="0" borderId="0" xfId="0">
      <alignment vertical="center"/>
    </xf>
    <xf numFmtId="0" fontId="0" fillId="2" borderId="0" xfId="0" applyFill="1">
      <alignment vertical="center"/>
    </xf>
    <xf numFmtId="0" fontId="5" fillId="2" borderId="0" xfId="0" applyFont="1" applyFill="1">
      <alignment vertical="center"/>
    </xf>
    <xf numFmtId="0" fontId="6" fillId="2" borderId="0" xfId="0" applyFont="1" applyFill="1">
      <alignment vertical="center"/>
    </xf>
    <xf numFmtId="0" fontId="1" fillId="2" borderId="0" xfId="0" applyFont="1" applyFill="1">
      <alignment vertical="center"/>
    </xf>
    <xf numFmtId="0" fontId="0" fillId="2" borderId="1" xfId="0" applyFill="1" applyBorder="1" applyAlignment="1">
      <alignment horizontal="distributed" vertical="center" indent="1"/>
    </xf>
    <xf numFmtId="0" fontId="0" fillId="2" borderId="2" xfId="0" applyFill="1" applyBorder="1" applyAlignment="1">
      <alignment horizontal="distributed" vertical="center" indent="1"/>
    </xf>
    <xf numFmtId="0" fontId="5" fillId="2" borderId="0" xfId="0" applyFont="1" applyFill="1" applyBorder="1" applyAlignment="1">
      <alignment vertical="center"/>
    </xf>
    <xf numFmtId="0" fontId="8" fillId="2" borderId="0" xfId="0" applyFont="1" applyFill="1" applyAlignment="1">
      <alignment horizontal="right" vertical="center"/>
    </xf>
    <xf numFmtId="0" fontId="0" fillId="2" borderId="3" xfId="0" applyFill="1" applyBorder="1">
      <alignment vertical="center"/>
    </xf>
    <xf numFmtId="0" fontId="0" fillId="3" borderId="4" xfId="0" applyFill="1" applyBorder="1" applyProtection="1">
      <alignment vertical="center"/>
      <protection locked="0"/>
    </xf>
    <xf numFmtId="0" fontId="0" fillId="2" borderId="5" xfId="0" applyFill="1" applyBorder="1">
      <alignment vertical="center"/>
    </xf>
    <xf numFmtId="38" fontId="1" fillId="2" borderId="6" xfId="1" applyFill="1" applyBorder="1">
      <alignment vertical="center"/>
    </xf>
    <xf numFmtId="0" fontId="0" fillId="3" borderId="7" xfId="0" applyFill="1" applyBorder="1" applyProtection="1">
      <alignment vertical="center"/>
      <protection locked="0"/>
    </xf>
    <xf numFmtId="0" fontId="9" fillId="2" borderId="8" xfId="0" applyFont="1" applyFill="1" applyBorder="1">
      <alignment vertical="center"/>
    </xf>
    <xf numFmtId="38" fontId="1" fillId="2" borderId="9" xfId="1" applyFill="1" applyBorder="1">
      <alignment vertical="center"/>
    </xf>
    <xf numFmtId="0" fontId="9" fillId="2" borderId="10" xfId="0" applyFont="1" applyFill="1" applyBorder="1">
      <alignment vertical="center"/>
    </xf>
    <xf numFmtId="38" fontId="1" fillId="2" borderId="7" xfId="1" applyFill="1" applyBorder="1">
      <alignment vertical="center"/>
    </xf>
    <xf numFmtId="0" fontId="8" fillId="2" borderId="0" xfId="0" applyFont="1" applyFill="1">
      <alignment vertical="center"/>
    </xf>
    <xf numFmtId="0" fontId="9" fillId="2" borderId="11" xfId="0" applyFont="1" applyFill="1" applyBorder="1">
      <alignment vertical="center"/>
    </xf>
    <xf numFmtId="38" fontId="1" fillId="2" borderId="12" xfId="1" applyFill="1" applyBorder="1">
      <alignment vertical="center"/>
    </xf>
    <xf numFmtId="0" fontId="0" fillId="2" borderId="0" xfId="0" applyFill="1" applyBorder="1">
      <alignment vertical="center"/>
    </xf>
    <xf numFmtId="38" fontId="1" fillId="2" borderId="0" xfId="1" applyFill="1" applyBorder="1">
      <alignment vertical="center"/>
    </xf>
    <xf numFmtId="0" fontId="0" fillId="2" borderId="13" xfId="0" applyFill="1" applyBorder="1">
      <alignment vertical="center"/>
    </xf>
    <xf numFmtId="0" fontId="8" fillId="2" borderId="0" xfId="0" applyFont="1" applyFill="1" applyBorder="1" applyAlignment="1">
      <alignment vertical="top" wrapText="1"/>
    </xf>
    <xf numFmtId="38" fontId="1" fillId="0" borderId="0" xfId="1">
      <alignment vertical="center"/>
    </xf>
    <xf numFmtId="0" fontId="16" fillId="2" borderId="0" xfId="0" applyFont="1" applyFill="1">
      <alignment vertical="center"/>
    </xf>
    <xf numFmtId="0" fontId="8" fillId="2" borderId="0" xfId="0" applyFont="1" applyFill="1" applyBorder="1" applyAlignment="1">
      <alignment horizontal="left" vertical="top" wrapText="1"/>
    </xf>
    <xf numFmtId="0" fontId="18" fillId="2" borderId="0" xfId="0" applyFont="1" applyFill="1">
      <alignment vertical="center"/>
    </xf>
    <xf numFmtId="0" fontId="18" fillId="2" borderId="14" xfId="0" applyFont="1" applyFill="1" applyBorder="1">
      <alignment vertical="center"/>
    </xf>
    <xf numFmtId="0" fontId="18" fillId="2" borderId="15" xfId="0" applyFont="1" applyFill="1" applyBorder="1">
      <alignment vertical="center"/>
    </xf>
    <xf numFmtId="0" fontId="18" fillId="2" borderId="16" xfId="0" applyFont="1" applyFill="1" applyBorder="1">
      <alignment vertical="center"/>
    </xf>
    <xf numFmtId="0" fontId="18" fillId="2" borderId="17" xfId="0" applyFont="1" applyFill="1" applyBorder="1">
      <alignment vertical="center"/>
    </xf>
    <xf numFmtId="0" fontId="18" fillId="2" borderId="18" xfId="0" applyFont="1" applyFill="1" applyBorder="1">
      <alignment vertical="center"/>
    </xf>
    <xf numFmtId="0" fontId="1" fillId="2" borderId="19" xfId="0" applyFont="1" applyFill="1" applyBorder="1" applyAlignment="1">
      <alignment horizontal="center" vertical="center"/>
    </xf>
    <xf numFmtId="0" fontId="1" fillId="0" borderId="20" xfId="2" applyFont="1" applyFill="1" applyBorder="1" applyAlignment="1">
      <alignment horizontal="left" vertical="center" indent="1"/>
    </xf>
    <xf numFmtId="0" fontId="1" fillId="4" borderId="21" xfId="2" applyFont="1" applyFill="1" applyBorder="1" applyAlignment="1">
      <alignment horizontal="left" vertical="center" indent="1"/>
    </xf>
    <xf numFmtId="0" fontId="1" fillId="2" borderId="21" xfId="0" applyFont="1" applyFill="1" applyBorder="1" applyAlignment="1">
      <alignment horizontal="left" vertical="center" indent="1"/>
    </xf>
    <xf numFmtId="0" fontId="1" fillId="2" borderId="22" xfId="0" applyFont="1" applyFill="1" applyBorder="1" applyAlignment="1">
      <alignment horizontal="left" vertical="center" indent="1"/>
    </xf>
    <xf numFmtId="0" fontId="0" fillId="3" borderId="23" xfId="0" applyFill="1" applyBorder="1" applyProtection="1">
      <alignment vertical="center"/>
      <protection locked="0"/>
    </xf>
    <xf numFmtId="0" fontId="0" fillId="2" borderId="0" xfId="0" applyFill="1" applyBorder="1" applyProtection="1">
      <alignment vertical="center"/>
    </xf>
    <xf numFmtId="0" fontId="0" fillId="2" borderId="24" xfId="0" applyFill="1" applyBorder="1">
      <alignment vertical="center"/>
    </xf>
    <xf numFmtId="0" fontId="0" fillId="2" borderId="0" xfId="0" applyFill="1" applyBorder="1" applyAlignment="1">
      <alignment horizontal="left" vertical="center"/>
    </xf>
    <xf numFmtId="0" fontId="0" fillId="3" borderId="25" xfId="0" applyFill="1" applyBorder="1" applyProtection="1">
      <alignment vertical="center"/>
      <protection locked="0"/>
    </xf>
    <xf numFmtId="0" fontId="0" fillId="3" borderId="12" xfId="0" applyFill="1" applyBorder="1" applyProtection="1">
      <alignment vertical="center"/>
      <protection locked="0"/>
    </xf>
    <xf numFmtId="0" fontId="0" fillId="2" borderId="24" xfId="0" applyFill="1" applyBorder="1" applyAlignment="1">
      <alignment horizontal="left" vertical="center"/>
    </xf>
    <xf numFmtId="0" fontId="0" fillId="2" borderId="26" xfId="0" applyFill="1" applyBorder="1" applyAlignment="1">
      <alignment horizontal="left" vertical="center"/>
    </xf>
    <xf numFmtId="0" fontId="0" fillId="0" borderId="6" xfId="0" applyFill="1" applyBorder="1" applyProtection="1">
      <alignment vertical="center"/>
    </xf>
    <xf numFmtId="0" fontId="8" fillId="2" borderId="17" xfId="0" applyFont="1" applyFill="1" applyBorder="1" applyAlignment="1">
      <alignment horizontal="left" vertical="top" wrapText="1"/>
    </xf>
    <xf numFmtId="0" fontId="17" fillId="3" borderId="27" xfId="0" applyFont="1" applyFill="1" applyBorder="1" applyAlignment="1" applyProtection="1">
      <alignment vertical="center" wrapText="1"/>
      <protection locked="0"/>
    </xf>
    <xf numFmtId="0" fontId="17" fillId="3" borderId="28" xfId="0" applyFont="1" applyFill="1" applyBorder="1" applyAlignment="1" applyProtection="1">
      <alignment vertical="center" wrapText="1"/>
      <protection locked="0"/>
    </xf>
    <xf numFmtId="0" fontId="17" fillId="3" borderId="29" xfId="0" applyFont="1" applyFill="1" applyBorder="1" applyAlignment="1" applyProtection="1">
      <alignment vertical="center" wrapText="1"/>
      <protection locked="0"/>
    </xf>
    <xf numFmtId="0" fontId="17" fillId="3" borderId="9" xfId="0" applyFont="1" applyFill="1" applyBorder="1" applyAlignment="1" applyProtection="1">
      <alignment vertical="center" wrapText="1"/>
      <protection locked="0"/>
    </xf>
    <xf numFmtId="0" fontId="17" fillId="3" borderId="7" xfId="0" applyFont="1" applyFill="1" applyBorder="1" applyAlignment="1" applyProtection="1">
      <alignment vertical="center" wrapText="1"/>
      <protection locked="0"/>
    </xf>
    <xf numFmtId="0" fontId="17" fillId="3" borderId="12" xfId="0" applyFont="1" applyFill="1" applyBorder="1" applyAlignment="1" applyProtection="1">
      <alignment vertical="center" wrapText="1"/>
      <protection locked="0"/>
    </xf>
    <xf numFmtId="0" fontId="9" fillId="3" borderId="27" xfId="0" applyFont="1" applyFill="1" applyBorder="1" applyAlignment="1" applyProtection="1">
      <alignment horizontal="right" vertical="center" wrapText="1" indent="1"/>
      <protection locked="0"/>
    </xf>
    <xf numFmtId="0" fontId="9" fillId="3" borderId="28" xfId="0" applyFont="1" applyFill="1" applyBorder="1" applyAlignment="1" applyProtection="1">
      <alignment horizontal="right" vertical="center" wrapText="1" indent="1"/>
      <protection locked="0"/>
    </xf>
    <xf numFmtId="0" fontId="9" fillId="3" borderId="29" xfId="0" applyFont="1" applyFill="1" applyBorder="1" applyAlignment="1" applyProtection="1">
      <alignment horizontal="right" vertical="center" wrapText="1" indent="1"/>
      <protection locked="0"/>
    </xf>
    <xf numFmtId="0" fontId="8" fillId="3" borderId="30" xfId="0" applyFont="1" applyFill="1" applyBorder="1" applyProtection="1">
      <alignment vertical="center"/>
      <protection locked="0"/>
    </xf>
    <xf numFmtId="0" fontId="10" fillId="3" borderId="27" xfId="0" applyFont="1" applyFill="1" applyBorder="1" applyProtection="1">
      <alignment vertical="center"/>
      <protection locked="0"/>
    </xf>
    <xf numFmtId="0" fontId="8" fillId="3" borderId="31" xfId="0" applyFont="1" applyFill="1" applyBorder="1" applyProtection="1">
      <alignment vertical="center"/>
      <protection locked="0"/>
    </xf>
    <xf numFmtId="0" fontId="10" fillId="3" borderId="32" xfId="0" applyFont="1" applyFill="1" applyBorder="1" applyProtection="1">
      <alignment vertical="center"/>
      <protection locked="0"/>
    </xf>
    <xf numFmtId="0" fontId="8" fillId="3" borderId="33" xfId="0" applyFont="1" applyFill="1" applyBorder="1" applyProtection="1">
      <alignment vertical="center"/>
      <protection locked="0"/>
    </xf>
    <xf numFmtId="0" fontId="9" fillId="3" borderId="30" xfId="0" applyFont="1" applyFill="1" applyBorder="1" applyProtection="1">
      <alignment vertical="center"/>
      <protection locked="0"/>
    </xf>
    <xf numFmtId="0" fontId="0" fillId="2" borderId="5" xfId="0" applyFill="1" applyBorder="1" applyAlignment="1">
      <alignment vertical="center"/>
    </xf>
    <xf numFmtId="38" fontId="0" fillId="2" borderId="34" xfId="0" applyNumberFormat="1" applyFill="1" applyBorder="1" applyAlignment="1">
      <alignment vertical="center"/>
    </xf>
    <xf numFmtId="38" fontId="1" fillId="2" borderId="34" xfId="0" applyNumberFormat="1" applyFont="1" applyFill="1" applyBorder="1" applyAlignment="1">
      <alignment vertical="center" wrapText="1"/>
    </xf>
    <xf numFmtId="0" fontId="1" fillId="3" borderId="27" xfId="0" applyFont="1" applyFill="1" applyBorder="1" applyProtection="1">
      <alignment vertical="center"/>
      <protection locked="0"/>
    </xf>
    <xf numFmtId="0" fontId="0" fillId="0" borderId="0" xfId="0" applyFill="1" applyBorder="1" applyProtection="1">
      <alignment vertical="center"/>
    </xf>
    <xf numFmtId="0" fontId="8" fillId="2" borderId="0" xfId="0" applyFont="1" applyFill="1" applyAlignment="1" applyProtection="1">
      <alignment horizontal="right" vertical="center"/>
    </xf>
    <xf numFmtId="0" fontId="0" fillId="2" borderId="0" xfId="0" applyFill="1" applyProtection="1">
      <alignment vertical="center"/>
    </xf>
    <xf numFmtId="0" fontId="22" fillId="2" borderId="0" xfId="0" applyFont="1" applyFill="1">
      <alignment vertical="center"/>
    </xf>
    <xf numFmtId="0" fontId="10" fillId="2" borderId="0" xfId="0" applyFont="1" applyFill="1">
      <alignment vertical="center"/>
    </xf>
    <xf numFmtId="0" fontId="27" fillId="2" borderId="0" xfId="0" applyFont="1" applyFill="1" applyProtection="1">
      <alignment vertical="center"/>
    </xf>
    <xf numFmtId="0" fontId="3" fillId="2" borderId="0" xfId="0" applyFont="1" applyFill="1" applyProtection="1">
      <alignment vertical="center"/>
    </xf>
    <xf numFmtId="0" fontId="23" fillId="2" borderId="0" xfId="0" applyFont="1" applyFill="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11" fillId="2" borderId="0" xfId="0" applyFont="1" applyFill="1">
      <alignment vertical="center"/>
    </xf>
    <xf numFmtId="0" fontId="1" fillId="2" borderId="0" xfId="0" applyFont="1" applyFill="1" applyAlignment="1">
      <alignment horizontal="right" vertical="center"/>
    </xf>
    <xf numFmtId="0" fontId="1" fillId="2" borderId="32" xfId="0" applyFont="1" applyFill="1" applyBorder="1" applyAlignment="1">
      <alignment horizontal="center" vertical="center"/>
    </xf>
    <xf numFmtId="0" fontId="1" fillId="2" borderId="32" xfId="0" applyFont="1" applyFill="1" applyBorder="1" applyAlignment="1">
      <alignment horizontal="center" vertical="center" wrapText="1"/>
    </xf>
    <xf numFmtId="0" fontId="8" fillId="2" borderId="35" xfId="0" applyFont="1" applyFill="1" applyBorder="1" applyAlignment="1">
      <alignment horizontal="right" vertical="center"/>
    </xf>
    <xf numFmtId="0" fontId="8" fillId="2" borderId="36" xfId="0" applyFont="1" applyFill="1" applyBorder="1" applyAlignment="1">
      <alignment horizontal="right" vertical="center"/>
    </xf>
    <xf numFmtId="0" fontId="9" fillId="2" borderId="0" xfId="0" applyFont="1" applyFill="1" applyAlignment="1">
      <alignment horizontal="left" vertical="center"/>
    </xf>
    <xf numFmtId="0" fontId="9" fillId="2" borderId="0" xfId="0" applyFont="1" applyFill="1">
      <alignment vertical="center"/>
    </xf>
    <xf numFmtId="38" fontId="10" fillId="2" borderId="0" xfId="1" applyFont="1" applyFill="1" applyProtection="1">
      <alignment vertical="center"/>
    </xf>
    <xf numFmtId="38" fontId="1" fillId="2" borderId="0" xfId="1" applyFill="1" applyProtection="1">
      <alignment vertical="center"/>
    </xf>
    <xf numFmtId="38" fontId="10" fillId="2" borderId="0" xfId="1" applyFont="1" applyFill="1" applyAlignment="1" applyProtection="1">
      <alignment horizontal="right" vertical="center"/>
    </xf>
    <xf numFmtId="38" fontId="1" fillId="2" borderId="37" xfId="1" applyFont="1" applyFill="1" applyBorder="1" applyAlignment="1" applyProtection="1">
      <alignment horizontal="center" vertical="center"/>
    </xf>
    <xf numFmtId="38" fontId="1" fillId="2" borderId="38" xfId="1" applyFont="1" applyFill="1" applyBorder="1" applyAlignment="1" applyProtection="1">
      <alignment horizontal="center" vertical="center"/>
    </xf>
    <xf numFmtId="38" fontId="1" fillId="2" borderId="39" xfId="1" applyFill="1" applyBorder="1" applyProtection="1">
      <alignment vertical="center"/>
    </xf>
    <xf numFmtId="38" fontId="1" fillId="2" borderId="34" xfId="1" applyFill="1" applyBorder="1" applyProtection="1">
      <alignment vertical="center"/>
    </xf>
    <xf numFmtId="38" fontId="1" fillId="2" borderId="0" xfId="1" applyFont="1" applyFill="1" applyAlignment="1" applyProtection="1">
      <alignment horizontal="center" vertical="center"/>
    </xf>
    <xf numFmtId="38" fontId="1" fillId="2" borderId="0" xfId="1" applyFont="1" applyFill="1" applyProtection="1">
      <alignment vertical="center"/>
    </xf>
    <xf numFmtId="0" fontId="14" fillId="2" borderId="40" xfId="0" applyFont="1" applyFill="1" applyBorder="1" applyProtection="1">
      <alignment vertical="center"/>
    </xf>
    <xf numFmtId="49" fontId="6" fillId="2" borderId="0" xfId="1" applyNumberFormat="1" applyFont="1" applyFill="1" applyBorder="1" applyAlignment="1" applyProtection="1">
      <alignment horizontal="center" vertical="center"/>
    </xf>
    <xf numFmtId="49" fontId="6" fillId="2" borderId="17" xfId="1" applyNumberFormat="1" applyFont="1" applyFill="1" applyBorder="1" applyAlignment="1" applyProtection="1">
      <alignment horizontal="center" vertical="center"/>
    </xf>
    <xf numFmtId="49" fontId="6" fillId="2" borderId="0" xfId="1" applyNumberFormat="1" applyFont="1" applyFill="1" applyBorder="1" applyAlignment="1" applyProtection="1">
      <alignment horizontal="left" vertical="center"/>
    </xf>
    <xf numFmtId="49" fontId="6" fillId="2" borderId="0" xfId="1" applyNumberFormat="1" applyFont="1" applyFill="1" applyBorder="1" applyProtection="1">
      <alignment vertical="center"/>
    </xf>
    <xf numFmtId="49" fontId="6" fillId="2" borderId="17" xfId="1" applyNumberFormat="1" applyFont="1" applyFill="1" applyBorder="1" applyProtection="1">
      <alignment vertical="center"/>
    </xf>
    <xf numFmtId="38" fontId="6" fillId="2" borderId="26" xfId="1" applyFont="1" applyFill="1" applyBorder="1" applyProtection="1">
      <alignment vertical="center"/>
    </xf>
    <xf numFmtId="38" fontId="6" fillId="2" borderId="41" xfId="1" applyFont="1" applyFill="1" applyBorder="1" applyProtection="1">
      <alignment vertical="center"/>
    </xf>
    <xf numFmtId="38" fontId="6" fillId="2" borderId="0" xfId="1" applyFont="1" applyFill="1" applyBorder="1" applyProtection="1">
      <alignment vertical="center"/>
    </xf>
    <xf numFmtId="38" fontId="6" fillId="2" borderId="17" xfId="1" applyFont="1" applyFill="1" applyBorder="1" applyProtection="1">
      <alignment vertical="center"/>
    </xf>
    <xf numFmtId="38" fontId="6" fillId="2" borderId="42" xfId="1" applyFont="1" applyFill="1" applyBorder="1" applyProtection="1">
      <alignment vertical="center"/>
    </xf>
    <xf numFmtId="38" fontId="6" fillId="2" borderId="43" xfId="1" applyFont="1" applyFill="1" applyBorder="1" applyProtection="1">
      <alignment vertical="center"/>
    </xf>
    <xf numFmtId="0" fontId="9" fillId="2" borderId="32" xfId="0" applyFont="1" applyFill="1" applyBorder="1" applyAlignment="1">
      <alignment horizontal="center" vertical="center"/>
    </xf>
    <xf numFmtId="0" fontId="8" fillId="2" borderId="44" xfId="0" applyFont="1" applyFill="1" applyBorder="1" applyAlignment="1">
      <alignment horizontal="right" vertical="center"/>
    </xf>
    <xf numFmtId="0" fontId="8" fillId="2" borderId="45" xfId="0" applyFont="1" applyFill="1" applyBorder="1" applyAlignment="1">
      <alignment horizontal="right" vertical="center"/>
    </xf>
    <xf numFmtId="0" fontId="8" fillId="2" borderId="36" xfId="0" applyFont="1" applyFill="1" applyBorder="1">
      <alignment vertical="center"/>
    </xf>
    <xf numFmtId="0" fontId="8" fillId="2" borderId="25" xfId="0" applyFont="1" applyFill="1" applyBorder="1">
      <alignment vertical="center"/>
    </xf>
    <xf numFmtId="0" fontId="7" fillId="2" borderId="0" xfId="4" applyFont="1" applyFill="1" applyBorder="1" applyAlignment="1">
      <alignment vertical="center"/>
    </xf>
    <xf numFmtId="0" fontId="16" fillId="2" borderId="0" xfId="0" applyFont="1" applyFill="1" applyBorder="1">
      <alignment vertical="center"/>
    </xf>
    <xf numFmtId="0" fontId="3" fillId="2" borderId="0" xfId="4" applyFont="1" applyFill="1" applyBorder="1" applyAlignment="1">
      <alignment vertical="center"/>
    </xf>
    <xf numFmtId="0" fontId="8" fillId="2" borderId="46" xfId="0" applyFont="1" applyFill="1" applyBorder="1" applyAlignment="1">
      <alignment horizontal="center" vertical="center" wrapText="1"/>
    </xf>
    <xf numFmtId="0" fontId="8" fillId="2" borderId="32" xfId="0" applyFont="1" applyFill="1" applyBorder="1" applyAlignment="1">
      <alignment horizontal="right" vertical="center"/>
    </xf>
    <xf numFmtId="0" fontId="8" fillId="2" borderId="48" xfId="0" applyFont="1" applyFill="1" applyBorder="1" applyAlignment="1">
      <alignment horizontal="left" vertical="center"/>
    </xf>
    <xf numFmtId="0" fontId="1" fillId="2" borderId="0" xfId="0" applyFont="1" applyFill="1" applyAlignment="1"/>
    <xf numFmtId="0" fontId="1" fillId="2" borderId="0" xfId="0" applyFont="1" applyFill="1" applyAlignment="1">
      <alignment horizontal="right"/>
    </xf>
    <xf numFmtId="0" fontId="1" fillId="2" borderId="40" xfId="0" applyFont="1" applyFill="1" applyBorder="1" applyAlignment="1">
      <alignment horizontal="left" wrapText="1"/>
    </xf>
    <xf numFmtId="0" fontId="1" fillId="2" borderId="5" xfId="0" applyFont="1" applyFill="1" applyBorder="1" applyAlignment="1">
      <alignment horizontal="center" vertical="center"/>
    </xf>
    <xf numFmtId="0" fontId="1" fillId="2" borderId="49"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0" xfId="0" applyFont="1" applyFill="1" applyBorder="1" applyAlignment="1">
      <alignment horizontal="left" vertical="center"/>
    </xf>
    <xf numFmtId="0" fontId="10" fillId="2" borderId="0" xfId="0" applyFont="1" applyFill="1" applyBorder="1">
      <alignment vertical="center"/>
    </xf>
    <xf numFmtId="176" fontId="1" fillId="2" borderId="0" xfId="0" applyNumberFormat="1" applyFont="1" applyFill="1" applyBorder="1" applyAlignment="1">
      <alignment horizontal="center" vertical="center"/>
    </xf>
    <xf numFmtId="0" fontId="10" fillId="2" borderId="0" xfId="0" applyFont="1" applyFill="1" applyAlignment="1">
      <alignment vertical="center"/>
    </xf>
    <xf numFmtId="0" fontId="1" fillId="2" borderId="51" xfId="0" applyFont="1" applyFill="1" applyBorder="1" applyAlignment="1">
      <alignment horizontal="center" vertical="center"/>
    </xf>
    <xf numFmtId="0" fontId="29" fillId="2" borderId="0" xfId="0" applyFont="1" applyFill="1">
      <alignment vertical="center"/>
    </xf>
    <xf numFmtId="0" fontId="1" fillId="2" borderId="39" xfId="0" applyFont="1" applyFill="1" applyBorder="1" applyAlignment="1">
      <alignment horizontal="center" vertical="center"/>
    </xf>
    <xf numFmtId="176" fontId="1" fillId="2" borderId="34" xfId="0" applyNumberFormat="1" applyFont="1" applyFill="1" applyBorder="1" applyAlignment="1">
      <alignment vertical="center"/>
    </xf>
    <xf numFmtId="0" fontId="8" fillId="2" borderId="52" xfId="0" applyFont="1" applyFill="1" applyBorder="1" applyAlignment="1">
      <alignment horizontal="right" vertical="center"/>
    </xf>
    <xf numFmtId="0" fontId="8" fillId="2" borderId="53" xfId="0" applyFont="1" applyFill="1" applyBorder="1" applyAlignment="1">
      <alignment horizontal="right" vertical="center"/>
    </xf>
    <xf numFmtId="38" fontId="12" fillId="2" borderId="54" xfId="1" applyFont="1" applyFill="1" applyBorder="1" applyAlignment="1">
      <alignment horizontal="right" vertical="center"/>
    </xf>
    <xf numFmtId="38" fontId="12" fillId="2" borderId="32" xfId="1" applyFont="1" applyFill="1" applyBorder="1" applyAlignment="1">
      <alignment horizontal="right" vertical="center"/>
    </xf>
    <xf numFmtId="0" fontId="8" fillId="2" borderId="55" xfId="0" applyFont="1" applyFill="1" applyBorder="1" applyAlignment="1">
      <alignment horizontal="right" vertical="center"/>
    </xf>
    <xf numFmtId="38" fontId="12" fillId="2" borderId="56" xfId="1" applyFont="1" applyFill="1" applyBorder="1" applyAlignment="1">
      <alignment vertical="center"/>
    </xf>
    <xf numFmtId="0" fontId="8" fillId="2" borderId="0" xfId="0" applyFont="1" applyFill="1" applyBorder="1" applyAlignment="1">
      <alignment horizontal="left" vertical="center"/>
    </xf>
    <xf numFmtId="0" fontId="1" fillId="5" borderId="32" xfId="0" applyFont="1" applyFill="1" applyBorder="1" applyAlignment="1">
      <alignment horizontal="center" vertical="center"/>
    </xf>
    <xf numFmtId="0" fontId="1" fillId="5" borderId="52" xfId="0" applyFont="1" applyFill="1" applyBorder="1">
      <alignment vertical="center"/>
    </xf>
    <xf numFmtId="0" fontId="12" fillId="5" borderId="32" xfId="0" applyFont="1" applyFill="1" applyBorder="1">
      <alignment vertical="center"/>
    </xf>
    <xf numFmtId="0" fontId="1" fillId="0" borderId="0" xfId="0" applyFont="1" applyFill="1">
      <alignment vertical="center"/>
    </xf>
    <xf numFmtId="0" fontId="8" fillId="0" borderId="0" xfId="0" applyFont="1" applyFill="1">
      <alignment vertical="center"/>
    </xf>
    <xf numFmtId="0" fontId="8" fillId="3" borderId="8" xfId="0" applyFont="1" applyFill="1" applyBorder="1" applyAlignment="1" applyProtection="1">
      <alignment horizontal="center" vertical="center" wrapText="1"/>
      <protection locked="0"/>
    </xf>
    <xf numFmtId="0" fontId="8" fillId="3" borderId="57"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58"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59" xfId="0" applyFont="1" applyFill="1" applyBorder="1" applyAlignment="1" applyProtection="1">
      <alignment horizontal="center" vertical="center" wrapText="1"/>
      <protection locked="0"/>
    </xf>
    <xf numFmtId="0" fontId="34" fillId="2" borderId="0" xfId="0" applyFont="1" applyFill="1" applyAlignment="1">
      <alignment vertical="center"/>
    </xf>
    <xf numFmtId="0" fontId="35" fillId="2" borderId="0" xfId="0" applyFont="1" applyFill="1">
      <alignment vertical="center"/>
    </xf>
    <xf numFmtId="0" fontId="1" fillId="2" borderId="0" xfId="0" applyFont="1" applyFill="1" applyAlignment="1">
      <alignment horizontal="left" vertical="center"/>
    </xf>
    <xf numFmtId="0" fontId="0" fillId="2" borderId="0" xfId="0" applyFont="1" applyFill="1">
      <alignment vertical="center"/>
    </xf>
    <xf numFmtId="0" fontId="11" fillId="2" borderId="0" xfId="0" applyFont="1" applyFill="1" applyAlignment="1">
      <alignment vertical="center"/>
    </xf>
    <xf numFmtId="38" fontId="0" fillId="2" borderId="0" xfId="0" applyNumberFormat="1" applyFont="1" applyFill="1">
      <alignment vertical="center"/>
    </xf>
    <xf numFmtId="38" fontId="1" fillId="2" borderId="0" xfId="0" applyNumberFormat="1" applyFont="1" applyFill="1">
      <alignment vertical="center"/>
    </xf>
    <xf numFmtId="0" fontId="0" fillId="2" borderId="60" xfId="0" applyFill="1" applyBorder="1" applyAlignment="1">
      <alignment horizontal="distributed" vertical="center" indent="1"/>
    </xf>
    <xf numFmtId="0" fontId="0" fillId="2" borderId="2" xfId="0" applyFill="1" applyBorder="1" applyAlignment="1">
      <alignment horizontal="distributed" vertical="center"/>
    </xf>
    <xf numFmtId="0" fontId="0" fillId="2" borderId="56" xfId="0" applyFont="1" applyFill="1" applyBorder="1" applyAlignment="1">
      <alignment horizontal="center" vertical="center"/>
    </xf>
    <xf numFmtId="38" fontId="0" fillId="2" borderId="0" xfId="1" applyFont="1" applyFill="1" applyProtection="1">
      <alignment vertical="center"/>
    </xf>
    <xf numFmtId="181" fontId="6" fillId="2" borderId="0" xfId="0" applyNumberFormat="1" applyFont="1" applyFill="1">
      <alignment vertical="center"/>
    </xf>
    <xf numFmtId="0" fontId="17" fillId="0" borderId="0" xfId="4" applyFont="1" applyAlignment="1">
      <alignment vertical="center"/>
    </xf>
    <xf numFmtId="0" fontId="17" fillId="0" borderId="28" xfId="4" applyFont="1" applyBorder="1" applyAlignment="1">
      <alignment horizontal="center" vertical="center" wrapText="1"/>
    </xf>
    <xf numFmtId="0" fontId="10" fillId="2" borderId="0" xfId="0" applyFont="1" applyFill="1" applyProtection="1">
      <alignment vertical="center"/>
    </xf>
    <xf numFmtId="0" fontId="24" fillId="2" borderId="0" xfId="0" applyFont="1" applyFill="1" applyAlignment="1" applyProtection="1">
      <alignment horizontal="right"/>
    </xf>
    <xf numFmtId="0" fontId="1" fillId="2" borderId="0" xfId="0" applyFont="1" applyFill="1" applyProtection="1">
      <alignment vertical="center"/>
    </xf>
    <xf numFmtId="0" fontId="25" fillId="2" borderId="0" xfId="0" applyFont="1" applyFill="1" applyAlignment="1" applyProtection="1">
      <alignment horizontal="center" vertical="center"/>
    </xf>
    <xf numFmtId="0" fontId="1" fillId="2" borderId="0" xfId="0" applyFont="1" applyFill="1" applyAlignment="1" applyProtection="1">
      <alignment vertical="center"/>
    </xf>
    <xf numFmtId="0" fontId="25" fillId="2" borderId="0" xfId="0" applyFont="1" applyFill="1" applyAlignment="1" applyProtection="1">
      <alignment horizontal="center"/>
    </xf>
    <xf numFmtId="0" fontId="23" fillId="2" borderId="0" xfId="0" applyFont="1" applyFill="1" applyAlignment="1" applyProtection="1">
      <alignment horizontal="left"/>
    </xf>
    <xf numFmtId="0" fontId="23" fillId="2" borderId="0" xfId="0" applyFont="1" applyFill="1" applyAlignment="1" applyProtection="1">
      <alignment horizontal="right"/>
    </xf>
    <xf numFmtId="0" fontId="23" fillId="2" borderId="0" xfId="0" applyFont="1" applyFill="1" applyAlignment="1" applyProtection="1">
      <alignment horizontal="center"/>
    </xf>
    <xf numFmtId="58" fontId="23" fillId="2" borderId="0" xfId="0" applyNumberFormat="1" applyFont="1" applyFill="1" applyAlignment="1" applyProtection="1">
      <alignment horizontal="right"/>
    </xf>
    <xf numFmtId="58" fontId="23" fillId="2" borderId="0" xfId="0" applyNumberFormat="1" applyFont="1" applyFill="1" applyAlignment="1" applyProtection="1">
      <alignment horizontal="distributed" vertical="justify"/>
    </xf>
    <xf numFmtId="0" fontId="3" fillId="2" borderId="0" xfId="0" applyFont="1" applyFill="1" applyAlignment="1" applyProtection="1">
      <alignment horizontal="right"/>
    </xf>
    <xf numFmtId="0" fontId="23" fillId="2" borderId="0" xfId="0" applyFont="1" applyFill="1" applyAlignment="1" applyProtection="1">
      <alignment horizontal="distributed" vertical="center"/>
    </xf>
    <xf numFmtId="0" fontId="23" fillId="2" borderId="0" xfId="0" applyFont="1" applyFill="1" applyAlignment="1" applyProtection="1">
      <alignment vertical="center"/>
    </xf>
    <xf numFmtId="0" fontId="23" fillId="2" borderId="0" xfId="0" applyFont="1" applyFill="1" applyAlignment="1" applyProtection="1">
      <alignment horizontal="left" vertical="center" shrinkToFit="1"/>
    </xf>
    <xf numFmtId="0" fontId="23" fillId="2" borderId="0" xfId="0" applyFont="1" applyFill="1" applyAlignment="1" applyProtection="1">
      <alignment vertical="top"/>
    </xf>
    <xf numFmtId="0" fontId="23" fillId="2" borderId="0" xfId="0" applyFont="1" applyFill="1" applyAlignment="1" applyProtection="1">
      <alignment horizontal="distributed" vertical="top"/>
    </xf>
    <xf numFmtId="0" fontId="23" fillId="2" borderId="0" xfId="0" applyFont="1" applyFill="1" applyAlignment="1" applyProtection="1">
      <alignment horizontal="right" vertical="top"/>
    </xf>
    <xf numFmtId="0" fontId="23" fillId="2" borderId="0" xfId="0" applyFont="1" applyFill="1" applyAlignment="1" applyProtection="1">
      <alignment horizontal="left" vertical="top" shrinkToFit="1"/>
    </xf>
    <xf numFmtId="0" fontId="1" fillId="2" borderId="0" xfId="0" applyFont="1" applyFill="1" applyAlignment="1" applyProtection="1">
      <alignment vertical="top"/>
    </xf>
    <xf numFmtId="0" fontId="21" fillId="2" borderId="0" xfId="0" applyFont="1" applyFill="1" applyAlignment="1" applyProtection="1">
      <alignment horizontal="left" vertical="center"/>
    </xf>
    <xf numFmtId="0" fontId="23" fillId="2" borderId="0" xfId="0" applyFont="1" applyFill="1" applyAlignment="1" applyProtection="1">
      <alignment wrapText="1"/>
    </xf>
    <xf numFmtId="0" fontId="23" fillId="2" borderId="0" xfId="0" applyFont="1" applyFill="1" applyAlignment="1" applyProtection="1"/>
    <xf numFmtId="177" fontId="23" fillId="2" borderId="0" xfId="0" applyNumberFormat="1" applyFont="1" applyFill="1" applyAlignment="1" applyProtection="1"/>
    <xf numFmtId="0" fontId="10" fillId="2" borderId="0" xfId="0" applyFont="1" applyFill="1" applyAlignment="1" applyProtection="1"/>
    <xf numFmtId="0" fontId="23" fillId="2" borderId="0" xfId="0" applyFont="1" applyFill="1" applyAlignment="1" applyProtection="1">
      <alignment horizontal="center" vertical="center"/>
    </xf>
    <xf numFmtId="0" fontId="23" fillId="2" borderId="0" xfId="0" applyNumberFormat="1" applyFont="1" applyFill="1" applyProtection="1">
      <alignment vertical="center"/>
    </xf>
    <xf numFmtId="0" fontId="9" fillId="0" borderId="28" xfId="4" applyFont="1" applyBorder="1" applyAlignment="1">
      <alignment horizontal="distributed" vertical="center" wrapText="1"/>
    </xf>
    <xf numFmtId="0" fontId="9" fillId="0" borderId="28" xfId="4" applyFont="1" applyBorder="1" applyAlignment="1">
      <alignment horizontal="center" vertical="center" wrapText="1"/>
    </xf>
    <xf numFmtId="0" fontId="0" fillId="3" borderId="3" xfId="3" applyFont="1" applyFill="1" applyBorder="1" applyAlignment="1" applyProtection="1">
      <alignment horizontal="left" vertical="center" shrinkToFit="1"/>
      <protection locked="0"/>
    </xf>
    <xf numFmtId="0" fontId="0" fillId="0" borderId="0" xfId="0" applyFont="1">
      <alignment vertical="center"/>
    </xf>
    <xf numFmtId="0" fontId="17" fillId="0" borderId="61" xfId="2" applyFont="1" applyBorder="1" applyAlignment="1">
      <alignment vertical="center"/>
    </xf>
    <xf numFmtId="0" fontId="17" fillId="0" borderId="52" xfId="2" applyFont="1" applyBorder="1"/>
    <xf numFmtId="0" fontId="17" fillId="0" borderId="52" xfId="2" applyFont="1" applyBorder="1" applyAlignment="1">
      <alignment vertical="center"/>
    </xf>
    <xf numFmtId="0" fontId="17" fillId="0" borderId="52" xfId="2" applyFont="1" applyBorder="1" applyAlignment="1">
      <alignment horizontal="center" vertical="center"/>
    </xf>
    <xf numFmtId="0" fontId="17" fillId="0" borderId="55" xfId="2" applyFont="1" applyBorder="1" applyAlignment="1">
      <alignment vertical="center"/>
    </xf>
    <xf numFmtId="0" fontId="17" fillId="0" borderId="0" xfId="2" applyFont="1"/>
    <xf numFmtId="0" fontId="9" fillId="0" borderId="36" xfId="2" applyFont="1" applyBorder="1" applyAlignment="1">
      <alignment horizontal="center" vertical="center"/>
    </xf>
    <xf numFmtId="0" fontId="9" fillId="0" borderId="36" xfId="2" applyFont="1" applyBorder="1" applyAlignment="1">
      <alignment horizontal="center" vertical="center" wrapText="1"/>
    </xf>
    <xf numFmtId="0" fontId="0" fillId="0" borderId="0" xfId="0" applyFont="1" applyBorder="1">
      <alignment vertical="center"/>
    </xf>
    <xf numFmtId="38" fontId="0" fillId="0" borderId="0" xfId="0" applyNumberFormat="1" applyFont="1" applyBorder="1">
      <alignment vertical="center"/>
    </xf>
    <xf numFmtId="0" fontId="9" fillId="0" borderId="27" xfId="2" applyFont="1" applyBorder="1" applyAlignment="1">
      <alignment horizontal="center" vertical="center" wrapText="1"/>
    </xf>
    <xf numFmtId="0" fontId="9" fillId="0" borderId="0" xfId="2" applyFont="1"/>
    <xf numFmtId="0" fontId="9" fillId="0" borderId="0" xfId="2" applyFont="1" applyBorder="1" applyAlignment="1">
      <alignment vertical="center"/>
    </xf>
    <xf numFmtId="0" fontId="9" fillId="0" borderId="35" xfId="2" applyFont="1" applyBorder="1" applyAlignment="1">
      <alignment vertical="center"/>
    </xf>
    <xf numFmtId="0" fontId="9" fillId="0" borderId="36" xfId="2" applyFont="1" applyBorder="1" applyAlignment="1">
      <alignment vertical="center"/>
    </xf>
    <xf numFmtId="0" fontId="9" fillId="0" borderId="36" xfId="2" applyFont="1" applyBorder="1" applyAlignment="1">
      <alignment horizontal="right" vertical="center"/>
    </xf>
    <xf numFmtId="0" fontId="9" fillId="0" borderId="25" xfId="2" applyFont="1" applyBorder="1" applyAlignment="1">
      <alignment vertical="center"/>
    </xf>
    <xf numFmtId="0" fontId="9" fillId="0" borderId="0" xfId="2" applyFont="1" applyAlignment="1">
      <alignment vertical="center"/>
    </xf>
    <xf numFmtId="0" fontId="9" fillId="0" borderId="0" xfId="0" applyFont="1">
      <alignment vertical="center"/>
    </xf>
    <xf numFmtId="0" fontId="9" fillId="6" borderId="11" xfId="0" applyFont="1" applyFill="1" applyBorder="1">
      <alignment vertical="center"/>
    </xf>
    <xf numFmtId="0" fontId="9" fillId="6" borderId="29" xfId="0" applyFont="1" applyFill="1" applyBorder="1">
      <alignment vertical="center"/>
    </xf>
    <xf numFmtId="38" fontId="9" fillId="6" borderId="29" xfId="0" applyNumberFormat="1" applyFont="1" applyFill="1" applyBorder="1">
      <alignment vertical="center"/>
    </xf>
    <xf numFmtId="0" fontId="9" fillId="0" borderId="18" xfId="0" applyFont="1" applyBorder="1">
      <alignment vertical="center"/>
    </xf>
    <xf numFmtId="182" fontId="9" fillId="6" borderId="29" xfId="0" applyNumberFormat="1" applyFont="1" applyFill="1" applyBorder="1">
      <alignment vertical="center"/>
    </xf>
    <xf numFmtId="0" fontId="9" fillId="6" borderId="29" xfId="0" applyFont="1" applyFill="1" applyBorder="1" applyAlignment="1">
      <alignment horizontal="center" vertical="center"/>
    </xf>
    <xf numFmtId="0" fontId="9" fillId="6" borderId="29" xfId="0" applyFont="1" applyFill="1" applyBorder="1" applyAlignment="1">
      <alignment horizontal="left" vertical="center"/>
    </xf>
    <xf numFmtId="0" fontId="9" fillId="0" borderId="12" xfId="0" applyFont="1" applyFill="1" applyBorder="1">
      <alignment vertical="center"/>
    </xf>
    <xf numFmtId="0" fontId="9" fillId="6" borderId="11" xfId="0" applyFont="1" applyFill="1" applyBorder="1" applyAlignment="1">
      <alignment vertical="center" shrinkToFit="1"/>
    </xf>
    <xf numFmtId="0" fontId="9" fillId="6" borderId="29" xfId="0" applyFont="1" applyFill="1" applyBorder="1" applyAlignment="1">
      <alignment vertical="center" shrinkToFit="1"/>
    </xf>
    <xf numFmtId="49" fontId="9" fillId="6" borderId="29" xfId="0" applyNumberFormat="1" applyFont="1" applyFill="1" applyBorder="1" applyAlignment="1">
      <alignment vertical="center" shrinkToFit="1"/>
    </xf>
    <xf numFmtId="58" fontId="9" fillId="6" borderId="29" xfId="0" applyNumberFormat="1" applyFont="1" applyFill="1" applyBorder="1" applyAlignment="1">
      <alignment vertical="center" shrinkToFit="1"/>
    </xf>
    <xf numFmtId="0" fontId="46" fillId="2" borderId="0" xfId="0" applyFont="1" applyFill="1">
      <alignment vertical="center"/>
    </xf>
    <xf numFmtId="0" fontId="20" fillId="2" borderId="0" xfId="0" applyFont="1" applyFill="1">
      <alignment vertical="center"/>
    </xf>
    <xf numFmtId="0" fontId="0" fillId="2" borderId="2" xfId="0" applyFill="1" applyBorder="1" applyAlignment="1">
      <alignment horizontal="center" vertical="center"/>
    </xf>
    <xf numFmtId="0" fontId="9" fillId="6" borderId="29" xfId="0" applyFont="1" applyFill="1" applyBorder="1" applyAlignment="1">
      <alignment vertical="center" wrapText="1"/>
    </xf>
    <xf numFmtId="0" fontId="9" fillId="6" borderId="29" xfId="0" applyFont="1" applyFill="1" applyBorder="1" applyAlignment="1">
      <alignment horizontal="left" vertical="center" wrapText="1" shrinkToFit="1"/>
    </xf>
    <xf numFmtId="0" fontId="9" fillId="6" borderId="29" xfId="0" applyFont="1" applyFill="1" applyBorder="1" applyAlignment="1">
      <alignment vertical="center" wrapText="1" shrinkToFit="1"/>
    </xf>
    <xf numFmtId="0" fontId="9" fillId="2" borderId="44"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8" fillId="2" borderId="62" xfId="0" applyFont="1" applyFill="1" applyBorder="1" applyAlignment="1">
      <alignment horizontal="right" vertical="center"/>
    </xf>
    <xf numFmtId="0" fontId="8" fillId="2" borderId="63" xfId="0" applyFont="1" applyFill="1" applyBorder="1" applyAlignment="1">
      <alignment horizontal="right" vertical="center"/>
    </xf>
    <xf numFmtId="0" fontId="8" fillId="2" borderId="64" xfId="0" applyFont="1" applyFill="1" applyBorder="1" applyAlignment="1">
      <alignment horizontal="right" vertical="center"/>
    </xf>
    <xf numFmtId="0" fontId="8" fillId="2" borderId="65" xfId="0" applyFont="1" applyFill="1" applyBorder="1" applyAlignment="1">
      <alignment horizontal="right" vertical="center"/>
    </xf>
    <xf numFmtId="0" fontId="17" fillId="2" borderId="6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 fillId="2" borderId="0" xfId="0" applyFont="1" applyFill="1" applyBorder="1" applyAlignment="1">
      <alignment horizontal="left" vertical="center" shrinkToFit="1"/>
    </xf>
    <xf numFmtId="0" fontId="1" fillId="2" borderId="41" xfId="0" applyFont="1" applyFill="1" applyBorder="1">
      <alignment vertical="center"/>
    </xf>
    <xf numFmtId="0" fontId="1" fillId="2" borderId="26" xfId="0" applyFont="1" applyFill="1" applyBorder="1">
      <alignment vertical="center"/>
    </xf>
    <xf numFmtId="0" fontId="1" fillId="2" borderId="52" xfId="0" applyFont="1" applyFill="1" applyBorder="1">
      <alignment vertical="center"/>
    </xf>
    <xf numFmtId="0" fontId="47" fillId="7" borderId="69" xfId="0" applyFont="1" applyFill="1" applyBorder="1" applyAlignment="1">
      <alignment horizontal="left" vertical="center"/>
    </xf>
    <xf numFmtId="0" fontId="0" fillId="0" borderId="0" xfId="0" applyFill="1" applyAlignment="1">
      <alignment horizontal="center" vertical="center"/>
    </xf>
    <xf numFmtId="0" fontId="47" fillId="2" borderId="0" xfId="0" applyFont="1" applyFill="1" applyAlignment="1">
      <alignment horizontal="left" vertical="top"/>
    </xf>
    <xf numFmtId="0" fontId="1" fillId="2" borderId="0" xfId="0" applyFont="1" applyFill="1" applyAlignment="1">
      <alignment horizontal="center" vertical="center"/>
    </xf>
    <xf numFmtId="0" fontId="46" fillId="2" borderId="0" xfId="0" applyFont="1" applyFill="1" applyProtection="1">
      <alignment vertical="center"/>
    </xf>
    <xf numFmtId="0" fontId="46" fillId="2" borderId="0" xfId="0" applyFont="1" applyFill="1" applyAlignment="1" applyProtection="1">
      <alignment horizontal="center" vertical="center" shrinkToFit="1"/>
    </xf>
    <xf numFmtId="0" fontId="46" fillId="2" borderId="0" xfId="0" applyFont="1" applyFill="1" applyAlignment="1" applyProtection="1">
      <alignment horizontal="right" vertical="center"/>
    </xf>
    <xf numFmtId="0" fontId="46" fillId="2" borderId="0" xfId="0" applyFont="1" applyFill="1" applyAlignment="1" applyProtection="1">
      <alignment horizontal="center" vertical="center"/>
    </xf>
    <xf numFmtId="0" fontId="46" fillId="2" borderId="0" xfId="0" applyFont="1" applyFill="1" applyAlignment="1">
      <alignment horizontal="right" vertical="center"/>
    </xf>
    <xf numFmtId="0" fontId="48" fillId="2" borderId="0" xfId="0" applyFont="1" applyFill="1" applyAlignment="1">
      <alignment horizontal="left" vertical="top" wrapText="1" shrinkToFit="1"/>
    </xf>
    <xf numFmtId="0" fontId="0" fillId="2" borderId="0" xfId="0" applyFont="1" applyFill="1" applyAlignment="1">
      <alignment horizontal="left" vertical="center"/>
    </xf>
    <xf numFmtId="0" fontId="0" fillId="2" borderId="0" xfId="0" applyFont="1" applyFill="1" applyAlignment="1">
      <alignment vertical="center"/>
    </xf>
    <xf numFmtId="0" fontId="49" fillId="8" borderId="0" xfId="0" applyFont="1" applyFill="1" applyAlignment="1">
      <alignment vertical="center"/>
    </xf>
    <xf numFmtId="0" fontId="49" fillId="8" borderId="0" xfId="0" applyFont="1" applyFill="1">
      <alignment vertical="center"/>
    </xf>
    <xf numFmtId="0" fontId="49" fillId="8" borderId="0" xfId="0" applyFont="1" applyFill="1" applyProtection="1">
      <alignment vertical="center"/>
    </xf>
    <xf numFmtId="0" fontId="49" fillId="8" borderId="0" xfId="0" applyFont="1" applyFill="1" applyAlignment="1" applyProtection="1">
      <alignment horizontal="right" vertical="center" shrinkToFit="1"/>
    </xf>
    <xf numFmtId="0" fontId="49" fillId="8" borderId="0" xfId="0" applyFont="1" applyFill="1" applyAlignment="1" applyProtection="1">
      <alignment vertical="center" shrinkToFit="1"/>
    </xf>
    <xf numFmtId="0" fontId="49" fillId="8" borderId="0" xfId="0" applyFont="1" applyFill="1" applyAlignment="1" applyProtection="1">
      <alignment horizontal="center" vertical="center" shrinkToFit="1"/>
    </xf>
    <xf numFmtId="0" fontId="49" fillId="8" borderId="0" xfId="0" applyFont="1" applyFill="1" applyAlignment="1" applyProtection="1">
      <alignment horizontal="right" vertical="center"/>
    </xf>
    <xf numFmtId="0" fontId="49" fillId="8" borderId="0" xfId="0" applyFont="1" applyFill="1" applyAlignment="1" applyProtection="1">
      <alignment horizontal="center" vertical="center"/>
    </xf>
    <xf numFmtId="0" fontId="0" fillId="8" borderId="0" xfId="0" applyFill="1" applyProtection="1">
      <alignment vertical="center"/>
    </xf>
    <xf numFmtId="0" fontId="23" fillId="9" borderId="0" xfId="0" applyFont="1" applyFill="1" applyProtection="1">
      <alignment vertical="center"/>
    </xf>
    <xf numFmtId="0" fontId="23" fillId="9" borderId="0" xfId="0" applyFont="1" applyFill="1" applyAlignment="1" applyProtection="1"/>
    <xf numFmtId="0" fontId="17" fillId="0" borderId="70" xfId="0" applyFont="1" applyFill="1" applyBorder="1" applyAlignment="1">
      <alignment horizontal="center" vertical="center" wrapText="1"/>
    </xf>
    <xf numFmtId="0" fontId="1" fillId="2" borderId="71" xfId="0" applyFont="1" applyFill="1" applyBorder="1">
      <alignment vertical="center"/>
    </xf>
    <xf numFmtId="0" fontId="1" fillId="2" borderId="63" xfId="0" applyFont="1" applyFill="1" applyBorder="1">
      <alignment vertical="center"/>
    </xf>
    <xf numFmtId="0" fontId="1" fillId="2" borderId="64" xfId="0" applyFont="1" applyFill="1" applyBorder="1">
      <alignment vertical="center"/>
    </xf>
    <xf numFmtId="0" fontId="1" fillId="2" borderId="72" xfId="0" applyFont="1" applyFill="1" applyBorder="1" applyAlignment="1">
      <alignment horizontal="center" vertical="center"/>
    </xf>
    <xf numFmtId="0" fontId="1" fillId="2" borderId="73" xfId="0" applyFont="1" applyFill="1" applyBorder="1" applyAlignment="1">
      <alignment horizontal="center" vertical="center"/>
    </xf>
    <xf numFmtId="0" fontId="1" fillId="2" borderId="74" xfId="0" applyFont="1" applyFill="1" applyBorder="1" applyAlignment="1">
      <alignment horizontal="center" vertical="center"/>
    </xf>
    <xf numFmtId="0" fontId="8" fillId="2" borderId="71" xfId="0" applyFont="1" applyFill="1" applyBorder="1" applyAlignment="1">
      <alignment horizontal="right" vertical="center"/>
    </xf>
    <xf numFmtId="38" fontId="10" fillId="3" borderId="73" xfId="1" applyFont="1" applyFill="1" applyBorder="1" applyAlignment="1" applyProtection="1">
      <alignment horizontal="right" vertical="center"/>
      <protection locked="0"/>
    </xf>
    <xf numFmtId="38" fontId="12" fillId="2" borderId="74" xfId="1" applyFont="1" applyFill="1" applyBorder="1" applyAlignment="1">
      <alignment horizontal="right" vertical="center"/>
    </xf>
    <xf numFmtId="0" fontId="1" fillId="2" borderId="75" xfId="0" applyFont="1" applyFill="1" applyBorder="1" applyAlignment="1">
      <alignment horizontal="center" vertical="center" wrapText="1"/>
    </xf>
    <xf numFmtId="0" fontId="1" fillId="2" borderId="76" xfId="0" applyFont="1" applyFill="1" applyBorder="1" applyAlignment="1">
      <alignment horizontal="center" vertical="center" wrapText="1"/>
    </xf>
    <xf numFmtId="0" fontId="1" fillId="2" borderId="77" xfId="0" applyFont="1" applyFill="1" applyBorder="1" applyAlignment="1">
      <alignment horizontal="center" vertical="center" wrapText="1"/>
    </xf>
    <xf numFmtId="0" fontId="1" fillId="2" borderId="73" xfId="0" applyFont="1" applyFill="1" applyBorder="1" applyAlignment="1">
      <alignment horizontal="center" vertical="center" wrapText="1"/>
    </xf>
    <xf numFmtId="0" fontId="8" fillId="2" borderId="78" xfId="0" applyFont="1" applyFill="1" applyBorder="1" applyAlignment="1">
      <alignment horizontal="right" vertical="center"/>
    </xf>
    <xf numFmtId="38" fontId="12" fillId="2" borderId="77" xfId="1" applyFont="1" applyFill="1" applyBorder="1" applyAlignment="1">
      <alignment horizontal="right" vertical="center"/>
    </xf>
    <xf numFmtId="38" fontId="12" fillId="2" borderId="73" xfId="1" applyFont="1" applyFill="1" applyBorder="1" applyAlignment="1">
      <alignment horizontal="right" vertical="center"/>
    </xf>
    <xf numFmtId="0" fontId="1" fillId="2" borderId="79" xfId="0" applyFont="1" applyFill="1" applyBorder="1" applyAlignment="1">
      <alignment horizontal="center" vertical="center"/>
    </xf>
    <xf numFmtId="0" fontId="8" fillId="2" borderId="80" xfId="0" applyFont="1" applyFill="1" applyBorder="1" applyAlignment="1">
      <alignment horizontal="right" vertical="center"/>
    </xf>
    <xf numFmtId="38" fontId="12" fillId="2" borderId="81" xfId="1" applyFont="1" applyFill="1" applyBorder="1" applyAlignment="1">
      <alignment horizontal="right" vertical="center"/>
    </xf>
    <xf numFmtId="0" fontId="8" fillId="2" borderId="38" xfId="0" applyFont="1" applyFill="1" applyBorder="1" applyAlignment="1">
      <alignment horizontal="right" vertical="center"/>
    </xf>
    <xf numFmtId="38" fontId="12" fillId="2" borderId="82" xfId="1" applyFont="1" applyFill="1" applyBorder="1" applyAlignment="1">
      <alignment horizontal="right" vertical="center"/>
    </xf>
    <xf numFmtId="0" fontId="1" fillId="2" borderId="83" xfId="0" applyFont="1" applyFill="1" applyBorder="1" applyAlignment="1">
      <alignment horizontal="center" vertical="center" wrapText="1"/>
    </xf>
    <xf numFmtId="0" fontId="8" fillId="2" borderId="78" xfId="0" applyFont="1" applyFill="1" applyBorder="1" applyAlignment="1">
      <alignment horizontal="right" vertical="center" wrapText="1"/>
    </xf>
    <xf numFmtId="0" fontId="47" fillId="8" borderId="0" xfId="0" applyFont="1" applyFill="1" applyAlignment="1">
      <alignment horizontal="left" vertical="center"/>
    </xf>
    <xf numFmtId="0" fontId="0" fillId="2" borderId="0" xfId="0" applyFill="1" applyAlignment="1">
      <alignment vertical="center"/>
    </xf>
    <xf numFmtId="0" fontId="0" fillId="0" borderId="0" xfId="0" applyAlignment="1">
      <alignment vertical="center"/>
    </xf>
    <xf numFmtId="0" fontId="9" fillId="2" borderId="84" xfId="0" applyFont="1" applyFill="1" applyBorder="1" applyAlignment="1">
      <alignment horizontal="distributed" indent="1"/>
    </xf>
    <xf numFmtId="0" fontId="0" fillId="2" borderId="85" xfId="0" applyFill="1" applyBorder="1" applyAlignment="1">
      <alignment horizontal="distributed" vertical="center" indent="1"/>
    </xf>
    <xf numFmtId="0" fontId="0" fillId="2" borderId="20" xfId="0" applyFill="1" applyBorder="1" applyAlignment="1">
      <alignment horizontal="left" vertical="center" shrinkToFit="1"/>
    </xf>
    <xf numFmtId="0" fontId="0" fillId="2" borderId="86" xfId="0" applyFill="1" applyBorder="1" applyAlignment="1">
      <alignment horizontal="distributed" vertical="center" indent="1"/>
    </xf>
    <xf numFmtId="0" fontId="0" fillId="3" borderId="2" xfId="0" applyFill="1" applyBorder="1" applyAlignment="1" applyProtection="1">
      <alignment horizontal="center" vertical="center"/>
      <protection locked="0"/>
    </xf>
    <xf numFmtId="0" fontId="0" fillId="2" borderId="21" xfId="0" applyFill="1" applyBorder="1" applyAlignment="1">
      <alignment horizontal="left" vertical="center" shrinkToFit="1"/>
    </xf>
    <xf numFmtId="0" fontId="0" fillId="2" borderId="84" xfId="0" applyFill="1" applyBorder="1" applyAlignment="1">
      <alignment horizontal="left" vertical="center" shrinkToFit="1"/>
    </xf>
    <xf numFmtId="0" fontId="0" fillId="0" borderId="21" xfId="0" applyBorder="1" applyAlignment="1">
      <alignment vertical="center" shrinkToFit="1"/>
    </xf>
    <xf numFmtId="0" fontId="37" fillId="2" borderId="32" xfId="0" applyFont="1" applyFill="1" applyBorder="1" applyAlignment="1">
      <alignment horizontal="center" vertical="center"/>
    </xf>
    <xf numFmtId="0" fontId="38" fillId="2" borderId="36" xfId="0" applyFont="1" applyFill="1" applyBorder="1" applyAlignment="1">
      <alignment vertical="center" wrapText="1"/>
    </xf>
    <xf numFmtId="38" fontId="20" fillId="2" borderId="44" xfId="1" applyFont="1" applyFill="1" applyBorder="1" applyAlignment="1" applyProtection="1">
      <alignment horizontal="right" vertical="center" indent="1"/>
    </xf>
    <xf numFmtId="38" fontId="10" fillId="2" borderId="36" xfId="1" applyFont="1" applyFill="1" applyBorder="1" applyAlignment="1" applyProtection="1">
      <alignment horizontal="right" vertical="center"/>
    </xf>
    <xf numFmtId="0" fontId="0" fillId="2" borderId="81"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74" xfId="0" applyFont="1" applyFill="1" applyBorder="1" applyAlignment="1">
      <alignment horizontal="center" vertical="center" wrapText="1"/>
    </xf>
    <xf numFmtId="38" fontId="1" fillId="2" borderId="87" xfId="1" applyFont="1" applyFill="1" applyBorder="1" applyAlignment="1" applyProtection="1">
      <alignment horizontal="center" vertical="center"/>
    </xf>
    <xf numFmtId="38" fontId="1" fillId="2" borderId="48" xfId="1" applyFont="1" applyFill="1" applyBorder="1" applyAlignment="1" applyProtection="1">
      <alignment horizontal="center" vertical="center"/>
    </xf>
    <xf numFmtId="38" fontId="1" fillId="2" borderId="17" xfId="1" applyFill="1" applyBorder="1" applyProtection="1">
      <alignment vertical="center"/>
    </xf>
    <xf numFmtId="38" fontId="1" fillId="2" borderId="87" xfId="1" applyFill="1" applyBorder="1" applyProtection="1">
      <alignment vertical="center"/>
    </xf>
    <xf numFmtId="0" fontId="0" fillId="3" borderId="0" xfId="3" applyFont="1" applyFill="1" applyBorder="1" applyAlignment="1" applyProtection="1">
      <alignment horizontal="left" vertical="center"/>
      <protection locked="0"/>
    </xf>
    <xf numFmtId="49" fontId="10" fillId="3" borderId="0" xfId="3" applyNumberFormat="1" applyFont="1" applyFill="1" applyBorder="1" applyAlignment="1" applyProtection="1">
      <alignment horizontal="left" vertical="center"/>
      <protection locked="0"/>
    </xf>
    <xf numFmtId="0" fontId="0" fillId="3" borderId="0" xfId="3" applyFont="1" applyFill="1" applyBorder="1" applyAlignment="1" applyProtection="1">
      <alignment horizontal="left" vertical="center" shrinkToFit="1"/>
      <protection locked="0"/>
    </xf>
    <xf numFmtId="0" fontId="47" fillId="2" borderId="0" xfId="0" applyFont="1" applyFill="1">
      <alignment vertical="center"/>
    </xf>
    <xf numFmtId="0" fontId="10" fillId="0" borderId="0" xfId="0" applyFont="1" applyFill="1" applyAlignment="1">
      <alignment vertical="center"/>
    </xf>
    <xf numFmtId="0" fontId="10" fillId="0" borderId="0" xfId="0" applyFont="1" applyAlignment="1">
      <alignment horizontal="center" vertical="center"/>
    </xf>
    <xf numFmtId="0" fontId="48" fillId="2" borderId="0" xfId="0" applyFont="1" applyFill="1" applyAlignment="1" applyProtection="1">
      <alignment horizontal="left" vertical="top" wrapText="1"/>
    </xf>
    <xf numFmtId="0" fontId="0" fillId="3" borderId="10" xfId="0" applyFill="1" applyBorder="1" applyAlignment="1" applyProtection="1">
      <alignment horizontal="center" vertical="center" shrinkToFit="1"/>
      <protection locked="0"/>
    </xf>
    <xf numFmtId="38" fontId="50" fillId="0" borderId="72" xfId="1" applyFont="1" applyFill="1" applyBorder="1" applyAlignment="1" applyProtection="1">
      <alignment horizontal="right" vertical="center"/>
    </xf>
    <xf numFmtId="182" fontId="1" fillId="2" borderId="13" xfId="0" applyNumberFormat="1" applyFont="1" applyFill="1" applyBorder="1">
      <alignment vertical="center"/>
    </xf>
    <xf numFmtId="0" fontId="0" fillId="0" borderId="0" xfId="0" applyFill="1" applyBorder="1" applyAlignment="1" applyProtection="1">
      <alignment vertical="center" shrinkToFit="1"/>
      <protection locked="0"/>
    </xf>
    <xf numFmtId="0" fontId="1" fillId="0" borderId="0" xfId="3" applyFont="1" applyFill="1" applyBorder="1" applyAlignment="1" applyProtection="1">
      <alignment vertical="center"/>
      <protection locked="0"/>
    </xf>
    <xf numFmtId="49" fontId="10" fillId="0" borderId="0" xfId="3" applyNumberFormat="1" applyFont="1" applyFill="1" applyBorder="1" applyAlignment="1" applyProtection="1">
      <alignment vertical="center" shrinkToFit="1"/>
      <protection locked="0"/>
    </xf>
    <xf numFmtId="0" fontId="1" fillId="0" borderId="0" xfId="3" applyFont="1" applyFill="1" applyBorder="1" applyAlignment="1" applyProtection="1">
      <alignment vertical="center" shrinkToFit="1"/>
      <protection locked="0"/>
    </xf>
    <xf numFmtId="0" fontId="0" fillId="3" borderId="4" xfId="3" applyFont="1" applyFill="1" applyBorder="1" applyAlignment="1" applyProtection="1">
      <alignment vertical="center" shrinkToFit="1"/>
      <protection locked="0"/>
    </xf>
    <xf numFmtId="184" fontId="1" fillId="0" borderId="6" xfId="1" applyNumberFormat="1" applyFill="1" applyBorder="1" applyProtection="1">
      <alignment vertical="center"/>
    </xf>
    <xf numFmtId="38" fontId="20" fillId="0" borderId="44" xfId="1" applyFont="1" applyFill="1" applyBorder="1" applyAlignment="1" applyProtection="1">
      <alignment horizontal="right" vertical="center" indent="1"/>
    </xf>
    <xf numFmtId="49" fontId="10" fillId="3" borderId="10" xfId="3" applyNumberFormat="1" applyFont="1" applyFill="1" applyBorder="1" applyAlignment="1" applyProtection="1">
      <alignment vertical="center" shrinkToFit="1"/>
      <protection locked="0"/>
    </xf>
    <xf numFmtId="0" fontId="1" fillId="0" borderId="88" xfId="3" applyFont="1" applyFill="1" applyBorder="1" applyAlignment="1" applyProtection="1">
      <alignment vertical="center"/>
    </xf>
    <xf numFmtId="0" fontId="1" fillId="0" borderId="89" xfId="3" applyFont="1" applyFill="1" applyBorder="1" applyAlignment="1" applyProtection="1">
      <alignment vertical="center"/>
    </xf>
    <xf numFmtId="0" fontId="0" fillId="0" borderId="0" xfId="3" applyFont="1" applyFill="1" applyBorder="1" applyAlignment="1">
      <alignment horizontal="center" vertical="center" shrinkToFit="1"/>
    </xf>
    <xf numFmtId="0" fontId="0" fillId="0" borderId="0" xfId="3" applyFont="1" applyFill="1" applyBorder="1" applyAlignment="1" applyProtection="1">
      <alignment horizontal="left" vertical="center"/>
      <protection locked="0"/>
    </xf>
    <xf numFmtId="0" fontId="0" fillId="0" borderId="0" xfId="3" applyFont="1" applyFill="1" applyBorder="1" applyAlignment="1">
      <alignment horizontal="center" vertical="center"/>
    </xf>
    <xf numFmtId="49" fontId="10" fillId="0" borderId="0" xfId="3" applyNumberFormat="1" applyFont="1" applyFill="1" applyBorder="1" applyAlignment="1" applyProtection="1">
      <alignment horizontal="left" vertical="center"/>
      <protection locked="0"/>
    </xf>
    <xf numFmtId="0" fontId="0" fillId="0" borderId="0" xfId="3" applyFont="1" applyFill="1" applyBorder="1" applyAlignment="1" applyProtection="1">
      <alignment horizontal="left" vertical="center" shrinkToFit="1"/>
      <protection locked="0"/>
    </xf>
    <xf numFmtId="0" fontId="20" fillId="2" borderId="0" xfId="0" applyFont="1" applyFill="1" applyAlignment="1">
      <alignment vertical="top"/>
    </xf>
    <xf numFmtId="0" fontId="0" fillId="2" borderId="0" xfId="0" applyFont="1" applyFill="1" applyBorder="1">
      <alignment vertical="center"/>
    </xf>
    <xf numFmtId="0" fontId="0" fillId="2" borderId="0" xfId="0" applyFont="1" applyFill="1" applyBorder="1" applyAlignment="1">
      <alignment horizontal="left" vertical="center"/>
    </xf>
    <xf numFmtId="0" fontId="0" fillId="2" borderId="1" xfId="0" applyFont="1" applyFill="1" applyBorder="1" applyAlignment="1">
      <alignment horizontal="left" vertical="center"/>
    </xf>
    <xf numFmtId="0" fontId="51" fillId="0" borderId="0" xfId="0" applyFont="1" applyBorder="1" applyAlignment="1">
      <alignment vertical="center" wrapText="1"/>
    </xf>
    <xf numFmtId="38" fontId="52" fillId="2" borderId="0" xfId="1" applyFont="1" applyFill="1" applyProtection="1">
      <alignment vertical="center"/>
    </xf>
    <xf numFmtId="38" fontId="42" fillId="2" borderId="0" xfId="1" applyFont="1" applyFill="1" applyProtection="1">
      <alignment vertical="center"/>
    </xf>
    <xf numFmtId="38" fontId="1" fillId="2" borderId="37" xfId="1" applyFont="1" applyFill="1" applyBorder="1" applyAlignment="1" applyProtection="1">
      <alignment horizontal="center" vertical="center" shrinkToFit="1"/>
    </xf>
    <xf numFmtId="38" fontId="1" fillId="2" borderId="38" xfId="1" applyFont="1" applyFill="1" applyBorder="1" applyAlignment="1" applyProtection="1">
      <alignment horizontal="center" vertical="center" shrinkToFit="1"/>
    </xf>
    <xf numFmtId="38" fontId="10" fillId="2" borderId="87" xfId="1" applyFont="1" applyFill="1" applyBorder="1" applyAlignment="1" applyProtection="1">
      <alignment horizontal="distributed" vertical="center" shrinkToFit="1"/>
    </xf>
    <xf numFmtId="38" fontId="10" fillId="2" borderId="48" xfId="1" applyFont="1" applyFill="1" applyBorder="1" applyAlignment="1" applyProtection="1">
      <alignment horizontal="distributed" vertical="center" shrinkToFit="1"/>
    </xf>
    <xf numFmtId="38" fontId="14" fillId="3" borderId="36" xfId="1" applyFont="1" applyFill="1" applyBorder="1" applyAlignment="1" applyProtection="1">
      <alignment horizontal="right" vertical="center" indent="1"/>
      <protection locked="0"/>
    </xf>
    <xf numFmtId="38" fontId="10" fillId="3" borderId="36" xfId="1" applyFont="1" applyFill="1" applyBorder="1" applyAlignment="1" applyProtection="1">
      <alignment horizontal="right" vertical="center" indent="1" shrinkToFit="1"/>
      <protection locked="0"/>
    </xf>
    <xf numFmtId="38" fontId="10" fillId="3" borderId="44" xfId="1" applyFont="1" applyFill="1" applyBorder="1" applyAlignment="1" applyProtection="1">
      <alignment horizontal="right" vertical="center" indent="1" shrinkToFit="1"/>
      <protection locked="0"/>
    </xf>
    <xf numFmtId="38" fontId="14" fillId="3" borderId="36" xfId="1" applyFont="1" applyFill="1" applyBorder="1" applyAlignment="1" applyProtection="1">
      <alignment horizontal="right" vertical="center" indent="1" shrinkToFit="1"/>
      <protection locked="0"/>
    </xf>
    <xf numFmtId="38" fontId="14" fillId="3" borderId="44" xfId="1" applyFont="1" applyFill="1" applyBorder="1" applyAlignment="1" applyProtection="1">
      <alignment horizontal="right" vertical="center" indent="1" shrinkToFit="1"/>
      <protection locked="0"/>
    </xf>
    <xf numFmtId="38" fontId="14" fillId="2" borderId="36" xfId="1" applyFont="1" applyFill="1" applyBorder="1" applyAlignment="1" applyProtection="1">
      <alignment horizontal="right" vertical="center" indent="1" shrinkToFit="1"/>
    </xf>
    <xf numFmtId="38" fontId="20" fillId="2" borderId="44" xfId="1" applyFont="1" applyFill="1" applyBorder="1" applyAlignment="1" applyProtection="1">
      <alignment horizontal="right" vertical="center" indent="1" shrinkToFit="1"/>
    </xf>
    <xf numFmtId="38" fontId="13" fillId="2" borderId="52" xfId="1" applyFont="1" applyFill="1" applyBorder="1" applyAlignment="1" applyProtection="1">
      <alignment horizontal="right" vertical="center" indent="1" shrinkToFit="1"/>
    </xf>
    <xf numFmtId="38" fontId="13" fillId="2" borderId="53" xfId="1" applyFont="1" applyFill="1" applyBorder="1" applyAlignment="1" applyProtection="1">
      <alignment horizontal="right" vertical="center" indent="1" shrinkToFit="1"/>
    </xf>
    <xf numFmtId="38" fontId="14" fillId="2" borderId="32" xfId="1" applyFont="1" applyFill="1" applyBorder="1" applyAlignment="1" applyProtection="1">
      <alignment horizontal="right" vertical="center" indent="1" shrinkToFit="1"/>
    </xf>
    <xf numFmtId="38" fontId="20" fillId="2" borderId="54" xfId="1" applyFont="1" applyFill="1" applyBorder="1" applyAlignment="1" applyProtection="1">
      <alignment horizontal="right" vertical="center" indent="1" shrinkToFit="1"/>
    </xf>
    <xf numFmtId="38" fontId="13" fillId="2" borderId="36" xfId="1" applyFont="1" applyFill="1" applyBorder="1" applyAlignment="1" applyProtection="1">
      <alignment horizontal="right" vertical="center" indent="1" shrinkToFit="1"/>
    </xf>
    <xf numFmtId="38" fontId="13" fillId="2" borderId="44" xfId="1" applyFont="1" applyFill="1" applyBorder="1" applyAlignment="1" applyProtection="1">
      <alignment horizontal="right" vertical="center" indent="1" shrinkToFit="1"/>
    </xf>
    <xf numFmtId="38" fontId="14" fillId="2" borderId="49" xfId="1" applyFont="1" applyFill="1" applyBorder="1" applyAlignment="1" applyProtection="1">
      <alignment horizontal="right" vertical="center" indent="1" shrinkToFit="1"/>
    </xf>
    <xf numFmtId="38" fontId="20" fillId="2" borderId="50" xfId="1" applyFont="1" applyFill="1" applyBorder="1" applyAlignment="1" applyProtection="1">
      <alignment horizontal="right" vertical="center" indent="1" shrinkToFit="1"/>
    </xf>
    <xf numFmtId="0" fontId="0" fillId="10" borderId="28" xfId="0" applyFill="1" applyBorder="1" applyAlignment="1" applyProtection="1">
      <alignment vertical="center" shrinkToFit="1"/>
      <protection locked="0"/>
    </xf>
    <xf numFmtId="180" fontId="0" fillId="10" borderId="28" xfId="0" applyNumberFormat="1" applyFill="1" applyBorder="1" applyProtection="1">
      <alignment vertical="center"/>
      <protection locked="0"/>
    </xf>
    <xf numFmtId="40" fontId="0" fillId="10" borderId="28" xfId="0" applyNumberFormat="1" applyFill="1" applyBorder="1" applyProtection="1">
      <alignment vertical="center"/>
      <protection locked="0"/>
    </xf>
    <xf numFmtId="0" fontId="53" fillId="0" borderId="0" xfId="0" applyFont="1" applyAlignment="1">
      <alignment horizontal="right" vertical="center"/>
    </xf>
    <xf numFmtId="38" fontId="53" fillId="0" borderId="28" xfId="0" applyNumberFormat="1" applyFont="1" applyBorder="1" applyProtection="1">
      <alignment vertical="center"/>
    </xf>
    <xf numFmtId="183" fontId="10" fillId="0" borderId="0" xfId="0" applyNumberFormat="1" applyFont="1" applyProtection="1">
      <alignment vertical="center"/>
    </xf>
    <xf numFmtId="0" fontId="1" fillId="11" borderId="10" xfId="3" applyFont="1" applyFill="1" applyBorder="1" applyAlignment="1" applyProtection="1">
      <alignment vertical="center"/>
      <protection locked="0"/>
    </xf>
    <xf numFmtId="0" fontId="38" fillId="0" borderId="74" xfId="0" applyFont="1" applyFill="1" applyBorder="1" applyAlignment="1">
      <alignment horizontal="center" vertical="center" wrapText="1"/>
    </xf>
    <xf numFmtId="0" fontId="9" fillId="2" borderId="0" xfId="0" applyFont="1" applyFill="1" applyAlignment="1">
      <alignment horizontal="right" vertical="center"/>
    </xf>
    <xf numFmtId="0" fontId="9" fillId="0" borderId="0" xfId="0" applyFont="1" applyFill="1">
      <alignment vertical="center"/>
    </xf>
    <xf numFmtId="0" fontId="0" fillId="2" borderId="0" xfId="0" applyFont="1" applyFill="1" applyAlignment="1">
      <alignment horizontal="right" vertical="center"/>
    </xf>
    <xf numFmtId="0" fontId="8" fillId="11" borderId="32" xfId="0" applyFont="1" applyFill="1" applyBorder="1" applyAlignment="1" applyProtection="1">
      <alignment horizontal="center" vertical="center" shrinkToFit="1"/>
      <protection locked="0"/>
    </xf>
    <xf numFmtId="0" fontId="8" fillId="3" borderId="90" xfId="0" applyFont="1" applyFill="1" applyBorder="1" applyAlignment="1" applyProtection="1">
      <alignment horizontal="right" vertical="center" shrinkToFit="1"/>
      <protection locked="0"/>
    </xf>
    <xf numFmtId="0" fontId="8" fillId="3" borderId="32" xfId="0" applyFont="1" applyFill="1" applyBorder="1" applyAlignment="1" applyProtection="1">
      <alignment horizontal="right" vertical="center" shrinkToFit="1"/>
      <protection locked="0"/>
    </xf>
    <xf numFmtId="0" fontId="8" fillId="2" borderId="32" xfId="0" applyFont="1" applyFill="1" applyBorder="1" applyAlignment="1" applyProtection="1">
      <alignment horizontal="right" vertical="center" shrinkToFit="1"/>
    </xf>
    <xf numFmtId="0" fontId="8" fillId="2" borderId="54" xfId="0" applyFont="1" applyFill="1" applyBorder="1" applyAlignment="1" applyProtection="1">
      <alignment horizontal="right" vertical="center" shrinkToFit="1"/>
    </xf>
    <xf numFmtId="0" fontId="8" fillId="3" borderId="74" xfId="0" applyFont="1" applyFill="1" applyBorder="1" applyAlignment="1" applyProtection="1">
      <alignment horizontal="right" vertical="center" shrinkToFit="1"/>
      <protection locked="0"/>
    </xf>
    <xf numFmtId="178" fontId="8" fillId="3" borderId="54" xfId="0" applyNumberFormat="1" applyFont="1" applyFill="1" applyBorder="1" applyAlignment="1" applyProtection="1">
      <alignment horizontal="right" vertical="center" shrinkToFit="1"/>
      <protection locked="0"/>
    </xf>
    <xf numFmtId="178" fontId="8" fillId="3" borderId="73" xfId="0" applyNumberFormat="1" applyFont="1" applyFill="1" applyBorder="1" applyAlignment="1" applyProtection="1">
      <alignment horizontal="right" vertical="center" shrinkToFit="1"/>
      <protection locked="0"/>
    </xf>
    <xf numFmtId="178" fontId="8" fillId="3" borderId="74" xfId="0" applyNumberFormat="1" applyFont="1" applyFill="1" applyBorder="1" applyAlignment="1" applyProtection="1">
      <alignment horizontal="right" vertical="center" shrinkToFit="1"/>
      <protection locked="0"/>
    </xf>
    <xf numFmtId="178" fontId="8" fillId="11" borderId="32" xfId="0" applyNumberFormat="1" applyFont="1" applyFill="1" applyBorder="1" applyAlignment="1" applyProtection="1">
      <alignment horizontal="center" vertical="center" shrinkToFit="1"/>
      <protection locked="0"/>
    </xf>
    <xf numFmtId="179" fontId="8" fillId="3" borderId="77" xfId="0" applyNumberFormat="1" applyFont="1" applyFill="1" applyBorder="1" applyAlignment="1" applyProtection="1">
      <alignment horizontal="right" vertical="center" shrinkToFit="1"/>
      <protection locked="0"/>
    </xf>
    <xf numFmtId="0" fontId="8" fillId="10" borderId="81" xfId="0" applyFont="1" applyFill="1" applyBorder="1" applyAlignment="1" applyProtection="1">
      <alignment horizontal="right" vertical="center" shrinkToFit="1"/>
      <protection locked="0"/>
    </xf>
    <xf numFmtId="179" fontId="8" fillId="10" borderId="77" xfId="0" applyNumberFormat="1" applyFont="1" applyFill="1" applyBorder="1" applyAlignment="1" applyProtection="1">
      <alignment horizontal="right" vertical="center" shrinkToFit="1"/>
      <protection locked="0"/>
    </xf>
    <xf numFmtId="0" fontId="8" fillId="10" borderId="74" xfId="0" applyFont="1" applyFill="1" applyBorder="1" applyAlignment="1" applyProtection="1">
      <alignment horizontal="right" vertical="center" shrinkToFit="1"/>
      <protection locked="0"/>
    </xf>
    <xf numFmtId="179" fontId="8" fillId="10" borderId="91" xfId="0" applyNumberFormat="1" applyFont="1" applyFill="1" applyBorder="1" applyAlignment="1" applyProtection="1">
      <alignment horizontal="right" vertical="center" shrinkToFit="1"/>
      <protection locked="0"/>
    </xf>
    <xf numFmtId="0" fontId="8" fillId="2" borderId="32" xfId="0" applyFont="1" applyFill="1" applyBorder="1" applyAlignment="1" applyProtection="1">
      <alignment horizontal="center" vertical="center" shrinkToFit="1"/>
    </xf>
    <xf numFmtId="0" fontId="8" fillId="3" borderId="77" xfId="0" applyFont="1" applyFill="1" applyBorder="1" applyAlignment="1" applyProtection="1">
      <alignment horizontal="right" vertical="center" shrinkToFit="1"/>
      <protection locked="0"/>
    </xf>
    <xf numFmtId="0" fontId="8" fillId="3" borderId="73" xfId="0" applyFont="1" applyFill="1" applyBorder="1" applyAlignment="1" applyProtection="1">
      <alignment horizontal="right" vertical="center" shrinkToFit="1"/>
      <protection locked="0"/>
    </xf>
    <xf numFmtId="0" fontId="8" fillId="3" borderId="32" xfId="0" applyFont="1" applyFill="1" applyBorder="1" applyAlignment="1" applyProtection="1">
      <alignment horizontal="center" vertical="center" shrinkToFit="1"/>
      <protection locked="0"/>
    </xf>
    <xf numFmtId="0" fontId="17" fillId="11" borderId="32" xfId="0" applyFont="1" applyFill="1" applyBorder="1" applyAlignment="1" applyProtection="1">
      <alignment horizontal="center" vertical="center" wrapText="1" shrinkToFit="1"/>
      <protection locked="0"/>
    </xf>
    <xf numFmtId="0" fontId="17" fillId="3" borderId="56" xfId="0" applyFont="1" applyFill="1" applyBorder="1" applyAlignment="1" applyProtection="1">
      <alignment horizontal="center" vertical="center" wrapText="1"/>
      <protection locked="0"/>
    </xf>
    <xf numFmtId="0" fontId="50" fillId="2" borderId="0" xfId="0" applyFont="1" applyFill="1" applyAlignment="1">
      <alignment vertical="center" shrinkToFit="1"/>
    </xf>
    <xf numFmtId="0" fontId="1" fillId="2" borderId="92" xfId="0" applyFont="1" applyFill="1" applyBorder="1">
      <alignment vertical="center"/>
    </xf>
    <xf numFmtId="0" fontId="53" fillId="2" borderId="93" xfId="0" applyFont="1" applyFill="1" applyBorder="1" applyAlignment="1">
      <alignment vertical="center" shrinkToFit="1"/>
    </xf>
    <xf numFmtId="38" fontId="54" fillId="0" borderId="29" xfId="0" applyNumberFormat="1" applyFont="1" applyFill="1" applyBorder="1">
      <alignment vertical="center"/>
    </xf>
    <xf numFmtId="0" fontId="9" fillId="0" borderId="3" xfId="0" applyFont="1" applyBorder="1" applyAlignment="1">
      <alignment horizontal="center" vertical="center"/>
    </xf>
    <xf numFmtId="0" fontId="9" fillId="0" borderId="94"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58" fontId="9" fillId="6" borderId="12" xfId="0" applyNumberFormat="1" applyFont="1" applyFill="1" applyBorder="1" applyAlignment="1">
      <alignment vertical="center" shrinkToFit="1"/>
    </xf>
    <xf numFmtId="0" fontId="0" fillId="0" borderId="28" xfId="0" applyFill="1" applyBorder="1" applyAlignment="1">
      <alignment horizontal="center" vertical="center"/>
    </xf>
    <xf numFmtId="38" fontId="20" fillId="2" borderId="0" xfId="1" applyFont="1" applyFill="1" applyAlignment="1" applyProtection="1">
      <alignment vertical="center" wrapText="1"/>
    </xf>
    <xf numFmtId="0" fontId="10" fillId="2" borderId="36" xfId="1" applyNumberFormat="1" applyFont="1" applyFill="1" applyBorder="1" applyAlignment="1" applyProtection="1">
      <alignment horizontal="center" vertical="center" shrinkToFit="1"/>
    </xf>
    <xf numFmtId="38" fontId="10" fillId="2" borderId="44" xfId="1" applyFont="1" applyFill="1" applyBorder="1" applyAlignment="1" applyProtection="1">
      <alignment horizontal="right" vertical="center"/>
    </xf>
    <xf numFmtId="38" fontId="0" fillId="2" borderId="0" xfId="1" applyFont="1" applyFill="1" applyAlignment="1" applyProtection="1">
      <alignment vertical="center" shrinkToFit="1"/>
    </xf>
    <xf numFmtId="38" fontId="20" fillId="2" borderId="0" xfId="1" applyFont="1" applyFill="1" applyBorder="1" applyAlignment="1" applyProtection="1">
      <alignment vertical="center" wrapText="1"/>
    </xf>
    <xf numFmtId="49" fontId="39" fillId="2" borderId="0" xfId="1" applyNumberFormat="1" applyFont="1" applyFill="1" applyBorder="1" applyAlignment="1" applyProtection="1">
      <alignment horizontal="left" vertical="center"/>
    </xf>
    <xf numFmtId="49" fontId="39" fillId="2" borderId="0" xfId="1" applyNumberFormat="1" applyFont="1" applyFill="1" applyBorder="1" applyProtection="1">
      <alignment vertical="center"/>
    </xf>
    <xf numFmtId="49" fontId="43" fillId="2" borderId="0" xfId="1" applyNumberFormat="1" applyFont="1" applyFill="1" applyBorder="1" applyProtection="1">
      <alignment vertical="center"/>
    </xf>
    <xf numFmtId="49" fontId="43" fillId="2" borderId="17" xfId="1" applyNumberFormat="1" applyFont="1" applyFill="1" applyBorder="1" applyProtection="1">
      <alignment vertical="center"/>
    </xf>
    <xf numFmtId="49" fontId="44" fillId="2" borderId="0" xfId="1" applyNumberFormat="1" applyFont="1" applyFill="1" applyBorder="1" applyAlignment="1" applyProtection="1">
      <alignment horizontal="center" vertical="center"/>
    </xf>
    <xf numFmtId="49" fontId="44" fillId="2" borderId="17" xfId="1" applyNumberFormat="1" applyFont="1" applyFill="1" applyBorder="1" applyAlignment="1" applyProtection="1">
      <alignment horizontal="center" vertical="center"/>
    </xf>
    <xf numFmtId="49" fontId="44" fillId="2" borderId="0" xfId="1" applyNumberFormat="1" applyFont="1" applyFill="1" applyBorder="1" applyProtection="1">
      <alignment vertical="center"/>
    </xf>
    <xf numFmtId="49" fontId="44" fillId="2" borderId="17" xfId="1" applyNumberFormat="1" applyFont="1" applyFill="1" applyBorder="1" applyProtection="1">
      <alignment vertical="center"/>
    </xf>
    <xf numFmtId="38" fontId="39" fillId="2" borderId="0" xfId="1" applyFont="1" applyFill="1" applyBorder="1" applyProtection="1">
      <alignment vertical="center"/>
    </xf>
    <xf numFmtId="38" fontId="6" fillId="2" borderId="87" xfId="1" applyFont="1" applyFill="1" applyBorder="1" applyAlignment="1" applyProtection="1">
      <alignment horizontal="distributed" vertical="center" indent="2"/>
    </xf>
    <xf numFmtId="38" fontId="6" fillId="2" borderId="48" xfId="1" applyFont="1" applyFill="1" applyBorder="1" applyAlignment="1" applyProtection="1">
      <alignment horizontal="distributed" vertical="center" indent="2"/>
    </xf>
    <xf numFmtId="38" fontId="1" fillId="2" borderId="87" xfId="1" applyFont="1" applyFill="1" applyBorder="1" applyAlignment="1" applyProtection="1">
      <alignment horizontal="distributed" vertical="center" indent="2"/>
    </xf>
    <xf numFmtId="38" fontId="1" fillId="2" borderId="48" xfId="1" applyFont="1" applyFill="1" applyBorder="1" applyAlignment="1" applyProtection="1">
      <alignment horizontal="distributed" vertical="center" indent="2"/>
    </xf>
    <xf numFmtId="38" fontId="8" fillId="2" borderId="36" xfId="1" applyFont="1" applyFill="1" applyBorder="1" applyAlignment="1" applyProtection="1">
      <alignment horizontal="right" vertical="center"/>
    </xf>
    <xf numFmtId="180" fontId="14" fillId="2" borderId="36" xfId="1" applyNumberFormat="1" applyFont="1" applyFill="1" applyBorder="1" applyAlignment="1" applyProtection="1">
      <alignment vertical="center"/>
    </xf>
    <xf numFmtId="180" fontId="10" fillId="2" borderId="36" xfId="1" applyNumberFormat="1" applyFont="1" applyFill="1" applyBorder="1" applyAlignment="1" applyProtection="1">
      <alignment vertical="center"/>
    </xf>
    <xf numFmtId="180" fontId="14" fillId="2" borderId="52" xfId="1" applyNumberFormat="1" applyFont="1" applyFill="1" applyBorder="1" applyAlignment="1" applyProtection="1">
      <alignment vertical="center"/>
    </xf>
    <xf numFmtId="180" fontId="14" fillId="2" borderId="32" xfId="1" applyNumberFormat="1" applyFont="1" applyFill="1" applyBorder="1" applyAlignment="1" applyProtection="1">
      <alignment vertical="center"/>
    </xf>
    <xf numFmtId="180" fontId="10" fillId="2" borderId="48" xfId="1" applyNumberFormat="1" applyFont="1" applyFill="1" applyBorder="1" applyAlignment="1" applyProtection="1">
      <alignment vertical="center"/>
    </xf>
    <xf numFmtId="180" fontId="14" fillId="2" borderId="48" xfId="1" applyNumberFormat="1" applyFont="1" applyFill="1" applyBorder="1" applyAlignment="1" applyProtection="1">
      <alignment vertical="center"/>
    </xf>
    <xf numFmtId="180" fontId="14" fillId="2" borderId="49" xfId="1" applyNumberFormat="1" applyFont="1" applyFill="1" applyBorder="1" applyAlignment="1" applyProtection="1">
      <alignment vertical="center"/>
    </xf>
    <xf numFmtId="38" fontId="9" fillId="2" borderId="0" xfId="1" applyFont="1" applyFill="1" applyAlignment="1" applyProtection="1">
      <alignment horizontal="center" vertical="center"/>
    </xf>
    <xf numFmtId="38" fontId="8" fillId="2" borderId="36" xfId="1" applyFont="1" applyFill="1" applyBorder="1" applyAlignment="1" applyProtection="1">
      <alignment horizontal="right" vertical="center" shrinkToFit="1"/>
    </xf>
    <xf numFmtId="38" fontId="8" fillId="2" borderId="52" xfId="1" applyFont="1" applyFill="1" applyBorder="1" applyAlignment="1" applyProtection="1">
      <alignment horizontal="right" vertical="center" shrinkToFit="1"/>
    </xf>
    <xf numFmtId="0" fontId="3" fillId="12" borderId="0" xfId="0" applyFont="1" applyFill="1" applyAlignment="1" applyProtection="1">
      <alignment horizontal="right" vertical="center" shrinkToFit="1"/>
    </xf>
    <xf numFmtId="38" fontId="30" fillId="2" borderId="0" xfId="1" applyFont="1" applyFill="1" applyProtection="1">
      <alignment vertical="center"/>
    </xf>
    <xf numFmtId="38" fontId="14" fillId="2" borderId="0" xfId="1" applyFont="1" applyFill="1" applyProtection="1">
      <alignment vertical="center"/>
    </xf>
    <xf numFmtId="38" fontId="14" fillId="2" borderId="87" xfId="1" applyFont="1" applyFill="1" applyBorder="1" applyAlignment="1">
      <alignment vertical="center"/>
    </xf>
    <xf numFmtId="0" fontId="45" fillId="2" borderId="0" xfId="0" applyFont="1" applyFill="1" applyProtection="1">
      <alignment vertical="center"/>
    </xf>
    <xf numFmtId="38" fontId="13" fillId="2" borderId="0" xfId="1" applyFont="1" applyFill="1" applyBorder="1" applyAlignment="1" applyProtection="1">
      <alignment horizontal="center" vertical="center"/>
    </xf>
    <xf numFmtId="49" fontId="0" fillId="2" borderId="95" xfId="0" applyNumberFormat="1" applyFill="1" applyBorder="1" applyAlignment="1">
      <alignment horizontal="left" vertical="center" shrinkToFit="1"/>
    </xf>
    <xf numFmtId="0" fontId="10" fillId="2" borderId="0" xfId="0" applyFont="1" applyFill="1" applyBorder="1" applyAlignment="1">
      <alignment horizontal="center" shrinkToFit="1"/>
    </xf>
    <xf numFmtId="38" fontId="10" fillId="2" borderId="0" xfId="1" applyFont="1" applyFill="1" applyBorder="1" applyAlignment="1" applyProtection="1">
      <alignment horizontal="center" vertical="center"/>
    </xf>
    <xf numFmtId="38" fontId="9" fillId="0" borderId="0" xfId="1" applyFont="1" applyFill="1" applyBorder="1" applyAlignment="1" applyProtection="1">
      <alignment horizontal="left" vertical="center" shrinkToFit="1"/>
      <protection locked="0"/>
    </xf>
    <xf numFmtId="38" fontId="1" fillId="0" borderId="0" xfId="1" applyFill="1" applyBorder="1" applyAlignment="1" applyProtection="1">
      <alignment horizontal="center" vertical="center"/>
    </xf>
    <xf numFmtId="0" fontId="17" fillId="2" borderId="47" xfId="0" applyFont="1" applyFill="1" applyBorder="1" applyAlignment="1">
      <alignment horizontal="center" vertical="center" wrapText="1"/>
    </xf>
    <xf numFmtId="0" fontId="23" fillId="2" borderId="0" xfId="0" applyFont="1" applyFill="1" applyAlignment="1" applyProtection="1">
      <alignment horizontal="left" vertical="center" shrinkToFit="1"/>
    </xf>
    <xf numFmtId="0" fontId="57" fillId="2" borderId="0" xfId="0" applyFont="1" applyFill="1" applyAlignment="1" applyProtection="1">
      <alignment horizontal="distributed" vertical="center"/>
    </xf>
    <xf numFmtId="0" fontId="58" fillId="2" borderId="0" xfId="0" applyFont="1" applyFill="1" applyProtection="1">
      <alignment vertical="center"/>
    </xf>
    <xf numFmtId="38" fontId="9" fillId="3" borderId="44" xfId="1" applyFont="1" applyFill="1" applyBorder="1" applyAlignment="1" applyProtection="1">
      <alignment horizontal="left" vertical="center" shrinkToFit="1"/>
      <protection locked="0"/>
    </xf>
    <xf numFmtId="38" fontId="9" fillId="3" borderId="0" xfId="1" applyFont="1" applyFill="1" applyBorder="1" applyAlignment="1" applyProtection="1">
      <alignment horizontal="left" vertical="center" shrinkToFit="1"/>
      <protection locked="0"/>
    </xf>
    <xf numFmtId="38" fontId="9" fillId="3" borderId="17" xfId="1" applyFont="1" applyFill="1" applyBorder="1" applyAlignment="1" applyProtection="1">
      <alignment horizontal="left" vertical="center" shrinkToFit="1"/>
      <protection locked="0"/>
    </xf>
    <xf numFmtId="38" fontId="13" fillId="0" borderId="44" xfId="1" applyFont="1" applyFill="1" applyBorder="1" applyAlignment="1" applyProtection="1">
      <alignment horizontal="right" vertical="center" indent="1"/>
      <protection locked="0"/>
    </xf>
    <xf numFmtId="38" fontId="13" fillId="0" borderId="44" xfId="1" applyFont="1" applyFill="1" applyBorder="1" applyAlignment="1" applyProtection="1">
      <alignment horizontal="right" vertical="center" indent="1" shrinkToFit="1"/>
      <protection locked="0"/>
    </xf>
    <xf numFmtId="177" fontId="3" fillId="2" borderId="0" xfId="0" applyNumberFormat="1" applyFont="1" applyFill="1" applyProtection="1">
      <alignment vertical="center"/>
    </xf>
    <xf numFmtId="177" fontId="23" fillId="2" borderId="0" xfId="0" applyNumberFormat="1" applyFont="1" applyFill="1" applyProtection="1">
      <alignment vertical="center"/>
    </xf>
    <xf numFmtId="0" fontId="61" fillId="2" borderId="0" xfId="0" applyFont="1" applyFill="1" applyAlignment="1">
      <alignment vertical="top"/>
    </xf>
    <xf numFmtId="0" fontId="23" fillId="2" borderId="0" xfId="0" applyFont="1" applyFill="1" applyAlignment="1" applyProtection="1">
      <alignment horizontal="left" vertical="center"/>
    </xf>
    <xf numFmtId="0" fontId="64" fillId="2" borderId="22" xfId="7" applyFill="1" applyBorder="1" applyAlignment="1">
      <alignment vertical="center" shrinkToFit="1"/>
    </xf>
    <xf numFmtId="0" fontId="23" fillId="2" borderId="0" xfId="0" applyFont="1" applyFill="1" applyAlignment="1" applyProtection="1">
      <alignment vertical="center" wrapText="1"/>
    </xf>
    <xf numFmtId="0" fontId="3" fillId="2" borderId="0" xfId="0" applyFont="1" applyFill="1" applyAlignment="1" applyProtection="1">
      <alignment vertical="center" wrapText="1"/>
    </xf>
    <xf numFmtId="177" fontId="23" fillId="2" borderId="0" xfId="0" applyNumberFormat="1" applyFont="1" applyFill="1" applyAlignment="1" applyProtection="1">
      <alignment vertical="center"/>
    </xf>
    <xf numFmtId="177" fontId="23" fillId="2" borderId="0" xfId="0" applyNumberFormat="1" applyFont="1" applyFill="1" applyAlignment="1" applyProtection="1">
      <alignment horizontal="left" vertical="center"/>
    </xf>
    <xf numFmtId="0" fontId="26" fillId="2" borderId="0" xfId="0" applyFont="1" applyFill="1" applyAlignment="1" applyProtection="1">
      <alignment vertical="center" wrapText="1"/>
    </xf>
    <xf numFmtId="0" fontId="65" fillId="9" borderId="0" xfId="5" applyFont="1" applyFill="1">
      <alignment vertical="center"/>
    </xf>
    <xf numFmtId="0" fontId="3" fillId="9" borderId="0" xfId="5" applyFont="1" applyFill="1">
      <alignment vertical="center"/>
    </xf>
    <xf numFmtId="0" fontId="3" fillId="9" borderId="0" xfId="8" applyFont="1" applyFill="1" applyAlignment="1">
      <alignment vertical="center" wrapText="1"/>
    </xf>
    <xf numFmtId="0" fontId="3" fillId="9" borderId="0" xfId="5" applyFont="1" applyFill="1" applyAlignment="1">
      <alignment vertical="center" wrapText="1"/>
    </xf>
    <xf numFmtId="0" fontId="66" fillId="9" borderId="0" xfId="8" applyFont="1" applyFill="1" applyAlignment="1">
      <alignment horizontal="justify" vertical="center" wrapText="1"/>
    </xf>
    <xf numFmtId="0" fontId="66" fillId="9" borderId="0" xfId="8" applyFont="1" applyFill="1" applyAlignment="1">
      <alignment vertical="center" wrapText="1"/>
    </xf>
    <xf numFmtId="0" fontId="66" fillId="9" borderId="0" xfId="8" applyFont="1" applyFill="1" applyAlignment="1">
      <alignment horizontal="center" vertical="center" wrapText="1"/>
    </xf>
    <xf numFmtId="0" fontId="3" fillId="9" borderId="0" xfId="5" applyFont="1" applyFill="1" applyAlignment="1">
      <alignment wrapText="1"/>
    </xf>
    <xf numFmtId="58" fontId="66" fillId="9" borderId="0" xfId="8" applyNumberFormat="1" applyFont="1" applyFill="1" applyAlignment="1">
      <alignment horizontal="justify" vertical="center" wrapText="1"/>
    </xf>
    <xf numFmtId="58" fontId="3" fillId="9" borderId="0" xfId="8" applyNumberFormat="1" applyFont="1" applyFill="1" applyAlignment="1">
      <alignment vertical="center" wrapText="1"/>
    </xf>
    <xf numFmtId="0" fontId="3" fillId="9" borderId="0" xfId="5" applyFont="1" applyFill="1" applyAlignment="1">
      <alignment vertical="top" wrapText="1"/>
    </xf>
    <xf numFmtId="0" fontId="3" fillId="9" borderId="0" xfId="8" applyFont="1" applyFill="1" applyAlignment="1">
      <alignment horizontal="center" vertical="center" wrapText="1"/>
    </xf>
    <xf numFmtId="3" fontId="3" fillId="9" borderId="0" xfId="8" applyNumberFormat="1" applyFont="1" applyFill="1" applyAlignment="1">
      <alignment vertical="center" wrapText="1"/>
    </xf>
    <xf numFmtId="0" fontId="67" fillId="9" borderId="0" xfId="8" applyFont="1" applyFill="1" applyAlignment="1">
      <alignment vertical="center" wrapText="1"/>
    </xf>
    <xf numFmtId="0" fontId="0" fillId="3" borderId="27" xfId="0" applyFont="1" applyFill="1" applyBorder="1" applyProtection="1">
      <alignment vertical="center"/>
      <protection locked="0"/>
    </xf>
    <xf numFmtId="0" fontId="3" fillId="9" borderId="0" xfId="8" applyFont="1" applyFill="1" applyAlignment="1">
      <alignment vertical="center" wrapText="1"/>
    </xf>
    <xf numFmtId="0" fontId="66" fillId="9" borderId="0" xfId="8" applyFont="1" applyFill="1" applyAlignment="1">
      <alignment horizontal="center" vertical="center" wrapText="1"/>
    </xf>
    <xf numFmtId="0" fontId="9" fillId="3" borderId="86" xfId="0" applyFont="1" applyFill="1" applyBorder="1" applyAlignment="1" applyProtection="1">
      <alignment horizontal="left" shrinkToFit="1"/>
      <protection locked="0"/>
    </xf>
    <xf numFmtId="0" fontId="9" fillId="3" borderId="96" xfId="0" applyFont="1" applyFill="1" applyBorder="1" applyAlignment="1" applyProtection="1">
      <alignment horizontal="left" shrinkToFit="1"/>
      <protection locked="0"/>
    </xf>
    <xf numFmtId="0" fontId="9" fillId="3" borderId="97" xfId="0" applyFont="1" applyFill="1" applyBorder="1" applyAlignment="1" applyProtection="1">
      <alignment horizontal="left" shrinkToFit="1"/>
      <protection locked="0"/>
    </xf>
    <xf numFmtId="0" fontId="0" fillId="3" borderId="98" xfId="0" applyFill="1" applyBorder="1" applyAlignment="1" applyProtection="1">
      <alignment horizontal="center" vertical="center" shrinkToFit="1"/>
      <protection locked="0"/>
    </xf>
    <xf numFmtId="0" fontId="0" fillId="3" borderId="15" xfId="0" applyFill="1" applyBorder="1" applyAlignment="1" applyProtection="1">
      <alignment horizontal="center" vertical="center" shrinkToFit="1"/>
      <protection locked="0"/>
    </xf>
    <xf numFmtId="0" fontId="1" fillId="4" borderId="99" xfId="2" applyFont="1" applyFill="1" applyBorder="1" applyAlignment="1">
      <alignment horizontal="center" vertical="center"/>
    </xf>
    <xf numFmtId="0" fontId="1" fillId="4" borderId="100" xfId="2" applyFont="1" applyFill="1" applyBorder="1" applyAlignment="1">
      <alignment horizontal="center" vertical="center"/>
    </xf>
    <xf numFmtId="0" fontId="1" fillId="4" borderId="20" xfId="2" applyFont="1" applyFill="1" applyBorder="1" applyAlignment="1">
      <alignment horizontal="center" vertical="center"/>
    </xf>
    <xf numFmtId="58" fontId="0" fillId="0" borderId="1" xfId="0" applyNumberFormat="1" applyFill="1" applyBorder="1" applyAlignment="1" applyProtection="1">
      <alignment horizontal="left" vertical="center"/>
      <protection locked="0"/>
    </xf>
    <xf numFmtId="58" fontId="0" fillId="0" borderId="24" xfId="0" applyNumberFormat="1" applyFill="1" applyBorder="1" applyAlignment="1" applyProtection="1">
      <alignment horizontal="left" vertical="center"/>
      <protection locked="0"/>
    </xf>
    <xf numFmtId="58" fontId="0" fillId="0" borderId="101" xfId="0" applyNumberFormat="1" applyFill="1" applyBorder="1" applyAlignment="1" applyProtection="1">
      <alignment horizontal="left" vertical="center"/>
      <protection locked="0"/>
    </xf>
    <xf numFmtId="0" fontId="0" fillId="3" borderId="2" xfId="0" applyFill="1" applyBorder="1" applyAlignment="1" applyProtection="1">
      <alignment horizontal="left" vertical="center" shrinkToFit="1"/>
      <protection locked="0"/>
    </xf>
    <xf numFmtId="0" fontId="0" fillId="3" borderId="102" xfId="0" applyFill="1" applyBorder="1" applyAlignment="1" applyProtection="1">
      <alignment horizontal="left" vertical="center" shrinkToFit="1"/>
      <protection locked="0"/>
    </xf>
    <xf numFmtId="0" fontId="0" fillId="3" borderId="15" xfId="0" applyFill="1" applyBorder="1" applyAlignment="1" applyProtection="1">
      <alignment horizontal="left" vertical="center" shrinkToFit="1"/>
      <protection locked="0"/>
    </xf>
    <xf numFmtId="0" fontId="0" fillId="11" borderId="2" xfId="0" applyFill="1" applyBorder="1" applyAlignment="1" applyProtection="1">
      <alignment horizontal="left" vertical="center" shrinkToFit="1"/>
      <protection locked="0"/>
    </xf>
    <xf numFmtId="0" fontId="0" fillId="11" borderId="102" xfId="0" applyFill="1" applyBorder="1" applyAlignment="1" applyProtection="1">
      <alignment horizontal="left" vertical="center" shrinkToFit="1"/>
      <protection locked="0"/>
    </xf>
    <xf numFmtId="0" fontId="0" fillId="11" borderId="15" xfId="0" applyFill="1" applyBorder="1" applyAlignment="1" applyProtection="1">
      <alignment horizontal="left" vertical="center" shrinkToFit="1"/>
      <protection locked="0"/>
    </xf>
    <xf numFmtId="0" fontId="0" fillId="3" borderId="98" xfId="0" applyFill="1" applyBorder="1" applyAlignment="1" applyProtection="1">
      <alignment horizontal="center" vertical="center"/>
      <protection locked="0"/>
    </xf>
    <xf numFmtId="0" fontId="0" fillId="0" borderId="15" xfId="0" applyBorder="1" applyAlignment="1" applyProtection="1">
      <alignment horizontal="center" vertical="center"/>
      <protection locked="0"/>
    </xf>
    <xf numFmtId="181" fontId="0" fillId="3" borderId="10" xfId="0" applyNumberFormat="1" applyFill="1" applyBorder="1" applyAlignment="1" applyProtection="1">
      <alignment horizontal="left" vertical="center" shrinkToFit="1"/>
      <protection locked="0"/>
    </xf>
    <xf numFmtId="181" fontId="0" fillId="3" borderId="102" xfId="0" applyNumberFormat="1" applyFill="1" applyBorder="1" applyAlignment="1" applyProtection="1">
      <alignment horizontal="left" vertical="center" shrinkToFit="1"/>
      <protection locked="0"/>
    </xf>
    <xf numFmtId="181" fontId="0" fillId="3" borderId="7" xfId="0" applyNumberFormat="1" applyFill="1" applyBorder="1" applyAlignment="1" applyProtection="1">
      <alignment horizontal="left" vertical="center" shrinkToFit="1"/>
      <protection locked="0"/>
    </xf>
    <xf numFmtId="0" fontId="0" fillId="3" borderId="85" xfId="0" applyNumberFormat="1" applyFill="1" applyBorder="1" applyAlignment="1" applyProtection="1">
      <alignment horizontal="left" vertical="center" shrinkToFit="1"/>
      <protection locked="0"/>
    </xf>
    <xf numFmtId="0" fontId="0" fillId="3" borderId="40" xfId="0" applyNumberFormat="1" applyFill="1" applyBorder="1" applyAlignment="1" applyProtection="1">
      <alignment horizontal="left" vertical="center" shrinkToFit="1"/>
      <protection locked="0"/>
    </xf>
    <xf numFmtId="0" fontId="0" fillId="3" borderId="14" xfId="0" applyNumberFormat="1" applyFill="1" applyBorder="1" applyAlignment="1" applyProtection="1">
      <alignment horizontal="left" vertical="center" shrinkToFit="1"/>
      <protection locked="0"/>
    </xf>
    <xf numFmtId="0" fontId="0" fillId="2" borderId="103" xfId="0" applyFill="1" applyBorder="1" applyAlignment="1">
      <alignment horizontal="left" vertical="center"/>
    </xf>
    <xf numFmtId="0" fontId="0" fillId="2" borderId="59" xfId="0" applyFill="1" applyBorder="1" applyAlignment="1">
      <alignment horizontal="left" vertical="center"/>
    </xf>
    <xf numFmtId="0" fontId="1" fillId="2" borderId="13" xfId="0" applyFont="1" applyFill="1" applyBorder="1" applyAlignment="1">
      <alignment horizontal="left" vertical="center"/>
    </xf>
    <xf numFmtId="0" fontId="1" fillId="2" borderId="51" xfId="0" applyFont="1" applyFill="1" applyBorder="1" applyAlignment="1">
      <alignment horizontal="left" vertical="center"/>
    </xf>
    <xf numFmtId="0" fontId="0" fillId="11" borderId="2" xfId="0" applyNumberFormat="1" applyFill="1" applyBorder="1" applyAlignment="1" applyProtection="1">
      <alignment horizontal="left" vertical="center" shrinkToFit="1"/>
      <protection locked="0"/>
    </xf>
    <xf numFmtId="0" fontId="0" fillId="11" borderId="102" xfId="0" applyNumberFormat="1" applyFill="1" applyBorder="1" applyAlignment="1" applyProtection="1">
      <alignment horizontal="left" vertical="center" shrinkToFit="1"/>
      <protection locked="0"/>
    </xf>
    <xf numFmtId="0" fontId="0" fillId="11" borderId="15" xfId="0" applyNumberFormat="1" applyFill="1" applyBorder="1" applyAlignment="1" applyProtection="1">
      <alignment horizontal="left" vertical="center" shrinkToFit="1"/>
      <protection locked="0"/>
    </xf>
    <xf numFmtId="0" fontId="0" fillId="2" borderId="2" xfId="0" applyFill="1" applyBorder="1" applyAlignment="1">
      <alignment horizontal="left" vertical="center"/>
    </xf>
    <xf numFmtId="0" fontId="0" fillId="2" borderId="58" xfId="0" applyFill="1" applyBorder="1" applyAlignment="1">
      <alignment horizontal="left" vertical="center"/>
    </xf>
    <xf numFmtId="0" fontId="0" fillId="2" borderId="103" xfId="0" applyFont="1" applyFill="1" applyBorder="1" applyAlignment="1">
      <alignment horizontal="left" vertical="center"/>
    </xf>
    <xf numFmtId="0" fontId="0" fillId="2" borderId="59" xfId="0" applyFont="1" applyFill="1" applyBorder="1" applyAlignment="1">
      <alignment horizontal="left" vertical="center"/>
    </xf>
    <xf numFmtId="0" fontId="0" fillId="2" borderId="2" xfId="0" applyFont="1" applyFill="1" applyBorder="1" applyAlignment="1">
      <alignment horizontal="left" vertical="center"/>
    </xf>
    <xf numFmtId="0" fontId="0" fillId="2" borderId="58" xfId="0" applyFont="1" applyFill="1" applyBorder="1" applyAlignment="1">
      <alignment horizontal="left" vertical="center"/>
    </xf>
    <xf numFmtId="0" fontId="64" fillId="10" borderId="103" xfId="7" applyFill="1" applyBorder="1" applyProtection="1">
      <alignment vertical="center"/>
      <protection locked="0"/>
    </xf>
    <xf numFmtId="0" fontId="0" fillId="10" borderId="104" xfId="0" applyFill="1" applyBorder="1" applyProtection="1">
      <alignment vertical="center"/>
      <protection locked="0"/>
    </xf>
    <xf numFmtId="0" fontId="0" fillId="10" borderId="18" xfId="0" applyFill="1" applyBorder="1" applyProtection="1">
      <alignment vertical="center"/>
      <protection locked="0"/>
    </xf>
    <xf numFmtId="0" fontId="17" fillId="2" borderId="26" xfId="0" applyFont="1" applyFill="1" applyBorder="1" applyAlignment="1">
      <alignment horizontal="left" vertical="top" wrapText="1"/>
    </xf>
    <xf numFmtId="0" fontId="17" fillId="2" borderId="0" xfId="0" applyFont="1" applyFill="1" applyBorder="1" applyAlignment="1">
      <alignment horizontal="left" vertical="top" wrapText="1"/>
    </xf>
    <xf numFmtId="0" fontId="1" fillId="2" borderId="60" xfId="3" applyFont="1" applyFill="1" applyBorder="1" applyAlignment="1">
      <alignment horizontal="center" vertical="center"/>
    </xf>
    <xf numFmtId="0" fontId="0" fillId="0" borderId="43" xfId="0" applyBorder="1" applyAlignment="1">
      <alignment vertical="center"/>
    </xf>
    <xf numFmtId="0" fontId="1" fillId="2" borderId="2" xfId="3" applyFont="1" applyFill="1" applyBorder="1" applyAlignment="1">
      <alignment horizontal="center" vertical="center"/>
    </xf>
    <xf numFmtId="0" fontId="0" fillId="0" borderId="15" xfId="0" applyBorder="1" applyAlignment="1">
      <alignment vertical="center"/>
    </xf>
    <xf numFmtId="0" fontId="1" fillId="2" borderId="105" xfId="3" applyFont="1" applyFill="1" applyBorder="1" applyAlignment="1">
      <alignment horizontal="center" vertical="center"/>
    </xf>
    <xf numFmtId="0" fontId="0" fillId="0" borderId="106" xfId="0" applyBorder="1" applyAlignment="1">
      <alignment vertical="center"/>
    </xf>
    <xf numFmtId="38" fontId="31" fillId="2" borderId="0" xfId="1" applyFont="1" applyFill="1" applyBorder="1" applyAlignment="1" applyProtection="1">
      <alignment horizontal="center" wrapText="1"/>
    </xf>
    <xf numFmtId="0" fontId="0" fillId="3" borderId="105" xfId="3" applyFont="1" applyFill="1" applyBorder="1" applyAlignment="1" applyProtection="1">
      <alignment vertical="center" shrinkToFit="1"/>
      <protection locked="0"/>
    </xf>
    <xf numFmtId="0" fontId="0" fillId="3" borderId="106" xfId="3" applyFont="1" applyFill="1" applyBorder="1" applyAlignment="1" applyProtection="1">
      <alignment vertical="center" shrinkToFit="1"/>
      <protection locked="0"/>
    </xf>
    <xf numFmtId="0" fontId="0" fillId="3" borderId="107" xfId="3" applyFont="1" applyFill="1" applyBorder="1" applyAlignment="1" applyProtection="1">
      <alignment vertical="center" shrinkToFit="1"/>
      <protection locked="0"/>
    </xf>
    <xf numFmtId="0" fontId="0" fillId="3" borderId="108" xfId="3" applyFont="1" applyFill="1" applyBorder="1" applyAlignment="1" applyProtection="1">
      <alignment vertical="center" shrinkToFit="1"/>
      <protection locked="0"/>
    </xf>
    <xf numFmtId="0" fontId="5" fillId="2" borderId="0" xfId="0"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1" xfId="3" applyFont="1" applyFill="1" applyBorder="1" applyAlignment="1">
      <alignment horizontal="center" vertical="center" shrinkToFit="1"/>
    </xf>
    <xf numFmtId="0" fontId="0" fillId="0" borderId="101" xfId="0" applyBorder="1" applyAlignment="1">
      <alignment vertical="center" shrinkToFit="1"/>
    </xf>
    <xf numFmtId="0" fontId="30" fillId="2" borderId="0" xfId="0" applyFont="1" applyFill="1" applyAlignment="1" applyProtection="1">
      <alignment horizontal="left" vertical="center" wrapText="1"/>
    </xf>
    <xf numFmtId="0" fontId="23" fillId="2" borderId="0" xfId="0" applyFont="1" applyFill="1" applyAlignment="1" applyProtection="1">
      <alignment horizontal="left" vertical="center"/>
    </xf>
    <xf numFmtId="0" fontId="23" fillId="2" borderId="0" xfId="0" applyFont="1" applyFill="1" applyAlignment="1" applyProtection="1">
      <alignment horizontal="center"/>
    </xf>
    <xf numFmtId="0" fontId="25" fillId="2" borderId="0" xfId="0" applyFont="1" applyFill="1" applyAlignment="1" applyProtection="1">
      <alignment horizontal="center" vertical="center"/>
    </xf>
    <xf numFmtId="0" fontId="23" fillId="2" borderId="0" xfId="0" applyFont="1" applyFill="1" applyAlignment="1" applyProtection="1">
      <alignment horizontal="left" vertical="center" shrinkToFit="1"/>
    </xf>
    <xf numFmtId="58" fontId="23" fillId="2" borderId="0" xfId="0" applyNumberFormat="1" applyFont="1" applyFill="1" applyAlignment="1" applyProtection="1">
      <alignment horizontal="distributed" vertical="justify" indent="1"/>
    </xf>
    <xf numFmtId="0" fontId="23" fillId="2" borderId="0" xfId="0" applyNumberFormat="1" applyFont="1" applyFill="1" applyAlignment="1" applyProtection="1">
      <alignment horizontal="left" vertical="top" shrinkToFit="1"/>
    </xf>
    <xf numFmtId="58" fontId="23" fillId="10" borderId="0" xfId="0" applyNumberFormat="1" applyFont="1" applyFill="1" applyAlignment="1" applyProtection="1">
      <alignment horizontal="center" vertical="center" wrapText="1"/>
      <protection locked="0"/>
    </xf>
    <xf numFmtId="0" fontId="0" fillId="10" borderId="0" xfId="0" applyFill="1" applyAlignment="1" applyProtection="1">
      <alignment horizontal="center" vertical="center" wrapText="1"/>
      <protection locked="0"/>
    </xf>
    <xf numFmtId="0" fontId="23" fillId="2" borderId="0" xfId="0" applyFont="1" applyFill="1" applyAlignment="1" applyProtection="1">
      <alignment horizontal="right" vertical="center" wrapText="1"/>
    </xf>
    <xf numFmtId="0" fontId="23" fillId="9" borderId="0" xfId="0" applyFont="1" applyFill="1" applyAlignment="1" applyProtection="1">
      <alignment horizontal="left" vertical="center"/>
    </xf>
    <xf numFmtId="0" fontId="23" fillId="9" borderId="0" xfId="0" applyFont="1" applyFill="1" applyAlignment="1" applyProtection="1">
      <alignment horizontal="left" wrapText="1"/>
    </xf>
    <xf numFmtId="38" fontId="23" fillId="2" borderId="0" xfId="1" applyFont="1" applyFill="1" applyAlignment="1" applyProtection="1">
      <alignment vertical="center" shrinkToFit="1"/>
    </xf>
    <xf numFmtId="38" fontId="10" fillId="0" borderId="0" xfId="1" applyFont="1" applyAlignment="1">
      <alignment vertical="center" shrinkToFit="1"/>
    </xf>
    <xf numFmtId="0" fontId="3" fillId="9" borderId="0" xfId="8" applyFont="1" applyFill="1" applyAlignment="1">
      <alignment horizontal="left" vertical="center" wrapText="1"/>
    </xf>
    <xf numFmtId="0" fontId="66" fillId="9" borderId="0" xfId="8" applyFont="1" applyFill="1" applyAlignment="1">
      <alignment horizontal="justify" vertical="center" wrapText="1"/>
    </xf>
    <xf numFmtId="0" fontId="3" fillId="9" borderId="0" xfId="8" applyFont="1" applyFill="1" applyAlignment="1">
      <alignment vertical="center" wrapText="1"/>
    </xf>
    <xf numFmtId="0" fontId="3" fillId="9" borderId="0" xfId="5" applyFont="1" applyFill="1" applyAlignment="1">
      <alignment horizontal="left" vertical="center" wrapText="1"/>
    </xf>
    <xf numFmtId="58" fontId="66" fillId="9" borderId="0" xfId="8" applyNumberFormat="1" applyFont="1" applyFill="1" applyAlignment="1">
      <alignment horizontal="justify" vertical="center" wrapText="1"/>
    </xf>
    <xf numFmtId="58" fontId="3" fillId="9" borderId="0" xfId="8" applyNumberFormat="1" applyFont="1" applyFill="1" applyAlignment="1">
      <alignment vertical="center" wrapText="1"/>
    </xf>
    <xf numFmtId="0" fontId="66" fillId="9" borderId="0" xfId="8" applyFont="1" applyFill="1" applyAlignment="1">
      <alignment horizontal="left" vertical="center" wrapText="1"/>
    </xf>
    <xf numFmtId="0" fontId="62" fillId="9" borderId="0" xfId="8" applyFont="1" applyFill="1" applyAlignment="1">
      <alignment horizontal="center" vertical="center" wrapText="1"/>
    </xf>
    <xf numFmtId="0" fontId="66" fillId="9" borderId="0" xfId="8" applyFont="1" applyFill="1" applyAlignment="1">
      <alignment horizontal="center" vertical="center" wrapText="1"/>
    </xf>
    <xf numFmtId="0" fontId="28" fillId="2" borderId="0" xfId="0" applyFont="1" applyFill="1" applyAlignment="1" applyProtection="1">
      <alignment horizontal="center" vertical="center"/>
    </xf>
    <xf numFmtId="0" fontId="23" fillId="2" borderId="8" xfId="0" applyFont="1" applyFill="1" applyBorder="1" applyAlignment="1" applyProtection="1">
      <alignment horizontal="center" vertical="center"/>
    </xf>
    <xf numFmtId="0" fontId="23" fillId="2" borderId="10" xfId="0" applyFont="1" applyFill="1" applyBorder="1" applyAlignment="1" applyProtection="1">
      <alignment horizontal="center" vertical="center"/>
    </xf>
    <xf numFmtId="0" fontId="23" fillId="3" borderId="10" xfId="0" applyFont="1" applyFill="1" applyBorder="1" applyAlignment="1" applyProtection="1">
      <alignment horizontal="center" vertical="center"/>
      <protection locked="0"/>
    </xf>
    <xf numFmtId="0" fontId="23" fillId="3" borderId="109" xfId="0" applyFont="1" applyFill="1" applyBorder="1" applyAlignment="1" applyProtection="1">
      <alignment horizontal="center" vertical="center"/>
      <protection locked="0"/>
    </xf>
    <xf numFmtId="0" fontId="23" fillId="3" borderId="9" xfId="0" applyFont="1" applyFill="1" applyBorder="1" applyAlignment="1" applyProtection="1">
      <alignment horizontal="left" vertical="center"/>
      <protection locked="0"/>
    </xf>
    <xf numFmtId="0" fontId="23" fillId="3" borderId="7" xfId="0" applyFont="1" applyFill="1" applyBorder="1" applyAlignment="1" applyProtection="1">
      <alignment horizontal="left" vertical="center"/>
      <protection locked="0"/>
    </xf>
    <xf numFmtId="0" fontId="23" fillId="3" borderId="23" xfId="0" applyFont="1" applyFill="1" applyBorder="1" applyAlignment="1" applyProtection="1">
      <alignment horizontal="left" vertical="center"/>
      <protection locked="0"/>
    </xf>
    <xf numFmtId="38" fontId="23" fillId="2" borderId="110" xfId="1" applyFont="1" applyFill="1" applyBorder="1" applyAlignment="1" applyProtection="1">
      <alignment horizontal="right" vertical="center"/>
    </xf>
    <xf numFmtId="38" fontId="23" fillId="2" borderId="111" xfId="1" applyFont="1" applyFill="1" applyBorder="1" applyAlignment="1" applyProtection="1">
      <alignment horizontal="right" vertical="center"/>
    </xf>
    <xf numFmtId="0" fontId="23" fillId="2" borderId="112" xfId="0" applyFont="1" applyFill="1" applyBorder="1" applyAlignment="1" applyProtection="1">
      <alignment horizontal="center" vertical="center"/>
    </xf>
    <xf numFmtId="0" fontId="23" fillId="2" borderId="57" xfId="0" applyFont="1" applyFill="1" applyBorder="1" applyAlignment="1" applyProtection="1">
      <alignment horizontal="center" vertical="center"/>
    </xf>
    <xf numFmtId="0" fontId="23" fillId="2" borderId="4" xfId="0" applyFont="1" applyFill="1" applyBorder="1" applyAlignment="1" applyProtection="1">
      <alignment horizontal="left" vertical="center"/>
    </xf>
    <xf numFmtId="0" fontId="23" fillId="2" borderId="12" xfId="0" applyFont="1" applyFill="1" applyBorder="1" applyAlignment="1" applyProtection="1">
      <alignment horizontal="left" vertical="center"/>
    </xf>
    <xf numFmtId="0" fontId="23" fillId="2" borderId="3" xfId="0" applyFont="1" applyFill="1" applyBorder="1" applyAlignment="1" applyProtection="1">
      <alignment horizontal="center" vertical="center"/>
    </xf>
    <xf numFmtId="0" fontId="23" fillId="2" borderId="11" xfId="0" applyFont="1" applyFill="1" applyBorder="1" applyAlignment="1" applyProtection="1">
      <alignment horizontal="center" vertical="center"/>
    </xf>
    <xf numFmtId="0" fontId="23" fillId="2" borderId="50" xfId="0" applyFont="1" applyFill="1" applyBorder="1" applyAlignment="1" applyProtection="1">
      <alignment horizontal="center" vertical="center"/>
    </xf>
    <xf numFmtId="0" fontId="23" fillId="2" borderId="51" xfId="0" applyFont="1" applyFill="1" applyBorder="1" applyAlignment="1" applyProtection="1">
      <alignment horizontal="center" vertical="center"/>
    </xf>
    <xf numFmtId="0" fontId="23" fillId="2" borderId="48" xfId="0" applyFont="1" applyFill="1" applyBorder="1" applyAlignment="1" applyProtection="1">
      <alignment horizontal="center" vertical="center"/>
    </xf>
    <xf numFmtId="0" fontId="23" fillId="2" borderId="38" xfId="0" applyFont="1" applyFill="1" applyBorder="1" applyAlignment="1" applyProtection="1">
      <alignment horizontal="center" vertical="center"/>
    </xf>
    <xf numFmtId="0" fontId="23" fillId="2" borderId="82" xfId="0" applyFont="1" applyFill="1" applyBorder="1" applyAlignment="1" applyProtection="1">
      <alignment horizontal="center" vertical="center"/>
    </xf>
    <xf numFmtId="38" fontId="23" fillId="2" borderId="44" xfId="1" applyFont="1" applyFill="1" applyBorder="1" applyAlignment="1" applyProtection="1">
      <alignment horizontal="right" vertical="center"/>
    </xf>
    <xf numFmtId="38" fontId="23" fillId="3" borderId="110" xfId="1" applyFont="1" applyFill="1" applyBorder="1" applyAlignment="1" applyProtection="1">
      <alignment horizontal="right" vertical="center"/>
      <protection locked="0"/>
    </xf>
    <xf numFmtId="38" fontId="23" fillId="3" borderId="44" xfId="1" applyFont="1" applyFill="1" applyBorder="1" applyAlignment="1" applyProtection="1">
      <alignment horizontal="right" vertical="center"/>
      <protection locked="0"/>
    </xf>
    <xf numFmtId="0" fontId="23" fillId="0" borderId="10" xfId="0" applyFont="1" applyFill="1" applyBorder="1" applyAlignment="1" applyProtection="1">
      <alignment horizontal="center" vertical="center"/>
    </xf>
    <xf numFmtId="0" fontId="23" fillId="0" borderId="109" xfId="0" applyFont="1" applyFill="1" applyBorder="1" applyAlignment="1" applyProtection="1">
      <alignment horizontal="center" vertical="center"/>
    </xf>
    <xf numFmtId="0" fontId="23" fillId="2" borderId="7" xfId="0" applyFont="1" applyFill="1" applyBorder="1" applyAlignment="1" applyProtection="1">
      <alignment horizontal="left" vertical="center"/>
    </xf>
    <xf numFmtId="38" fontId="23" fillId="2" borderId="53" xfId="1" applyFont="1" applyFill="1" applyBorder="1" applyAlignment="1" applyProtection="1">
      <alignment horizontal="right" vertical="center"/>
    </xf>
    <xf numFmtId="38" fontId="23" fillId="2" borderId="54" xfId="1" applyFont="1" applyFill="1" applyBorder="1" applyAlignment="1" applyProtection="1">
      <alignment horizontal="right" vertical="center"/>
    </xf>
    <xf numFmtId="0" fontId="23" fillId="2" borderId="23" xfId="0" applyFont="1" applyFill="1" applyBorder="1" applyAlignment="1" applyProtection="1">
      <alignment horizontal="left" vertical="center"/>
    </xf>
    <xf numFmtId="0" fontId="0" fillId="2" borderId="92" xfId="0" applyFont="1" applyFill="1" applyBorder="1" applyAlignment="1">
      <alignment horizontal="center" vertical="center"/>
    </xf>
    <xf numFmtId="0" fontId="1" fillId="2" borderId="100" xfId="0" applyFont="1" applyFill="1" applyBorder="1" applyAlignment="1">
      <alignment horizontal="center" vertical="center"/>
    </xf>
    <xf numFmtId="0" fontId="1" fillId="2" borderId="93" xfId="0" applyFont="1" applyFill="1" applyBorder="1" applyAlignment="1">
      <alignment horizontal="center" vertical="center"/>
    </xf>
    <xf numFmtId="0" fontId="11" fillId="2" borderId="0" xfId="0" applyFont="1" applyFill="1" applyAlignment="1">
      <alignment horizontal="center" vertical="center"/>
    </xf>
    <xf numFmtId="0" fontId="0" fillId="0" borderId="48" xfId="0" applyFont="1" applyFill="1" applyBorder="1" applyAlignment="1">
      <alignment horizontal="center" vertical="center" wrapText="1"/>
    </xf>
    <xf numFmtId="0" fontId="1" fillId="0" borderId="48" xfId="0" applyFont="1" applyFill="1" applyBorder="1" applyAlignment="1">
      <alignment horizontal="center" vertical="center"/>
    </xf>
    <xf numFmtId="0" fontId="1" fillId="2" borderId="75" xfId="0" applyFont="1" applyFill="1" applyBorder="1" applyAlignment="1">
      <alignment horizontal="center" vertical="center" wrapText="1"/>
    </xf>
    <xf numFmtId="0" fontId="1" fillId="2" borderId="77" xfId="0" applyFont="1" applyFill="1" applyBorder="1" applyAlignment="1">
      <alignment horizontal="center" vertical="center" wrapText="1"/>
    </xf>
    <xf numFmtId="0" fontId="1" fillId="5" borderId="52" xfId="0" applyFont="1" applyFill="1" applyBorder="1" applyAlignment="1">
      <alignment horizontal="center" vertical="center"/>
    </xf>
    <xf numFmtId="0" fontId="1" fillId="5" borderId="36" xfId="0" applyFont="1" applyFill="1" applyBorder="1" applyAlignment="1">
      <alignment horizontal="center" vertical="center"/>
    </xf>
    <xf numFmtId="0" fontId="1" fillId="2" borderId="52"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5" xfId="0" applyFont="1" applyFill="1" applyBorder="1" applyAlignment="1">
      <alignment horizontal="center" vertical="center"/>
    </xf>
    <xf numFmtId="0" fontId="1" fillId="2" borderId="40" xfId="0" applyFont="1" applyFill="1" applyBorder="1" applyAlignment="1">
      <alignment horizontal="left" vertical="center" shrinkToFit="1"/>
    </xf>
    <xf numFmtId="0" fontId="1" fillId="2" borderId="116" xfId="0" applyFont="1" applyFill="1" applyBorder="1" applyAlignment="1">
      <alignment horizontal="center" vertical="center"/>
    </xf>
    <xf numFmtId="0" fontId="1" fillId="2" borderId="117" xfId="0" applyFont="1" applyFill="1" applyBorder="1" applyAlignment="1">
      <alignment horizontal="center" vertical="center"/>
    </xf>
    <xf numFmtId="0" fontId="1" fillId="2" borderId="118" xfId="0" applyFont="1" applyFill="1" applyBorder="1" applyAlignment="1">
      <alignment horizontal="center" vertical="center"/>
    </xf>
    <xf numFmtId="0" fontId="1" fillId="2" borderId="116" xfId="0" applyFont="1" applyFill="1" applyBorder="1" applyAlignment="1">
      <alignment horizontal="center" vertical="center" wrapText="1"/>
    </xf>
    <xf numFmtId="0" fontId="1" fillId="2" borderId="119" xfId="0" applyFont="1" applyFill="1" applyBorder="1" applyAlignment="1">
      <alignment horizontal="center" vertical="center"/>
    </xf>
    <xf numFmtId="0" fontId="1" fillId="2" borderId="58" xfId="0" applyFont="1" applyFill="1" applyBorder="1" applyAlignment="1">
      <alignment horizontal="center" vertical="center"/>
    </xf>
    <xf numFmtId="0" fontId="1" fillId="2" borderId="112" xfId="0" applyFont="1" applyFill="1" applyBorder="1" applyAlignment="1">
      <alignment horizontal="center" vertical="center"/>
    </xf>
    <xf numFmtId="0" fontId="0" fillId="0" borderId="36" xfId="0" applyFont="1" applyFill="1" applyBorder="1" applyAlignment="1">
      <alignment horizontal="center" vertical="top" wrapText="1"/>
    </xf>
    <xf numFmtId="0" fontId="1" fillId="0" borderId="36" xfId="0" applyFont="1" applyFill="1" applyBorder="1" applyAlignment="1">
      <alignment horizontal="center" vertical="top"/>
    </xf>
    <xf numFmtId="0" fontId="1" fillId="2" borderId="113" xfId="0" applyFont="1" applyFill="1" applyBorder="1" applyAlignment="1">
      <alignment horizontal="center" vertical="center"/>
    </xf>
    <xf numFmtId="0" fontId="1" fillId="2" borderId="114" xfId="0" applyFont="1" applyFill="1" applyBorder="1" applyAlignment="1">
      <alignment horizontal="center" vertical="center"/>
    </xf>
    <xf numFmtId="0" fontId="1" fillId="2" borderId="62" xfId="0" applyFont="1" applyFill="1" applyBorder="1" applyAlignment="1">
      <alignment horizontal="center" vertical="center" wrapText="1"/>
    </xf>
    <xf numFmtId="0" fontId="1" fillId="2" borderId="62" xfId="0" applyFont="1" applyFill="1" applyBorder="1" applyAlignment="1">
      <alignment horizontal="center" vertical="center"/>
    </xf>
    <xf numFmtId="0" fontId="1" fillId="2" borderId="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24" xfId="0" applyFill="1" applyBorder="1" applyAlignment="1">
      <alignment horizontal="center" vertical="center"/>
    </xf>
    <xf numFmtId="0" fontId="0" fillId="0" borderId="46" xfId="0" applyFill="1" applyBorder="1" applyAlignment="1">
      <alignment horizontal="center" vertical="center"/>
    </xf>
    <xf numFmtId="38" fontId="55" fillId="2" borderId="0" xfId="1" applyFont="1" applyFill="1" applyBorder="1" applyAlignment="1" applyProtection="1">
      <alignment horizontal="left"/>
    </xf>
    <xf numFmtId="38" fontId="56" fillId="2" borderId="87" xfId="1" applyFont="1" applyFill="1" applyBorder="1" applyAlignment="1" applyProtection="1">
      <alignment horizontal="left" vertical="center"/>
    </xf>
    <xf numFmtId="38" fontId="56" fillId="2" borderId="0" xfId="1" applyFont="1" applyFill="1" applyBorder="1" applyAlignment="1" applyProtection="1">
      <alignment horizontal="left" vertical="center"/>
    </xf>
    <xf numFmtId="38" fontId="19" fillId="2" borderId="87" xfId="1" applyFont="1" applyFill="1" applyBorder="1" applyAlignment="1">
      <alignment vertical="center" wrapText="1"/>
    </xf>
    <xf numFmtId="0" fontId="0" fillId="2" borderId="0" xfId="0" applyFill="1" applyAlignment="1">
      <alignment vertical="center" wrapText="1"/>
    </xf>
    <xf numFmtId="0" fontId="0" fillId="2" borderId="87" xfId="0" applyFill="1" applyBorder="1" applyAlignment="1">
      <alignment vertical="center" wrapText="1"/>
    </xf>
    <xf numFmtId="38" fontId="9" fillId="3" borderId="44" xfId="1" applyFont="1" applyFill="1" applyBorder="1" applyAlignment="1" applyProtection="1">
      <alignment horizontal="left" vertical="center" shrinkToFit="1"/>
      <protection locked="0"/>
    </xf>
    <xf numFmtId="38" fontId="9" fillId="3" borderId="0" xfId="1" applyFont="1" applyFill="1" applyBorder="1" applyAlignment="1" applyProtection="1">
      <alignment horizontal="left" vertical="center" shrinkToFit="1"/>
      <protection locked="0"/>
    </xf>
    <xf numFmtId="38" fontId="9" fillId="3" borderId="17" xfId="1" applyFont="1" applyFill="1" applyBorder="1" applyAlignment="1" applyProtection="1">
      <alignment horizontal="left" vertical="center" shrinkToFit="1"/>
      <protection locked="0"/>
    </xf>
    <xf numFmtId="0" fontId="47" fillId="0" borderId="87" xfId="0" applyFont="1" applyBorder="1" applyAlignment="1">
      <alignment horizontal="left" vertical="center" wrapText="1"/>
    </xf>
    <xf numFmtId="0" fontId="47" fillId="0" borderId="0" xfId="0" applyFont="1" applyBorder="1" applyAlignment="1">
      <alignment horizontal="left" vertical="center" wrapText="1"/>
    </xf>
    <xf numFmtId="38" fontId="9" fillId="3" borderId="54" xfId="1" applyFont="1" applyFill="1" applyBorder="1" applyAlignment="1" applyProtection="1">
      <alignment horizontal="left" vertical="center" shrinkToFit="1"/>
      <protection locked="0"/>
    </xf>
    <xf numFmtId="38" fontId="9" fillId="3" borderId="42" xfId="1" applyFont="1" applyFill="1" applyBorder="1" applyAlignment="1" applyProtection="1">
      <alignment horizontal="left" vertical="center" shrinkToFit="1"/>
      <protection locked="0"/>
    </xf>
    <xf numFmtId="38" fontId="9" fillId="3" borderId="43" xfId="1" applyFont="1" applyFill="1" applyBorder="1" applyAlignment="1" applyProtection="1">
      <alignment horizontal="left" vertical="center" shrinkToFit="1"/>
      <protection locked="0"/>
    </xf>
    <xf numFmtId="38" fontId="14" fillId="2" borderId="13" xfId="1" applyFont="1" applyFill="1" applyBorder="1" applyAlignment="1" applyProtection="1">
      <alignment horizontal="distributed" vertical="center" shrinkToFit="1"/>
    </xf>
    <xf numFmtId="38" fontId="14" fillId="2" borderId="51" xfId="1" applyFont="1" applyFill="1" applyBorder="1" applyAlignment="1" applyProtection="1">
      <alignment horizontal="distributed" vertical="center" shrinkToFit="1"/>
    </xf>
    <xf numFmtId="38" fontId="14" fillId="2" borderId="60" xfId="1" applyFont="1" applyFill="1" applyBorder="1" applyAlignment="1" applyProtection="1">
      <alignment horizontal="distributed" vertical="center" shrinkToFit="1"/>
    </xf>
    <xf numFmtId="38" fontId="14" fillId="2" borderId="82" xfId="1" applyFont="1" applyFill="1" applyBorder="1" applyAlignment="1" applyProtection="1">
      <alignment horizontal="distributed" vertical="center" shrinkToFit="1"/>
    </xf>
    <xf numFmtId="38" fontId="14" fillId="2" borderId="87" xfId="1" applyFont="1" applyFill="1" applyBorder="1" applyAlignment="1" applyProtection="1">
      <alignment horizontal="distributed" vertical="center" shrinkToFit="1"/>
    </xf>
    <xf numFmtId="38" fontId="14" fillId="2" borderId="48" xfId="1" applyFont="1" applyFill="1" applyBorder="1" applyAlignment="1" applyProtection="1">
      <alignment horizontal="distributed" vertical="center" shrinkToFit="1"/>
    </xf>
    <xf numFmtId="38" fontId="1" fillId="2" borderId="50" xfId="1" applyFill="1" applyBorder="1" applyAlignment="1" applyProtection="1">
      <alignment horizontal="center" vertical="center"/>
    </xf>
    <xf numFmtId="38" fontId="1" fillId="2" borderId="39" xfId="1" applyFill="1" applyBorder="1" applyAlignment="1" applyProtection="1">
      <alignment horizontal="center" vertical="center"/>
    </xf>
    <xf numFmtId="38" fontId="1" fillId="2" borderId="34" xfId="1" applyFill="1" applyBorder="1" applyAlignment="1" applyProtection="1">
      <alignment horizontal="center" vertical="center"/>
    </xf>
    <xf numFmtId="38" fontId="14" fillId="2" borderId="37" xfId="1" applyFont="1" applyFill="1" applyBorder="1" applyAlignment="1" applyProtection="1">
      <alignment horizontal="left" vertical="center" shrinkToFit="1"/>
    </xf>
    <xf numFmtId="38" fontId="14" fillId="2" borderId="38" xfId="1" applyFont="1" applyFill="1" applyBorder="1" applyAlignment="1" applyProtection="1">
      <alignment horizontal="left" vertical="center" shrinkToFit="1"/>
    </xf>
    <xf numFmtId="0" fontId="14" fillId="2" borderId="87" xfId="1" applyNumberFormat="1" applyFont="1" applyFill="1" applyBorder="1" applyAlignment="1" applyProtection="1">
      <alignment vertical="center"/>
    </xf>
    <xf numFmtId="0" fontId="14" fillId="2" borderId="48" xfId="1" applyNumberFormat="1" applyFont="1" applyFill="1" applyBorder="1" applyAlignment="1" applyProtection="1">
      <alignment vertical="center"/>
    </xf>
    <xf numFmtId="38" fontId="9" fillId="3" borderId="53" xfId="1" applyFont="1" applyFill="1" applyBorder="1" applyAlignment="1" applyProtection="1">
      <alignment horizontal="left" vertical="center" shrinkToFit="1"/>
      <protection locked="0"/>
    </xf>
    <xf numFmtId="38" fontId="9" fillId="3" borderId="26" xfId="1" applyFont="1" applyFill="1" applyBorder="1" applyAlignment="1" applyProtection="1">
      <alignment horizontal="left" vertical="center" shrinkToFit="1"/>
      <protection locked="0"/>
    </xf>
    <xf numFmtId="38" fontId="9" fillId="3" borderId="41" xfId="1" applyFont="1" applyFill="1" applyBorder="1" applyAlignment="1" applyProtection="1">
      <alignment horizontal="left" vertical="center" shrinkToFit="1"/>
      <protection locked="0"/>
    </xf>
    <xf numFmtId="38" fontId="10" fillId="2" borderId="13" xfId="1" applyFont="1" applyFill="1" applyBorder="1" applyAlignment="1" applyProtection="1">
      <alignment horizontal="center" vertical="center"/>
    </xf>
    <xf numFmtId="38" fontId="10" fillId="2" borderId="51" xfId="1" applyFont="1" applyFill="1" applyBorder="1" applyAlignment="1" applyProtection="1">
      <alignment horizontal="center" vertical="center"/>
    </xf>
    <xf numFmtId="38" fontId="30" fillId="2" borderId="87" xfId="1" applyFont="1" applyFill="1" applyBorder="1" applyAlignment="1" applyProtection="1">
      <alignment horizontal="left" vertical="center" wrapText="1"/>
    </xf>
    <xf numFmtId="38" fontId="30" fillId="2" borderId="0" xfId="1" applyFont="1" applyFill="1" applyAlignment="1" applyProtection="1">
      <alignment horizontal="left" vertical="center" wrapText="1"/>
    </xf>
    <xf numFmtId="38" fontId="14" fillId="2" borderId="87" xfId="1" applyFont="1" applyFill="1" applyBorder="1" applyAlignment="1" applyProtection="1">
      <alignment vertical="center" wrapText="1"/>
    </xf>
    <xf numFmtId="38" fontId="14" fillId="2" borderId="0" xfId="1" applyFont="1" applyFill="1" applyAlignment="1" applyProtection="1">
      <alignment vertical="center" wrapText="1"/>
    </xf>
    <xf numFmtId="0" fontId="6" fillId="0" borderId="87" xfId="0" applyFont="1" applyBorder="1" applyAlignment="1">
      <alignment vertical="top" wrapText="1"/>
    </xf>
    <xf numFmtId="0" fontId="6" fillId="0" borderId="0" xfId="0" applyFont="1" applyBorder="1" applyAlignment="1">
      <alignment vertical="top" wrapText="1"/>
    </xf>
    <xf numFmtId="0" fontId="10" fillId="2" borderId="40" xfId="0" applyFont="1" applyFill="1" applyBorder="1" applyAlignment="1">
      <alignment horizontal="center" shrinkToFit="1"/>
    </xf>
    <xf numFmtId="38" fontId="13" fillId="2" borderId="0" xfId="1" applyFont="1" applyFill="1" applyBorder="1" applyAlignment="1" applyProtection="1">
      <alignment horizontal="center" vertical="center"/>
    </xf>
    <xf numFmtId="38" fontId="10" fillId="2" borderId="49" xfId="1" applyFont="1" applyFill="1" applyBorder="1" applyAlignment="1" applyProtection="1">
      <alignment horizontal="center" vertical="center"/>
    </xf>
    <xf numFmtId="38" fontId="10" fillId="2" borderId="6" xfId="1" applyFont="1" applyFill="1" applyBorder="1" applyAlignment="1" applyProtection="1">
      <alignment horizontal="center" vertical="center"/>
    </xf>
    <xf numFmtId="38" fontId="14" fillId="2" borderId="87" xfId="1" applyFont="1" applyFill="1" applyBorder="1" applyAlignment="1" applyProtection="1">
      <alignment horizontal="left" vertical="center" shrinkToFit="1"/>
    </xf>
    <xf numFmtId="38" fontId="14" fillId="2" borderId="48" xfId="1" applyFont="1" applyFill="1" applyBorder="1" applyAlignment="1" applyProtection="1">
      <alignment horizontal="left" vertical="center" shrinkToFit="1"/>
    </xf>
    <xf numFmtId="38" fontId="10" fillId="2" borderId="50" xfId="1" applyFont="1" applyFill="1" applyBorder="1" applyAlignment="1" applyProtection="1">
      <alignment horizontal="center" vertical="center"/>
    </xf>
    <xf numFmtId="38" fontId="6" fillId="2" borderId="87" xfId="1" applyFont="1" applyFill="1" applyBorder="1" applyAlignment="1" applyProtection="1">
      <alignment horizontal="distributed" vertical="center" indent="2"/>
    </xf>
    <xf numFmtId="38" fontId="6" fillId="2" borderId="48" xfId="1" applyFont="1" applyFill="1" applyBorder="1" applyAlignment="1" applyProtection="1">
      <alignment horizontal="distributed" vertical="center" indent="2"/>
    </xf>
    <xf numFmtId="38" fontId="6" fillId="2" borderId="60" xfId="1" applyFont="1" applyFill="1" applyBorder="1" applyAlignment="1" applyProtection="1">
      <alignment horizontal="distributed" vertical="center" indent="2"/>
    </xf>
    <xf numFmtId="38" fontId="6" fillId="2" borderId="82" xfId="1" applyFont="1" applyFill="1" applyBorder="1" applyAlignment="1" applyProtection="1">
      <alignment horizontal="distributed" vertical="center" indent="2"/>
    </xf>
    <xf numFmtId="38" fontId="6" fillId="2" borderId="13" xfId="1" applyFont="1" applyFill="1" applyBorder="1" applyAlignment="1" applyProtection="1">
      <alignment horizontal="distributed" vertical="center" indent="2"/>
    </xf>
    <xf numFmtId="38" fontId="6" fillId="2" borderId="51" xfId="1" applyFont="1" applyFill="1" applyBorder="1" applyAlignment="1" applyProtection="1">
      <alignment horizontal="distributed" vertical="center" indent="2"/>
    </xf>
    <xf numFmtId="38" fontId="6" fillId="2" borderId="87" xfId="1" applyFont="1" applyFill="1" applyBorder="1" applyAlignment="1" applyProtection="1">
      <alignment horizontal="distributed" vertical="center" indent="1"/>
    </xf>
    <xf numFmtId="38" fontId="6" fillId="2" borderId="48" xfId="1" applyFont="1" applyFill="1" applyBorder="1" applyAlignment="1" applyProtection="1">
      <alignment horizontal="distributed" vertical="center" indent="1"/>
    </xf>
    <xf numFmtId="38" fontId="6" fillId="2" borderId="37" xfId="1" applyFont="1" applyFill="1" applyBorder="1" applyAlignment="1" applyProtection="1">
      <alignment horizontal="left" vertical="center" indent="1"/>
    </xf>
    <xf numFmtId="38" fontId="6" fillId="2" borderId="38" xfId="1" applyFont="1" applyFill="1" applyBorder="1" applyAlignment="1" applyProtection="1">
      <alignment horizontal="left" vertical="center" indent="1"/>
    </xf>
    <xf numFmtId="49" fontId="39" fillId="2" borderId="0" xfId="1" applyNumberFormat="1" applyFont="1" applyFill="1" applyBorder="1" applyAlignment="1" applyProtection="1">
      <alignment horizontal="left" vertical="center" wrapText="1"/>
    </xf>
    <xf numFmtId="49" fontId="39" fillId="2" borderId="17" xfId="1" applyNumberFormat="1" applyFont="1" applyFill="1" applyBorder="1" applyAlignment="1" applyProtection="1">
      <alignment horizontal="left" vertical="center" wrapText="1"/>
    </xf>
    <xf numFmtId="38" fontId="6" fillId="2" borderId="87" xfId="1" applyFont="1" applyFill="1" applyBorder="1" applyAlignment="1" applyProtection="1">
      <alignment horizontal="left" vertical="center" indent="1"/>
    </xf>
    <xf numFmtId="38" fontId="6" fillId="2" borderId="48" xfId="1" applyFont="1" applyFill="1" applyBorder="1" applyAlignment="1" applyProtection="1">
      <alignment horizontal="left" vertical="center" indent="1"/>
    </xf>
    <xf numFmtId="49" fontId="39" fillId="2" borderId="44" xfId="1" applyNumberFormat="1" applyFont="1" applyFill="1" applyBorder="1" applyAlignment="1" applyProtection="1">
      <alignment horizontal="left" vertical="center"/>
    </xf>
    <xf numFmtId="49" fontId="39" fillId="2" borderId="0" xfId="1" applyNumberFormat="1" applyFont="1" applyFill="1" applyBorder="1" applyAlignment="1" applyProtection="1">
      <alignment horizontal="left" vertical="center"/>
    </xf>
    <xf numFmtId="49" fontId="39" fillId="2" borderId="17" xfId="1" applyNumberFormat="1" applyFont="1" applyFill="1" applyBorder="1" applyAlignment="1" applyProtection="1">
      <alignment horizontal="left" vertical="center"/>
    </xf>
    <xf numFmtId="0" fontId="17" fillId="2" borderId="4"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15"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32" xfId="0" applyFont="1" applyFill="1" applyBorder="1" applyAlignment="1">
      <alignment horizontal="center" vertical="center"/>
    </xf>
    <xf numFmtId="0" fontId="17" fillId="2" borderId="32" xfId="0" applyFont="1" applyFill="1" applyBorder="1" applyAlignment="1">
      <alignment horizontal="center" vertical="center" wrapText="1"/>
    </xf>
    <xf numFmtId="0" fontId="17" fillId="2" borderId="98" xfId="0" applyFont="1" applyFill="1" applyBorder="1" applyAlignment="1">
      <alignment horizontal="center" vertical="center" wrapText="1"/>
    </xf>
    <xf numFmtId="0" fontId="17" fillId="2" borderId="102" xfId="0" applyFont="1" applyFill="1" applyBorder="1" applyAlignment="1">
      <alignment horizontal="center" vertical="center" wrapText="1"/>
    </xf>
    <xf numFmtId="0" fontId="17" fillId="2" borderId="58" xfId="0" applyFont="1" applyFill="1" applyBorder="1" applyAlignment="1">
      <alignment horizontal="center" vertical="center" wrapText="1"/>
    </xf>
    <xf numFmtId="0" fontId="17" fillId="2" borderId="58" xfId="0" applyFont="1" applyFill="1" applyBorder="1" applyAlignment="1">
      <alignment horizontal="center" vertical="center"/>
    </xf>
    <xf numFmtId="0" fontId="17" fillId="0" borderId="53"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110" xfId="0" applyFont="1" applyFill="1" applyBorder="1" applyAlignment="1">
      <alignment horizontal="center" vertical="center" wrapText="1"/>
    </xf>
    <xf numFmtId="0" fontId="17" fillId="0" borderId="77"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1" fillId="0" borderId="0" xfId="0" applyFont="1" applyFill="1" applyAlignment="1">
      <alignment horizontal="center" vertical="center"/>
    </xf>
    <xf numFmtId="0" fontId="17" fillId="2" borderId="61"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7" fillId="2" borderId="90"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17" fillId="2" borderId="46" xfId="0" applyFont="1" applyFill="1" applyBorder="1" applyAlignment="1">
      <alignment horizontal="center" vertical="center"/>
    </xf>
    <xf numFmtId="0" fontId="8" fillId="2" borderId="40" xfId="0" applyFont="1" applyFill="1" applyBorder="1" applyAlignment="1">
      <alignment horizontal="left" vertical="center" shrinkToFit="1"/>
    </xf>
    <xf numFmtId="0" fontId="17" fillId="2" borderId="94"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0" borderId="52"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17" fillId="0" borderId="26" xfId="0" applyFont="1" applyBorder="1" applyAlignment="1">
      <alignment horizontal="center" vertical="center" wrapText="1"/>
    </xf>
    <xf numFmtId="0" fontId="17" fillId="0" borderId="38" xfId="0" applyFont="1" applyBorder="1" applyAlignment="1">
      <alignment horizontal="center" vertical="center" wrapText="1"/>
    </xf>
    <xf numFmtId="0" fontId="38" fillId="2" borderId="120" xfId="0" applyFont="1" applyFill="1" applyBorder="1" applyAlignment="1">
      <alignment horizontal="center" vertical="center" wrapText="1"/>
    </xf>
    <xf numFmtId="0" fontId="38" fillId="0" borderId="73" xfId="0" applyFont="1" applyBorder="1" applyAlignment="1">
      <alignment horizontal="center" vertical="center" wrapText="1"/>
    </xf>
    <xf numFmtId="0" fontId="38" fillId="2" borderId="121" xfId="0" applyFont="1" applyFill="1" applyBorder="1" applyAlignment="1">
      <alignment horizontal="center" vertical="center" wrapText="1"/>
    </xf>
    <xf numFmtId="0" fontId="38" fillId="0" borderId="74" xfId="0" applyFont="1" applyBorder="1" applyAlignment="1">
      <alignment horizontal="center" vertical="center" wrapText="1"/>
    </xf>
    <xf numFmtId="0" fontId="8" fillId="2" borderId="55"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2" xfId="0" applyFont="1" applyFill="1" applyBorder="1" applyAlignment="1">
      <alignment horizontal="center" vertical="center"/>
    </xf>
    <xf numFmtId="0" fontId="18" fillId="2" borderId="40" xfId="0" applyFont="1" applyFill="1" applyBorder="1" applyAlignment="1">
      <alignment horizontal="left" vertical="center" shrinkToFit="1"/>
    </xf>
    <xf numFmtId="0" fontId="8" fillId="2" borderId="37" xfId="0" applyFont="1" applyFill="1" applyBorder="1" applyAlignment="1">
      <alignment horizontal="center" vertical="center" wrapText="1"/>
    </xf>
    <xf numFmtId="0" fontId="8" fillId="2" borderId="87"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18" fillId="2" borderId="44" xfId="0" applyFont="1" applyFill="1" applyBorder="1" applyAlignment="1">
      <alignment vertical="center" wrapText="1"/>
    </xf>
    <xf numFmtId="0" fontId="18" fillId="2" borderId="0" xfId="0" applyFont="1" applyFill="1" applyAlignment="1">
      <alignment horizontal="right" vertical="center"/>
    </xf>
    <xf numFmtId="0" fontId="8" fillId="11" borderId="42" xfId="0" applyFont="1" applyFill="1" applyBorder="1" applyAlignment="1" applyProtection="1">
      <alignment horizontal="center" vertical="center"/>
      <protection locked="0"/>
    </xf>
    <xf numFmtId="0" fontId="0" fillId="11" borderId="42" xfId="0" applyFill="1" applyBorder="1" applyAlignment="1" applyProtection="1">
      <alignment horizontal="center" vertical="center"/>
      <protection locked="0"/>
    </xf>
    <xf numFmtId="0" fontId="0" fillId="2" borderId="0" xfId="0" applyFill="1" applyAlignment="1">
      <alignment horizontal="right" vertical="center"/>
    </xf>
    <xf numFmtId="0" fontId="13" fillId="2" borderId="0" xfId="0" applyFont="1" applyFill="1" applyAlignment="1">
      <alignment horizontal="center" vertical="center"/>
    </xf>
    <xf numFmtId="176" fontId="1" fillId="3" borderId="7" xfId="0" applyNumberFormat="1" applyFont="1" applyFill="1" applyBorder="1" applyAlignment="1" applyProtection="1">
      <alignment horizontal="center" vertical="center"/>
      <protection locked="0"/>
    </xf>
    <xf numFmtId="176" fontId="1" fillId="3" borderId="28" xfId="0" applyNumberFormat="1" applyFont="1" applyFill="1" applyBorder="1" applyAlignment="1" applyProtection="1">
      <alignment horizontal="center" vertical="center"/>
      <protection locked="0"/>
    </xf>
    <xf numFmtId="176" fontId="1" fillId="11" borderId="47" xfId="0" applyNumberFormat="1" applyFont="1" applyFill="1" applyBorder="1" applyAlignment="1" applyProtection="1">
      <alignment horizontal="center" vertical="center"/>
      <protection locked="0"/>
    </xf>
    <xf numFmtId="176" fontId="1" fillId="11" borderId="27" xfId="0" applyNumberFormat="1" applyFont="1" applyFill="1" applyBorder="1" applyAlignment="1" applyProtection="1">
      <alignment horizontal="center" vertical="center"/>
      <protection locked="0"/>
    </xf>
    <xf numFmtId="176" fontId="1" fillId="3" borderId="12" xfId="0" applyNumberFormat="1" applyFont="1" applyFill="1" applyBorder="1" applyAlignment="1" applyProtection="1">
      <alignment horizontal="center" vertical="center"/>
      <protection locked="0"/>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176" fontId="1" fillId="3" borderId="29" xfId="0" applyNumberFormat="1" applyFont="1" applyFill="1" applyBorder="1" applyAlignment="1" applyProtection="1">
      <alignment horizontal="center" vertical="center"/>
      <protection locked="0"/>
    </xf>
    <xf numFmtId="176" fontId="1" fillId="11" borderId="32" xfId="0" applyNumberFormat="1" applyFont="1" applyFill="1" applyBorder="1" applyAlignment="1" applyProtection="1">
      <alignment horizontal="center" vertical="center"/>
      <protection locked="0"/>
    </xf>
    <xf numFmtId="0" fontId="10" fillId="2" borderId="0" xfId="0" applyFont="1" applyFill="1" applyAlignment="1">
      <alignment horizontal="center" vertical="center"/>
    </xf>
    <xf numFmtId="0" fontId="1" fillId="2" borderId="3" xfId="0" applyFont="1" applyFill="1" applyBorder="1" applyAlignment="1">
      <alignment horizontal="center" vertical="center"/>
    </xf>
    <xf numFmtId="176" fontId="1" fillId="3" borderId="94" xfId="0" applyNumberFormat="1" applyFont="1" applyFill="1" applyBorder="1" applyAlignment="1" applyProtection="1">
      <alignment horizontal="center" vertical="center"/>
      <protection locked="0"/>
    </xf>
    <xf numFmtId="176" fontId="1" fillId="11" borderId="36" xfId="0" applyNumberFormat="1" applyFont="1" applyFill="1" applyBorder="1" applyAlignment="1" applyProtection="1">
      <alignment horizontal="center" vertical="center"/>
      <protection locked="0"/>
    </xf>
    <xf numFmtId="176" fontId="1" fillId="3" borderId="4" xfId="0" applyNumberFormat="1" applyFont="1" applyFill="1" applyBorder="1" applyAlignment="1" applyProtection="1">
      <alignment horizontal="center" vertical="center"/>
      <protection locked="0"/>
    </xf>
    <xf numFmtId="0" fontId="10" fillId="0" borderId="0" xfId="0" applyFont="1" applyFill="1" applyAlignment="1">
      <alignment horizontal="center" vertical="center"/>
    </xf>
    <xf numFmtId="0" fontId="1" fillId="2" borderId="8" xfId="0" applyFont="1" applyFill="1" applyBorder="1" applyAlignment="1">
      <alignment horizontal="center" vertical="center"/>
    </xf>
    <xf numFmtId="176" fontId="1" fillId="3" borderId="27" xfId="0" applyNumberFormat="1" applyFont="1" applyFill="1" applyBorder="1" applyAlignment="1" applyProtection="1">
      <alignment horizontal="center" vertical="center"/>
      <protection locked="0"/>
    </xf>
    <xf numFmtId="176" fontId="1" fillId="3" borderId="9" xfId="0" applyNumberFormat="1" applyFont="1" applyFill="1" applyBorder="1" applyAlignment="1" applyProtection="1">
      <alignment horizontal="center" vertical="center"/>
      <protection locked="0"/>
    </xf>
    <xf numFmtId="0" fontId="1" fillId="11" borderId="52" xfId="0" applyNumberFormat="1" applyFont="1" applyFill="1" applyBorder="1" applyAlignment="1" applyProtection="1">
      <alignment horizontal="center" vertical="center"/>
      <protection locked="0"/>
    </xf>
    <xf numFmtId="0" fontId="1" fillId="11" borderId="27" xfId="0" applyNumberFormat="1" applyFont="1" applyFill="1" applyBorder="1" applyAlignment="1" applyProtection="1">
      <alignment horizontal="center" vertical="center"/>
      <protection locked="0"/>
    </xf>
    <xf numFmtId="0" fontId="1" fillId="13" borderId="103" xfId="0" applyFont="1" applyFill="1" applyBorder="1" applyAlignment="1" applyProtection="1">
      <alignment vertical="center" shrinkToFit="1"/>
      <protection locked="0"/>
    </xf>
    <xf numFmtId="0" fontId="1" fillId="13" borderId="59" xfId="0" applyFont="1" applyFill="1" applyBorder="1" applyAlignment="1" applyProtection="1">
      <alignment vertical="center" shrinkToFit="1"/>
      <protection locked="0"/>
    </xf>
    <xf numFmtId="0" fontId="9" fillId="13" borderId="29" xfId="0" applyFont="1" applyFill="1" applyBorder="1" applyAlignment="1" applyProtection="1">
      <alignment horizontal="center" vertical="center" wrapText="1"/>
      <protection locked="0"/>
    </xf>
    <xf numFmtId="0" fontId="9" fillId="13" borderId="12" xfId="0" applyFont="1" applyFill="1" applyBorder="1" applyAlignment="1" applyProtection="1">
      <alignment horizontal="center" vertical="center" wrapText="1"/>
      <protection locked="0"/>
    </xf>
    <xf numFmtId="0" fontId="0" fillId="14" borderId="2" xfId="0" applyFont="1" applyFill="1" applyBorder="1" applyAlignment="1">
      <alignment horizontal="center" vertical="center"/>
    </xf>
    <xf numFmtId="0" fontId="0" fillId="14" borderId="58" xfId="0" applyFont="1" applyFill="1" applyBorder="1" applyAlignment="1">
      <alignment horizontal="center" vertical="center"/>
    </xf>
    <xf numFmtId="0" fontId="0" fillId="14" borderId="28" xfId="0" applyFont="1" applyFill="1" applyBorder="1" applyAlignment="1">
      <alignment horizontal="center" vertical="center"/>
    </xf>
    <xf numFmtId="0" fontId="0" fillId="14" borderId="7" xfId="0" applyFont="1" applyFill="1" applyBorder="1" applyAlignment="1">
      <alignment horizontal="center" vertical="center"/>
    </xf>
    <xf numFmtId="0" fontId="9" fillId="13" borderId="28" xfId="0" applyFont="1" applyFill="1" applyBorder="1" applyAlignment="1" applyProtection="1">
      <alignment horizontal="center" vertical="center" wrapText="1"/>
      <protection locked="0"/>
    </xf>
    <xf numFmtId="0" fontId="9" fillId="13" borderId="7" xfId="0" applyFont="1" applyFill="1" applyBorder="1" applyAlignment="1" applyProtection="1">
      <alignment horizontal="center" vertical="center" wrapText="1"/>
      <protection locked="0"/>
    </xf>
    <xf numFmtId="0" fontId="1" fillId="13" borderId="2" xfId="0" applyFont="1" applyFill="1" applyBorder="1" applyAlignment="1" applyProtection="1">
      <alignment vertical="center" shrinkToFit="1"/>
      <protection locked="0"/>
    </xf>
    <xf numFmtId="0" fontId="1" fillId="13" borderId="58" xfId="0" applyFont="1" applyFill="1" applyBorder="1" applyAlignment="1" applyProtection="1">
      <alignment vertical="center" shrinkToFit="1"/>
      <protection locked="0"/>
    </xf>
    <xf numFmtId="0" fontId="10" fillId="14" borderId="3" xfId="0" applyFont="1" applyFill="1" applyBorder="1" applyAlignment="1">
      <alignment horizontal="left" vertical="center" wrapText="1"/>
    </xf>
    <xf numFmtId="0" fontId="10" fillId="14" borderId="94" xfId="0" applyFont="1" applyFill="1" applyBorder="1" applyAlignment="1">
      <alignment horizontal="left" vertical="center" wrapText="1"/>
    </xf>
    <xf numFmtId="0" fontId="10" fillId="14" borderId="4" xfId="0" applyFont="1" applyFill="1" applyBorder="1" applyAlignment="1">
      <alignment horizontal="left" vertical="center" wrapText="1"/>
    </xf>
    <xf numFmtId="176" fontId="9" fillId="11" borderId="28" xfId="0" applyNumberFormat="1" applyFont="1" applyFill="1" applyBorder="1" applyAlignment="1" applyProtection="1">
      <alignment horizontal="center" vertical="center"/>
      <protection locked="0"/>
    </xf>
    <xf numFmtId="176" fontId="9" fillId="3" borderId="28" xfId="0" applyNumberFormat="1" applyFont="1" applyFill="1" applyBorder="1" applyAlignment="1" applyProtection="1">
      <alignment horizontal="left" vertical="center"/>
      <protection locked="0"/>
    </xf>
    <xf numFmtId="176" fontId="9" fillId="11" borderId="94" xfId="0" applyNumberFormat="1" applyFont="1" applyFill="1" applyBorder="1" applyAlignment="1" applyProtection="1">
      <alignment horizontal="center" vertical="center"/>
      <protection locked="0"/>
    </xf>
    <xf numFmtId="176" fontId="9" fillId="3" borderId="38" xfId="0" applyNumberFormat="1" applyFont="1" applyFill="1" applyBorder="1" applyAlignment="1" applyProtection="1">
      <alignment horizontal="left" vertical="center"/>
      <protection locked="0"/>
    </xf>
    <xf numFmtId="176" fontId="9" fillId="3" borderId="57" xfId="0" applyNumberFormat="1" applyFont="1" applyFill="1" applyBorder="1" applyAlignment="1" applyProtection="1">
      <alignment horizontal="left" vertical="center"/>
      <protection locked="0"/>
    </xf>
    <xf numFmtId="184" fontId="9" fillId="3" borderId="98" xfId="0" applyNumberFormat="1" applyFont="1" applyFill="1" applyBorder="1" applyAlignment="1" applyProtection="1">
      <alignment horizontal="center" vertical="center"/>
      <protection locked="0"/>
    </xf>
    <xf numFmtId="0" fontId="1" fillId="2" borderId="13" xfId="0" applyFont="1" applyFill="1" applyBorder="1" applyAlignment="1">
      <alignment horizontal="center" vertical="center"/>
    </xf>
    <xf numFmtId="0" fontId="1" fillId="2" borderId="39" xfId="0" applyFont="1" applyFill="1" applyBorder="1" applyAlignment="1">
      <alignment horizontal="center" vertical="center"/>
    </xf>
    <xf numFmtId="176" fontId="1" fillId="2" borderId="15" xfId="0" applyNumberFormat="1" applyFont="1" applyFill="1" applyBorder="1" applyAlignment="1" applyProtection="1">
      <alignment horizontal="center" vertical="center"/>
    </xf>
    <xf numFmtId="176" fontId="9" fillId="3" borderId="29" xfId="0" applyNumberFormat="1" applyFont="1" applyFill="1" applyBorder="1" applyAlignment="1" applyProtection="1">
      <alignment horizontal="left" vertical="center"/>
      <protection locked="0"/>
    </xf>
    <xf numFmtId="184" fontId="9" fillId="3" borderId="122" xfId="0" applyNumberFormat="1" applyFont="1" applyFill="1" applyBorder="1" applyAlignment="1" applyProtection="1">
      <alignment horizontal="center" vertical="center"/>
      <protection locked="0"/>
    </xf>
    <xf numFmtId="176" fontId="9" fillId="11" borderId="36" xfId="0" applyNumberFormat="1" applyFont="1" applyFill="1" applyBorder="1" applyAlignment="1" applyProtection="1">
      <alignment horizontal="center" vertical="center"/>
      <protection locked="0"/>
    </xf>
    <xf numFmtId="176" fontId="9" fillId="11" borderId="27" xfId="0" applyNumberFormat="1" applyFont="1" applyFill="1" applyBorder="1" applyAlignment="1" applyProtection="1">
      <alignment horizontal="center" vertical="center"/>
      <protection locked="0"/>
    </xf>
    <xf numFmtId="0" fontId="1" fillId="2" borderId="50" xfId="0" applyFont="1" applyFill="1" applyBorder="1" applyAlignment="1">
      <alignment horizontal="center" vertical="center" wrapText="1"/>
    </xf>
    <xf numFmtId="0" fontId="1" fillId="2" borderId="34" xfId="0" applyFont="1" applyFill="1" applyBorder="1" applyAlignment="1">
      <alignment horizontal="center" vertical="center"/>
    </xf>
    <xf numFmtId="176" fontId="1" fillId="2" borderId="14" xfId="0" applyNumberFormat="1" applyFont="1" applyFill="1" applyBorder="1" applyAlignment="1" applyProtection="1">
      <alignment horizontal="center" vertical="center"/>
    </xf>
    <xf numFmtId="184" fontId="9" fillId="3" borderId="111" xfId="0" applyNumberFormat="1" applyFont="1" applyFill="1" applyBorder="1" applyAlignment="1" applyProtection="1">
      <alignment horizontal="center" vertical="center"/>
      <protection locked="0"/>
    </xf>
    <xf numFmtId="0" fontId="1" fillId="2" borderId="0" xfId="0" applyFont="1" applyFill="1" applyAlignment="1">
      <alignment horizontal="right" vertical="center"/>
    </xf>
    <xf numFmtId="0" fontId="1" fillId="2" borderId="40" xfId="0" applyFont="1" applyFill="1" applyBorder="1" applyAlignment="1">
      <alignment horizontal="left" shrinkToFit="1"/>
    </xf>
    <xf numFmtId="176" fontId="1" fillId="2" borderId="18" xfId="0" applyNumberFormat="1" applyFont="1" applyFill="1" applyBorder="1" applyAlignment="1" applyProtection="1">
      <alignment horizontal="center" vertical="center"/>
    </xf>
    <xf numFmtId="0" fontId="9" fillId="0" borderId="36" xfId="2" applyFont="1" applyBorder="1" applyAlignment="1">
      <alignment horizontal="center" vertical="center" wrapText="1"/>
    </xf>
    <xf numFmtId="0" fontId="9" fillId="0" borderId="25" xfId="2" applyFont="1" applyBorder="1" applyAlignment="1">
      <alignment horizontal="center" vertical="center"/>
    </xf>
    <xf numFmtId="0" fontId="9" fillId="0" borderId="4" xfId="4" applyFont="1" applyBorder="1" applyAlignment="1">
      <alignment horizontal="center" vertical="center"/>
    </xf>
    <xf numFmtId="0" fontId="9" fillId="0" borderId="7" xfId="4" applyFont="1" applyBorder="1" applyAlignment="1">
      <alignment horizontal="center" vertical="center"/>
    </xf>
    <xf numFmtId="0" fontId="9" fillId="0" borderId="28" xfId="4" applyFont="1" applyBorder="1" applyAlignment="1">
      <alignment horizontal="distributed" vertical="center" wrapText="1"/>
    </xf>
    <xf numFmtId="0" fontId="9" fillId="0" borderId="28" xfId="4" applyFont="1" applyBorder="1" applyAlignment="1">
      <alignment horizontal="center" vertical="center"/>
    </xf>
    <xf numFmtId="0" fontId="9" fillId="0" borderId="94" xfId="4" applyFont="1" applyBorder="1" applyAlignment="1">
      <alignment horizontal="distributed" vertical="center"/>
    </xf>
    <xf numFmtId="0" fontId="9" fillId="0" borderId="28" xfId="4" applyFont="1" applyBorder="1" applyAlignment="1">
      <alignment horizontal="distributed" vertical="center"/>
    </xf>
    <xf numFmtId="0" fontId="9" fillId="0" borderId="35" xfId="2" applyFont="1" applyBorder="1" applyAlignment="1">
      <alignment horizontal="center" vertical="center" wrapText="1"/>
    </xf>
    <xf numFmtId="0" fontId="9" fillId="0" borderId="36" xfId="2" applyFont="1" applyBorder="1" applyAlignment="1">
      <alignment horizontal="center" vertical="center"/>
    </xf>
    <xf numFmtId="0" fontId="9" fillId="0" borderId="47" xfId="2" applyFont="1" applyBorder="1" applyAlignment="1">
      <alignment horizontal="center" vertical="center" wrapText="1"/>
    </xf>
    <xf numFmtId="0" fontId="9" fillId="0" borderId="98" xfId="2" applyFont="1" applyBorder="1" applyAlignment="1">
      <alignment horizontal="center" vertical="center" wrapText="1"/>
    </xf>
    <xf numFmtId="0" fontId="9" fillId="0" borderId="102" xfId="2" applyFont="1" applyBorder="1" applyAlignment="1">
      <alignment horizontal="center" vertical="center" wrapText="1"/>
    </xf>
    <xf numFmtId="0" fontId="9" fillId="0" borderId="58" xfId="2" applyFont="1" applyBorder="1" applyAlignment="1">
      <alignment horizontal="center" vertical="center" wrapText="1"/>
    </xf>
    <xf numFmtId="0" fontId="9" fillId="0" borderId="47" xfId="2" applyFont="1" applyBorder="1" applyAlignment="1">
      <alignment horizontal="center" vertical="center"/>
    </xf>
    <xf numFmtId="0" fontId="9" fillId="0" borderId="115" xfId="2" applyFont="1" applyBorder="1" applyAlignment="1">
      <alignment horizontal="distributed" vertical="center" indent="3"/>
    </xf>
    <xf numFmtId="0" fontId="9" fillId="0" borderId="24" xfId="2" applyFont="1" applyBorder="1" applyAlignment="1">
      <alignment horizontal="distributed" vertical="center" indent="3"/>
    </xf>
    <xf numFmtId="0" fontId="9" fillId="0" borderId="46" xfId="2" applyFont="1" applyBorder="1" applyAlignment="1">
      <alignment horizontal="distributed" vertical="center" indent="3"/>
    </xf>
    <xf numFmtId="0" fontId="9" fillId="0" borderId="94" xfId="4" applyFont="1" applyFill="1" applyBorder="1" applyAlignment="1">
      <alignment horizontal="center" vertical="center" wrapText="1"/>
    </xf>
    <xf numFmtId="0" fontId="9" fillId="0" borderId="28" xfId="4" applyFont="1" applyFill="1" applyBorder="1" applyAlignment="1">
      <alignment horizontal="center" vertical="center" wrapText="1"/>
    </xf>
    <xf numFmtId="0" fontId="9" fillId="0" borderId="94" xfId="4" applyFont="1" applyBorder="1" applyAlignment="1">
      <alignment horizontal="center" vertical="center" wrapText="1"/>
    </xf>
    <xf numFmtId="0" fontId="9" fillId="0" borderId="28" xfId="4" applyFont="1" applyBorder="1" applyAlignment="1">
      <alignment horizontal="center" vertical="center" wrapText="1"/>
    </xf>
    <xf numFmtId="0" fontId="9" fillId="0" borderId="61" xfId="4" applyFont="1" applyBorder="1" applyAlignment="1">
      <alignment horizontal="center" vertical="center" wrapText="1"/>
    </xf>
    <xf numFmtId="0" fontId="9" fillId="0" borderId="35" xfId="4" applyFont="1" applyBorder="1" applyAlignment="1">
      <alignment horizontal="center" vertical="center"/>
    </xf>
    <xf numFmtId="0" fontId="9" fillId="0" borderId="8" xfId="4" applyFont="1" applyBorder="1" applyAlignment="1">
      <alignment horizontal="center" vertical="center"/>
    </xf>
    <xf numFmtId="0" fontId="9" fillId="0" borderId="94" xfId="4" applyFont="1" applyBorder="1" applyAlignment="1">
      <alignment horizontal="center" vertical="center"/>
    </xf>
    <xf numFmtId="0" fontId="0" fillId="0" borderId="94" xfId="4" applyFont="1" applyBorder="1" applyAlignment="1">
      <alignment horizontal="center" vertical="center" wrapText="1"/>
    </xf>
    <xf numFmtId="0" fontId="1" fillId="0" borderId="28" xfId="4" applyFont="1" applyBorder="1" applyAlignment="1">
      <alignment horizontal="center" vertical="center" wrapText="1"/>
    </xf>
    <xf numFmtId="0" fontId="1" fillId="0" borderId="94" xfId="4" applyFont="1" applyBorder="1" applyAlignment="1">
      <alignment horizontal="center" vertical="center" wrapText="1"/>
    </xf>
  </cellXfs>
  <cellStyles count="9">
    <cellStyle name="ハイパーリンク" xfId="7" builtinId="8"/>
    <cellStyle name="桁区切り" xfId="1" builtinId="6"/>
    <cellStyle name="標準" xfId="0" builtinId="0"/>
    <cellStyle name="標準 2" xfId="2" xr:uid="{00000000-0005-0000-0000-000002000000}"/>
    <cellStyle name="標準 2 2" xfId="5" xr:uid="{0A18BB84-97DB-43EE-B185-B2660B22AD62}"/>
    <cellStyle name="標準 3" xfId="6" xr:uid="{557DB906-4CCD-4ABF-86DC-96F3016DF3C5}"/>
    <cellStyle name="標準 3 2" xfId="8" xr:uid="{B41C2945-1770-43C0-A61E-82942F58C5EC}"/>
    <cellStyle name="標準_19.9.14提出申請書" xfId="3" xr:uid="{00000000-0005-0000-0000-000003000000}"/>
    <cellStyle name="標準_申請_別紙２５－(6)"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85725</xdr:colOff>
      <xdr:row>26</xdr:row>
      <xdr:rowOff>19050</xdr:rowOff>
    </xdr:from>
    <xdr:to>
      <xdr:col>4</xdr:col>
      <xdr:colOff>276225</xdr:colOff>
      <xdr:row>27</xdr:row>
      <xdr:rowOff>228600</xdr:rowOff>
    </xdr:to>
    <xdr:sp macro="" textlink="">
      <xdr:nvSpPr>
        <xdr:cNvPr id="27064" name="AutoShape 12">
          <a:extLst>
            <a:ext uri="{FF2B5EF4-FFF2-40B4-BE49-F238E27FC236}">
              <a16:creationId xmlns:a16="http://schemas.microsoft.com/office/drawing/2014/main" id="{00000000-0008-0000-0000-0000B8690000}"/>
            </a:ext>
          </a:extLst>
        </xdr:cNvPr>
        <xdr:cNvSpPr>
          <a:spLocks/>
        </xdr:cNvSpPr>
      </xdr:nvSpPr>
      <xdr:spPr bwMode="auto">
        <a:xfrm>
          <a:off x="4457700" y="5915025"/>
          <a:ext cx="190500" cy="457200"/>
        </a:xfrm>
        <a:prstGeom prst="rightBrace">
          <a:avLst>
            <a:gd name="adj1" fmla="val 20000"/>
            <a:gd name="adj2" fmla="val 50000"/>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285751</xdr:colOff>
      <xdr:row>25</xdr:row>
      <xdr:rowOff>152400</xdr:rowOff>
    </xdr:from>
    <xdr:to>
      <xdr:col>5</xdr:col>
      <xdr:colOff>238125</xdr:colOff>
      <xdr:row>27</xdr:row>
      <xdr:rowOff>219075</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4657726" y="5553075"/>
          <a:ext cx="828674" cy="561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自施設で各研修を行った場合のみ受講者数を記入すること。</a:t>
          </a:r>
        </a:p>
      </xdr:txBody>
    </xdr:sp>
    <xdr:clientData/>
  </xdr:twoCellAnchor>
  <xdr:twoCellAnchor>
    <xdr:from>
      <xdr:col>4</xdr:col>
      <xdr:colOff>95250</xdr:colOff>
      <xdr:row>21</xdr:row>
      <xdr:rowOff>9525</xdr:rowOff>
    </xdr:from>
    <xdr:to>
      <xdr:col>4</xdr:col>
      <xdr:colOff>285750</xdr:colOff>
      <xdr:row>22</xdr:row>
      <xdr:rowOff>219075</xdr:rowOff>
    </xdr:to>
    <xdr:sp macro="" textlink="">
      <xdr:nvSpPr>
        <xdr:cNvPr id="27066" name="AutoShape 14">
          <a:extLst>
            <a:ext uri="{FF2B5EF4-FFF2-40B4-BE49-F238E27FC236}">
              <a16:creationId xmlns:a16="http://schemas.microsoft.com/office/drawing/2014/main" id="{00000000-0008-0000-0000-0000BA690000}"/>
            </a:ext>
          </a:extLst>
        </xdr:cNvPr>
        <xdr:cNvSpPr>
          <a:spLocks/>
        </xdr:cNvSpPr>
      </xdr:nvSpPr>
      <xdr:spPr bwMode="auto">
        <a:xfrm>
          <a:off x="4467225" y="4667250"/>
          <a:ext cx="190500" cy="457200"/>
        </a:xfrm>
        <a:prstGeom prst="rightBrace">
          <a:avLst>
            <a:gd name="adj1" fmla="val 20000"/>
            <a:gd name="adj2" fmla="val 50000"/>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295275</xdr:colOff>
      <xdr:row>19</xdr:row>
      <xdr:rowOff>219076</xdr:rowOff>
    </xdr:from>
    <xdr:to>
      <xdr:col>5</xdr:col>
      <xdr:colOff>238125</xdr:colOff>
      <xdr:row>23</xdr:row>
      <xdr:rowOff>95250</xdr:rowOff>
    </xdr:to>
    <xdr:sp macro="" textlink="">
      <xdr:nvSpPr>
        <xdr:cNvPr id="2063" name="Text Box 15">
          <a:extLst>
            <a:ext uri="{FF2B5EF4-FFF2-40B4-BE49-F238E27FC236}">
              <a16:creationId xmlns:a16="http://schemas.microsoft.com/office/drawing/2014/main" id="{00000000-0008-0000-0000-00000F080000}"/>
            </a:ext>
          </a:extLst>
        </xdr:cNvPr>
        <xdr:cNvSpPr txBox="1">
          <a:spLocks noChangeArrowheads="1"/>
        </xdr:cNvSpPr>
      </xdr:nvSpPr>
      <xdr:spPr bwMode="auto">
        <a:xfrm>
          <a:off x="4667250" y="4133851"/>
          <a:ext cx="819150" cy="8667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免許の有無ではなく、保健師又は助産師として採用した人数を記入すること。</a:t>
          </a:r>
        </a:p>
      </xdr:txBody>
    </xdr:sp>
    <xdr:clientData/>
  </xdr:twoCellAnchor>
  <xdr:twoCellAnchor>
    <xdr:from>
      <xdr:col>1</xdr:col>
      <xdr:colOff>1752599</xdr:colOff>
      <xdr:row>15</xdr:row>
      <xdr:rowOff>219075</xdr:rowOff>
    </xdr:from>
    <xdr:to>
      <xdr:col>2</xdr:col>
      <xdr:colOff>492124</xdr:colOff>
      <xdr:row>16</xdr:row>
      <xdr:rowOff>171450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43099" y="3390900"/>
          <a:ext cx="539750" cy="200025"/>
        </a:xfrm>
        <a:prstGeom prst="rect">
          <a:avLst/>
        </a:prstGeom>
        <a:noFill/>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t>TEL</a:t>
          </a:r>
          <a:endParaRPr kumimoji="1" lang="ja-JP" altLang="en-US" sz="700"/>
        </a:p>
      </xdr:txBody>
    </xdr:sp>
    <xdr:clientData fPrintsWithSheet="0"/>
  </xdr:twoCellAnchor>
  <xdr:twoCellAnchor>
    <xdr:from>
      <xdr:col>2</xdr:col>
      <xdr:colOff>1527174</xdr:colOff>
      <xdr:row>15</xdr:row>
      <xdr:rowOff>209551</xdr:rowOff>
    </xdr:from>
    <xdr:to>
      <xdr:col>3</xdr:col>
      <xdr:colOff>333375</xdr:colOff>
      <xdr:row>16</xdr:row>
      <xdr:rowOff>120650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517899" y="3381376"/>
          <a:ext cx="377826" cy="158749"/>
        </a:xfrm>
        <a:prstGeom prst="rect">
          <a:avLst/>
        </a:prstGeom>
        <a:noFill/>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t>FAX</a:t>
          </a:r>
          <a:endParaRPr kumimoji="1" lang="ja-JP" altLang="en-US" sz="700"/>
        </a:p>
      </xdr:txBody>
    </xdr:sp>
    <xdr:clientData fPrintsWithSheet="0"/>
  </xdr:twoCellAnchor>
  <xdr:twoCellAnchor>
    <xdr:from>
      <xdr:col>1</xdr:col>
      <xdr:colOff>1762125</xdr:colOff>
      <xdr:row>12</xdr:row>
      <xdr:rowOff>209550</xdr:rowOff>
    </xdr:from>
    <xdr:to>
      <xdr:col>2</xdr:col>
      <xdr:colOff>387350</xdr:colOff>
      <xdr:row>13</xdr:row>
      <xdr:rowOff>190500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52625" y="2638425"/>
          <a:ext cx="425450" cy="228600"/>
        </a:xfrm>
        <a:prstGeom prst="rect">
          <a:avLst/>
        </a:prstGeom>
        <a:noFill/>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職名</a:t>
          </a:r>
        </a:p>
      </xdr:txBody>
    </xdr:sp>
    <xdr:clientData fPrintsWithSheet="0"/>
  </xdr:twoCellAnchor>
  <xdr:twoCellAnchor>
    <xdr:from>
      <xdr:col>2</xdr:col>
      <xdr:colOff>1514475</xdr:colOff>
      <xdr:row>12</xdr:row>
      <xdr:rowOff>219076</xdr:rowOff>
    </xdr:from>
    <xdr:to>
      <xdr:col>3</xdr:col>
      <xdr:colOff>349250</xdr:colOff>
      <xdr:row>13</xdr:row>
      <xdr:rowOff>174626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505200" y="2647951"/>
          <a:ext cx="406400" cy="203200"/>
        </a:xfrm>
        <a:prstGeom prst="rect">
          <a:avLst/>
        </a:prstGeom>
        <a:noFill/>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氏名</a:t>
          </a:r>
        </a:p>
      </xdr:txBody>
    </xdr:sp>
    <xdr:clientData fPrintsWithSheet="0"/>
  </xdr:twoCellAnchor>
  <xdr:twoCellAnchor>
    <xdr:from>
      <xdr:col>2</xdr:col>
      <xdr:colOff>1181100</xdr:colOff>
      <xdr:row>23</xdr:row>
      <xdr:rowOff>47625</xdr:rowOff>
    </xdr:from>
    <xdr:to>
      <xdr:col>2</xdr:col>
      <xdr:colOff>1447799</xdr:colOff>
      <xdr:row>24</xdr:row>
      <xdr:rowOff>161925</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3171825" y="5200650"/>
          <a:ext cx="266699" cy="361950"/>
        </a:xfrm>
        <a:prstGeom prst="downArrow">
          <a:avLst/>
        </a:prstGeom>
        <a:solidFill>
          <a:srgbClr val="0070C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PrintsWithSheet="0"/>
  </xdr:twoCellAnchor>
  <xdr:twoCellAnchor>
    <xdr:from>
      <xdr:col>7</xdr:col>
      <xdr:colOff>971550</xdr:colOff>
      <xdr:row>13</xdr:row>
      <xdr:rowOff>19050</xdr:rowOff>
    </xdr:from>
    <xdr:to>
      <xdr:col>7</xdr:col>
      <xdr:colOff>971551</xdr:colOff>
      <xdr:row>13</xdr:row>
      <xdr:rowOff>238125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8334375" y="2447925"/>
          <a:ext cx="1" cy="2190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1289050</xdr:colOff>
      <xdr:row>15</xdr:row>
      <xdr:rowOff>250825</xdr:rowOff>
    </xdr:from>
    <xdr:to>
      <xdr:col>7</xdr:col>
      <xdr:colOff>1289051</xdr:colOff>
      <xdr:row>16</xdr:row>
      <xdr:rowOff>215900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H="1">
          <a:off x="8032750" y="3482975"/>
          <a:ext cx="1" cy="2190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525781</xdr:colOff>
      <xdr:row>27</xdr:row>
      <xdr:rowOff>222793</xdr:rowOff>
    </xdr:from>
    <xdr:to>
      <xdr:col>5</xdr:col>
      <xdr:colOff>88573</xdr:colOff>
      <xdr:row>31</xdr:row>
      <xdr:rowOff>76570</xdr:rowOff>
    </xdr:to>
    <xdr:sp macro="" textlink="">
      <xdr:nvSpPr>
        <xdr:cNvPr id="13" name="下矢印 12">
          <a:extLst>
            <a:ext uri="{FF2B5EF4-FFF2-40B4-BE49-F238E27FC236}">
              <a16:creationId xmlns:a16="http://schemas.microsoft.com/office/drawing/2014/main" id="{00000000-0008-0000-0000-00000D000000}"/>
            </a:ext>
          </a:extLst>
        </xdr:cNvPr>
        <xdr:cNvSpPr/>
      </xdr:nvSpPr>
      <xdr:spPr>
        <a:xfrm rot="19168812" flipH="1">
          <a:off x="4532631" y="6496593"/>
          <a:ext cx="362892" cy="755477"/>
        </a:xfrm>
        <a:prstGeom prst="downArrow">
          <a:avLst/>
        </a:prstGeom>
        <a:solidFill>
          <a:srgbClr val="0070C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PrintsWithSheet="0"/>
  </xdr:twoCellAnchor>
  <xdr:twoCellAnchor>
    <xdr:from>
      <xdr:col>4</xdr:col>
      <xdr:colOff>95250</xdr:colOff>
      <xdr:row>18</xdr:row>
      <xdr:rowOff>85727</xdr:rowOff>
    </xdr:from>
    <xdr:to>
      <xdr:col>4</xdr:col>
      <xdr:colOff>361949</xdr:colOff>
      <xdr:row>19</xdr:row>
      <xdr:rowOff>200027</xdr:rowOff>
    </xdr:to>
    <xdr:sp macro="" textlink="">
      <xdr:nvSpPr>
        <xdr:cNvPr id="14" name="下矢印 13">
          <a:extLst>
            <a:ext uri="{FF2B5EF4-FFF2-40B4-BE49-F238E27FC236}">
              <a16:creationId xmlns:a16="http://schemas.microsoft.com/office/drawing/2014/main" id="{00000000-0008-0000-0000-00000E000000}"/>
            </a:ext>
          </a:extLst>
        </xdr:cNvPr>
        <xdr:cNvSpPr/>
      </xdr:nvSpPr>
      <xdr:spPr>
        <a:xfrm rot="2380070">
          <a:off x="4467225" y="4000502"/>
          <a:ext cx="266699" cy="361950"/>
        </a:xfrm>
        <a:prstGeom prst="downArrow">
          <a:avLst/>
        </a:prstGeom>
        <a:solidFill>
          <a:srgbClr val="0070C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161924</xdr:colOff>
      <xdr:row>14</xdr:row>
      <xdr:rowOff>114300</xdr:rowOff>
    </xdr:from>
    <xdr:to>
      <xdr:col>18</xdr:col>
      <xdr:colOff>152399</xdr:colOff>
      <xdr:row>16</xdr:row>
      <xdr:rowOff>114301</xdr:rowOff>
    </xdr:to>
    <xdr:sp macro="" textlink="">
      <xdr:nvSpPr>
        <xdr:cNvPr id="4" name="AutoShape 1">
          <a:extLst>
            <a:ext uri="{FF2B5EF4-FFF2-40B4-BE49-F238E27FC236}">
              <a16:creationId xmlns:a16="http://schemas.microsoft.com/office/drawing/2014/main" id="{00000000-0008-0000-0100-000004000000}"/>
            </a:ext>
          </a:extLst>
        </xdr:cNvPr>
        <xdr:cNvSpPr>
          <a:spLocks noChangeArrowheads="1"/>
        </xdr:cNvSpPr>
      </xdr:nvSpPr>
      <xdr:spPr bwMode="auto">
        <a:xfrm>
          <a:off x="7515224" y="3257550"/>
          <a:ext cx="2733675" cy="723901"/>
        </a:xfrm>
        <a:prstGeom prst="wedgeRoundRectCallout">
          <a:avLst>
            <a:gd name="adj1" fmla="val -66515"/>
            <a:gd name="adj2" fmla="val -215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400"/>
            </a:lnSpc>
            <a:defRPr sz="1000"/>
          </a:pPr>
          <a:r>
            <a:rPr lang="ja-JP" altLang="en-US" sz="1050" b="0" i="0" u="none" strike="noStrike" baseline="0">
              <a:solidFill>
                <a:srgbClr val="000000"/>
              </a:solidFill>
              <a:latin typeface="ＭＳ Ｐゴシック"/>
              <a:ea typeface="+mn-ea"/>
            </a:rPr>
            <a:t>住所は代表者名が理事長等法人代表者の場合は、法人所在地、院長等病院代表者の場合は、病院所在地になります。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152400</xdr:colOff>
      <xdr:row>21</xdr:row>
      <xdr:rowOff>9525</xdr:rowOff>
    </xdr:from>
    <xdr:to>
      <xdr:col>13</xdr:col>
      <xdr:colOff>9525</xdr:colOff>
      <xdr:row>30</xdr:row>
      <xdr:rowOff>57149</xdr:rowOff>
    </xdr:to>
    <xdr:sp macro="" textlink="">
      <xdr:nvSpPr>
        <xdr:cNvPr id="2" name="大かっこ 1">
          <a:extLst>
            <a:ext uri="{FF2B5EF4-FFF2-40B4-BE49-F238E27FC236}">
              <a16:creationId xmlns:a16="http://schemas.microsoft.com/office/drawing/2014/main" id="{469F4D2E-D28B-4785-9ED1-72CC12B378CC}"/>
            </a:ext>
          </a:extLst>
        </xdr:cNvPr>
        <xdr:cNvSpPr/>
      </xdr:nvSpPr>
      <xdr:spPr bwMode="auto">
        <a:xfrm>
          <a:off x="400050" y="5095875"/>
          <a:ext cx="7219950" cy="2314574"/>
        </a:xfrm>
        <a:prstGeom prst="bracketPair">
          <a:avLst>
            <a:gd name="adj" fmla="val 3414"/>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152400</xdr:colOff>
      <xdr:row>33</xdr:row>
      <xdr:rowOff>66675</xdr:rowOff>
    </xdr:from>
    <xdr:to>
      <xdr:col>13</xdr:col>
      <xdr:colOff>9525</xdr:colOff>
      <xdr:row>33</xdr:row>
      <xdr:rowOff>828675</xdr:rowOff>
    </xdr:to>
    <xdr:sp macro="" textlink="">
      <xdr:nvSpPr>
        <xdr:cNvPr id="3" name="大かっこ 2">
          <a:extLst>
            <a:ext uri="{FF2B5EF4-FFF2-40B4-BE49-F238E27FC236}">
              <a16:creationId xmlns:a16="http://schemas.microsoft.com/office/drawing/2014/main" id="{7110829E-1E59-42F1-890F-E19BC75427D8}"/>
            </a:ext>
          </a:extLst>
        </xdr:cNvPr>
        <xdr:cNvSpPr/>
      </xdr:nvSpPr>
      <xdr:spPr bwMode="auto">
        <a:xfrm>
          <a:off x="400050" y="8115300"/>
          <a:ext cx="7219950" cy="762000"/>
        </a:xfrm>
        <a:prstGeom prst="bracketPair">
          <a:avLst>
            <a:gd name="adj" fmla="val 8352"/>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866775</xdr:colOff>
      <xdr:row>6</xdr:row>
      <xdr:rowOff>285750</xdr:rowOff>
    </xdr:from>
    <xdr:to>
      <xdr:col>12</xdr:col>
      <xdr:colOff>19050</xdr:colOff>
      <xdr:row>7</xdr:row>
      <xdr:rowOff>285750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8334375" y="2143125"/>
          <a:ext cx="923925" cy="400050"/>
        </a:xfrm>
        <a:prstGeom prst="rect">
          <a:avLst/>
        </a:prstGeom>
        <a:solidFill>
          <a:srgbClr val="FFFF00"/>
        </a:solidFill>
        <a:ln>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（Ｃ，Ｄ，Ｉのうち最も少ない額）</a:t>
          </a:r>
        </a:p>
      </xdr:txBody>
    </xdr:sp>
    <xdr:clientData fPrintsWithSheet="0"/>
  </xdr:twoCellAnchor>
  <xdr:twoCellAnchor>
    <xdr:from>
      <xdr:col>12</xdr:col>
      <xdr:colOff>876299</xdr:colOff>
      <xdr:row>7</xdr:row>
      <xdr:rowOff>200025</xdr:rowOff>
    </xdr:from>
    <xdr:to>
      <xdr:col>15</xdr:col>
      <xdr:colOff>190500</xdr:colOff>
      <xdr:row>8</xdr:row>
      <xdr:rowOff>76200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0115549" y="2457450"/>
          <a:ext cx="1085851" cy="238125"/>
        </a:xfrm>
        <a:prstGeom prst="rect">
          <a:avLst/>
        </a:prstGeom>
        <a:solidFill>
          <a:srgbClr val="FFFF00"/>
        </a:solidFill>
        <a:ln>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（交付申請額）</a:t>
          </a:r>
          <a:endParaRPr kumimoji="1" lang="en-US" altLang="ja-JP" sz="10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xdr:col>
      <xdr:colOff>581025</xdr:colOff>
      <xdr:row>2</xdr:row>
      <xdr:rowOff>285750</xdr:rowOff>
    </xdr:from>
    <xdr:to>
      <xdr:col>9</xdr:col>
      <xdr:colOff>66675</xdr:colOff>
      <xdr:row>11</xdr:row>
      <xdr:rowOff>85725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486525" y="533400"/>
          <a:ext cx="2914650" cy="16383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100"/>
            </a:lnSpc>
          </a:pPr>
          <a:r>
            <a:rPr kumimoji="1" lang="ja-JP" altLang="en-US" sz="1800"/>
            <a:t>消耗品を大量に購入予定の場合、こちらに明細を記入してください。合計金額は経費内訳の税抜金額と一致させてください。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5</xdr:col>
      <xdr:colOff>800100</xdr:colOff>
      <xdr:row>28</xdr:row>
      <xdr:rowOff>171450</xdr:rowOff>
    </xdr:from>
    <xdr:to>
      <xdr:col>7</xdr:col>
      <xdr:colOff>1123950</xdr:colOff>
      <xdr:row>30</xdr:row>
      <xdr:rowOff>9525</xdr:rowOff>
    </xdr:to>
    <xdr:sp macro="" textlink="">
      <xdr:nvSpPr>
        <xdr:cNvPr id="3075" name="Text Box 3">
          <a:extLst>
            <a:ext uri="{FF2B5EF4-FFF2-40B4-BE49-F238E27FC236}">
              <a16:creationId xmlns:a16="http://schemas.microsoft.com/office/drawing/2014/main" id="{00000000-0008-0000-0700-0000030C0000}"/>
            </a:ext>
          </a:extLst>
        </xdr:cNvPr>
        <xdr:cNvSpPr txBox="1">
          <a:spLocks noChangeArrowheads="1"/>
        </xdr:cNvSpPr>
      </xdr:nvSpPr>
      <xdr:spPr bwMode="auto">
        <a:xfrm>
          <a:off x="5553075" y="7038975"/>
          <a:ext cx="2381250" cy="371475"/>
        </a:xfrm>
        <a:prstGeom prst="rect">
          <a:avLst/>
        </a:prstGeom>
        <a:solidFill>
          <a:schemeClr val="accent6">
            <a:lumMod val="40000"/>
            <a:lumOff val="60000"/>
          </a:schemeClr>
        </a:solidFill>
        <a:ln w="3175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新人５名以上の場合のみ計上可</a:t>
          </a:r>
        </a:p>
      </xdr:txBody>
    </xdr:sp>
    <xdr:clientData/>
  </xdr:twoCellAnchor>
  <xdr:twoCellAnchor>
    <xdr:from>
      <xdr:col>5</xdr:col>
      <xdr:colOff>390525</xdr:colOff>
      <xdr:row>34</xdr:row>
      <xdr:rowOff>219075</xdr:rowOff>
    </xdr:from>
    <xdr:to>
      <xdr:col>7</xdr:col>
      <xdr:colOff>1476375</xdr:colOff>
      <xdr:row>36</xdr:row>
      <xdr:rowOff>57150</xdr:rowOff>
    </xdr:to>
    <xdr:sp macro="" textlink="">
      <xdr:nvSpPr>
        <xdr:cNvPr id="3076" name="Text Box 4">
          <a:extLst>
            <a:ext uri="{FF2B5EF4-FFF2-40B4-BE49-F238E27FC236}">
              <a16:creationId xmlns:a16="http://schemas.microsoft.com/office/drawing/2014/main" id="{00000000-0008-0000-0700-0000040C0000}"/>
            </a:ext>
          </a:extLst>
        </xdr:cNvPr>
        <xdr:cNvSpPr txBox="1">
          <a:spLocks noChangeArrowheads="1"/>
        </xdr:cNvSpPr>
      </xdr:nvSpPr>
      <xdr:spPr bwMode="auto">
        <a:xfrm>
          <a:off x="5143500" y="8686800"/>
          <a:ext cx="3143250" cy="371475"/>
        </a:xfrm>
        <a:prstGeom prst="rect">
          <a:avLst/>
        </a:prstGeom>
        <a:solidFill>
          <a:schemeClr val="accent6">
            <a:lumMod val="40000"/>
            <a:lumOff val="60000"/>
          </a:schemeClr>
        </a:solidFill>
        <a:ln w="3175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他施設からの受入を行うの場合のみ計上可</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1083</xdr:colOff>
      <xdr:row>14</xdr:row>
      <xdr:rowOff>56284</xdr:rowOff>
    </xdr:from>
    <xdr:to>
      <xdr:col>32</xdr:col>
      <xdr:colOff>251114</xdr:colOff>
      <xdr:row>18</xdr:row>
      <xdr:rowOff>138545</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9387538" y="4169352"/>
          <a:ext cx="1375712" cy="705716"/>
        </a:xfrm>
        <a:prstGeom prst="wedgeRoundRectCallout">
          <a:avLst>
            <a:gd name="adj1" fmla="val -9541"/>
            <a:gd name="adj2" fmla="val -124724"/>
            <a:gd name="adj3" fmla="val 16667"/>
          </a:avLst>
        </a:prstGeom>
        <a:solidFill>
          <a:schemeClr val="accent6">
            <a:lumMod val="40000"/>
            <a:lumOff val="60000"/>
          </a:schemeClr>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000"/>
            <a:t>その他を選択した場合は、備考欄に内容を記載すること。</a:t>
          </a:r>
        </a:p>
      </xdr:txBody>
    </xdr:sp>
    <xdr:clientData fPrintsWithSheet="0"/>
  </xdr:twoCellAnchor>
  <xdr:twoCellAnchor>
    <xdr:from>
      <xdr:col>2</xdr:col>
      <xdr:colOff>42333</xdr:colOff>
      <xdr:row>3</xdr:row>
      <xdr:rowOff>142875</xdr:rowOff>
    </xdr:from>
    <xdr:to>
      <xdr:col>21</xdr:col>
      <xdr:colOff>264583</xdr:colOff>
      <xdr:row>4</xdr:row>
      <xdr:rowOff>119063</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539750" y="799042"/>
          <a:ext cx="9218083" cy="346604"/>
        </a:xfrm>
        <a:prstGeom prst="rect">
          <a:avLst/>
        </a:prstGeom>
        <a:no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ysClr val="windowText" lastClr="000000"/>
              </a:solidFill>
              <a:latin typeface="+mj-ea"/>
              <a:ea typeface="+mj-ea"/>
            </a:rPr>
            <a:t>赤枠内は</a:t>
          </a:r>
          <a:r>
            <a:rPr kumimoji="1" lang="ja-JP" altLang="en-US" sz="1100" b="1">
              <a:solidFill>
                <a:srgbClr val="FF0000"/>
              </a:solidFill>
              <a:latin typeface="+mj-ea"/>
              <a:ea typeface="+mj-ea"/>
            </a:rPr>
            <a:t>全て記入</a:t>
          </a:r>
          <a:r>
            <a:rPr kumimoji="1" lang="ja-JP" altLang="en-US" sz="1100" b="1">
              <a:solidFill>
                <a:sysClr val="windowText" lastClr="000000"/>
              </a:solidFill>
              <a:latin typeface="+mj-ea"/>
              <a:ea typeface="+mj-ea"/>
            </a:rPr>
            <a:t>してください（</a:t>
          </a:r>
          <a:r>
            <a:rPr kumimoji="1" lang="ja-JP" altLang="en-US" sz="1100" b="1">
              <a:solidFill>
                <a:srgbClr val="FF0000"/>
              </a:solidFill>
              <a:latin typeface="+mj-ea"/>
              <a:ea typeface="+mj-ea"/>
            </a:rPr>
            <a:t>該当なしのセルは０（ゼロ）を入力</a:t>
          </a:r>
          <a:r>
            <a:rPr kumimoji="1" lang="ja-JP" altLang="en-US" sz="1100" b="1">
              <a:solidFill>
                <a:sysClr val="windowText" lastClr="000000"/>
              </a:solidFill>
              <a:latin typeface="+mj-ea"/>
              <a:ea typeface="+mj-ea"/>
            </a:rPr>
            <a:t>）。水</a:t>
          </a:r>
          <a:r>
            <a:rPr kumimoji="1" lang="ja-JP" altLang="en-US" sz="1100" b="1" baseline="0">
              <a:solidFill>
                <a:sysClr val="windowText" lastClr="000000"/>
              </a:solidFill>
              <a:latin typeface="+mj-ea"/>
              <a:ea typeface="+mj-ea"/>
            </a:rPr>
            <a:t>色</a:t>
          </a:r>
          <a:r>
            <a:rPr kumimoji="1" lang="ja-JP" altLang="en-US" sz="1100" b="1">
              <a:solidFill>
                <a:sysClr val="windowText" lastClr="000000"/>
              </a:solidFill>
              <a:latin typeface="+mj-ea"/>
              <a:ea typeface="+mj-ea"/>
            </a:rPr>
            <a:t>のセルは選択入力してください。</a:t>
          </a:r>
        </a:p>
      </xdr:txBody>
    </xdr:sp>
    <xdr:clientData fPrintsWithSheet="0"/>
  </xdr:twoCellAnchor>
  <xdr:twoCellAnchor>
    <xdr:from>
      <xdr:col>0</xdr:col>
      <xdr:colOff>1541318</xdr:colOff>
      <xdr:row>5</xdr:row>
      <xdr:rowOff>130969</xdr:rowOff>
    </xdr:from>
    <xdr:to>
      <xdr:col>25</xdr:col>
      <xdr:colOff>1</xdr:colOff>
      <xdr:row>11</xdr:row>
      <xdr:rowOff>35718</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1541318" y="1222014"/>
          <a:ext cx="7862456" cy="2519795"/>
        </a:xfrm>
        <a:prstGeom prst="rect">
          <a:avLst/>
        </a:prstGeom>
        <a:noFill/>
        <a:ln w="444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8</xdr:col>
      <xdr:colOff>261938</xdr:colOff>
      <xdr:row>4</xdr:row>
      <xdr:rowOff>95250</xdr:rowOff>
    </xdr:from>
    <xdr:to>
      <xdr:col>8</xdr:col>
      <xdr:colOff>300037</xdr:colOff>
      <xdr:row>5</xdr:row>
      <xdr:rowOff>103048</xdr:rowOff>
    </xdr:to>
    <xdr:cxnSp macro="">
      <xdr:nvCxnSpPr>
        <xdr:cNvPr id="6" name="直線矢印コネクタ 5">
          <a:extLst>
            <a:ext uri="{FF2B5EF4-FFF2-40B4-BE49-F238E27FC236}">
              <a16:creationId xmlns:a16="http://schemas.microsoft.com/office/drawing/2014/main" id="{00000000-0008-0000-0800-000006000000}"/>
            </a:ext>
          </a:extLst>
        </xdr:cNvPr>
        <xdr:cNvCxnSpPr/>
      </xdr:nvCxnSpPr>
      <xdr:spPr>
        <a:xfrm flipH="1">
          <a:off x="3262313" y="1107281"/>
          <a:ext cx="38099" cy="24592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25</xdr:col>
      <xdr:colOff>23812</xdr:colOff>
      <xdr:row>5</xdr:row>
      <xdr:rowOff>107157</xdr:rowOff>
    </xdr:from>
    <xdr:to>
      <xdr:col>32</xdr:col>
      <xdr:colOff>666749</xdr:colOff>
      <xdr:row>11</xdr:row>
      <xdr:rowOff>35719</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11179968" y="1357313"/>
          <a:ext cx="4941094" cy="2797969"/>
        </a:xfrm>
        <a:prstGeom prst="rect">
          <a:avLst/>
        </a:prstGeom>
        <a:no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24</xdr:col>
      <xdr:colOff>25978</xdr:colOff>
      <xdr:row>2</xdr:row>
      <xdr:rowOff>232832</xdr:rowOff>
    </xdr:from>
    <xdr:to>
      <xdr:col>29</xdr:col>
      <xdr:colOff>2</xdr:colOff>
      <xdr:row>4</xdr:row>
      <xdr:rowOff>173182</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7542069" y="579196"/>
          <a:ext cx="1532660" cy="44257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100"/>
            </a:lnSpc>
          </a:pPr>
          <a:r>
            <a:rPr kumimoji="1" lang="ja-JP" altLang="en-US" sz="900" b="1">
              <a:solidFill>
                <a:srgbClr val="0000FF"/>
              </a:solidFill>
              <a:latin typeface="+mn-ea"/>
              <a:ea typeface="+mn-ea"/>
            </a:rPr>
            <a:t>受入者がいる場合は</a:t>
          </a:r>
          <a:r>
            <a:rPr kumimoji="1" lang="ja-JP" altLang="en-US" sz="900" b="1">
              <a:latin typeface="+mn-ea"/>
              <a:ea typeface="+mn-ea"/>
            </a:rPr>
            <a:t>、青枠内のセルも入力してください。</a:t>
          </a:r>
        </a:p>
      </xdr:txBody>
    </xdr:sp>
    <xdr:clientData fPrintsWithSheet="0"/>
  </xdr:twoCellAnchor>
  <xdr:twoCellAnchor>
    <xdr:from>
      <xdr:col>25</xdr:col>
      <xdr:colOff>108239</xdr:colOff>
      <xdr:row>4</xdr:row>
      <xdr:rowOff>138545</xdr:rowOff>
    </xdr:from>
    <xdr:to>
      <xdr:col>25</xdr:col>
      <xdr:colOff>155864</xdr:colOff>
      <xdr:row>6</xdr:row>
      <xdr:rowOff>63861</xdr:rowOff>
    </xdr:to>
    <xdr:cxnSp macro="">
      <xdr:nvCxnSpPr>
        <xdr:cNvPr id="9" name="直線矢印コネクタ 8">
          <a:extLst>
            <a:ext uri="{FF2B5EF4-FFF2-40B4-BE49-F238E27FC236}">
              <a16:creationId xmlns:a16="http://schemas.microsoft.com/office/drawing/2014/main" id="{00000000-0008-0000-0800-000009000000}"/>
            </a:ext>
          </a:extLst>
        </xdr:cNvPr>
        <xdr:cNvCxnSpPr/>
      </xdr:nvCxnSpPr>
      <xdr:spPr>
        <a:xfrm>
          <a:off x="9156989" y="987136"/>
          <a:ext cx="47625" cy="3496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xdr:rowOff>
    </xdr:from>
    <xdr:to>
      <xdr:col>2</xdr:col>
      <xdr:colOff>1257300</xdr:colOff>
      <xdr:row>6</xdr:row>
      <xdr:rowOff>47626</xdr:rowOff>
    </xdr:to>
    <xdr:sp macro="" textlink="">
      <xdr:nvSpPr>
        <xdr:cNvPr id="4101" name="AutoShape 5">
          <a:extLst>
            <a:ext uri="{FF2B5EF4-FFF2-40B4-BE49-F238E27FC236}">
              <a16:creationId xmlns:a16="http://schemas.microsoft.com/office/drawing/2014/main" id="{00000000-0008-0000-0900-000005100000}"/>
            </a:ext>
          </a:extLst>
        </xdr:cNvPr>
        <xdr:cNvSpPr>
          <a:spLocks noChangeArrowheads="1"/>
        </xdr:cNvSpPr>
      </xdr:nvSpPr>
      <xdr:spPr bwMode="auto">
        <a:xfrm>
          <a:off x="342900" y="647700"/>
          <a:ext cx="2257425" cy="485776"/>
        </a:xfrm>
        <a:prstGeom prst="wedgeRoundRectCallout">
          <a:avLst>
            <a:gd name="adj1" fmla="val -16526"/>
            <a:gd name="adj2" fmla="val 805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保健師、助産師の研修を行っている場合はチェックボックスから選択し、職種別に作成すること。（重複分は新人看護職員用に記入すること）</a:t>
          </a:r>
        </a:p>
      </xdr:txBody>
    </xdr:sp>
    <xdr:clientData fPrintsWithSheet="0"/>
  </xdr:twoCellAnchor>
  <xdr:twoCellAnchor>
    <xdr:from>
      <xdr:col>0</xdr:col>
      <xdr:colOff>400050</xdr:colOff>
      <xdr:row>32</xdr:row>
      <xdr:rowOff>9525</xdr:rowOff>
    </xdr:from>
    <xdr:to>
      <xdr:col>2</xdr:col>
      <xdr:colOff>1314450</xdr:colOff>
      <xdr:row>34</xdr:row>
      <xdr:rowOff>28575</xdr:rowOff>
    </xdr:to>
    <xdr:sp macro="" textlink="">
      <xdr:nvSpPr>
        <xdr:cNvPr id="4109" name="AutoShape 13">
          <a:extLst>
            <a:ext uri="{FF2B5EF4-FFF2-40B4-BE49-F238E27FC236}">
              <a16:creationId xmlns:a16="http://schemas.microsoft.com/office/drawing/2014/main" id="{00000000-0008-0000-0900-00000D100000}"/>
            </a:ext>
          </a:extLst>
        </xdr:cNvPr>
        <xdr:cNvSpPr>
          <a:spLocks noChangeArrowheads="1"/>
        </xdr:cNvSpPr>
      </xdr:nvSpPr>
      <xdr:spPr bwMode="auto">
        <a:xfrm>
          <a:off x="400050" y="11772900"/>
          <a:ext cx="2257425" cy="457200"/>
        </a:xfrm>
        <a:prstGeom prst="wedgeRoundRectCallout">
          <a:avLst>
            <a:gd name="adj1" fmla="val -16132"/>
            <a:gd name="adj2" fmla="val 791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保健師、助産師の研修を行っている場合はチェックボックスから選択し、職種別に作成すること。（重複分は新人看護職員用に記入すること）</a:t>
          </a:r>
        </a:p>
      </xdr:txBody>
    </xdr:sp>
    <xdr:clientData fPrintsWithSheet="0"/>
  </xdr:twoCellAnchor>
  <xdr:twoCellAnchor>
    <xdr:from>
      <xdr:col>0</xdr:col>
      <xdr:colOff>247650</xdr:colOff>
      <xdr:row>60</xdr:row>
      <xdr:rowOff>76200</xdr:rowOff>
    </xdr:from>
    <xdr:to>
      <xdr:col>2</xdr:col>
      <xdr:colOff>1162050</xdr:colOff>
      <xdr:row>62</xdr:row>
      <xdr:rowOff>57150</xdr:rowOff>
    </xdr:to>
    <xdr:sp macro="" textlink="">
      <xdr:nvSpPr>
        <xdr:cNvPr id="4110" name="AutoShape 14">
          <a:extLst>
            <a:ext uri="{FF2B5EF4-FFF2-40B4-BE49-F238E27FC236}">
              <a16:creationId xmlns:a16="http://schemas.microsoft.com/office/drawing/2014/main" id="{00000000-0008-0000-0900-00000E100000}"/>
            </a:ext>
          </a:extLst>
        </xdr:cNvPr>
        <xdr:cNvSpPr>
          <a:spLocks noChangeArrowheads="1"/>
        </xdr:cNvSpPr>
      </xdr:nvSpPr>
      <xdr:spPr bwMode="auto">
        <a:xfrm>
          <a:off x="247650" y="22945725"/>
          <a:ext cx="2257425" cy="419100"/>
        </a:xfrm>
        <a:prstGeom prst="wedgeRoundRectCallout">
          <a:avLst>
            <a:gd name="adj1" fmla="val -17317"/>
            <a:gd name="adj2" fmla="val 785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保健師、助産師の研修を行っている場合はチェックボックスから選択し、職種別に作成すること。（重複分は新人看護職員用に記入すること）</a:t>
          </a:r>
        </a:p>
      </xdr:txBody>
    </xdr:sp>
    <xdr:clientData fPrintsWithSheet="0"/>
  </xdr:twoCellAnchor>
  <xdr:twoCellAnchor>
    <xdr:from>
      <xdr:col>0</xdr:col>
      <xdr:colOff>361950</xdr:colOff>
      <xdr:row>88</xdr:row>
      <xdr:rowOff>85725</xdr:rowOff>
    </xdr:from>
    <xdr:to>
      <xdr:col>2</xdr:col>
      <xdr:colOff>1276350</xdr:colOff>
      <xdr:row>90</xdr:row>
      <xdr:rowOff>57150</xdr:rowOff>
    </xdr:to>
    <xdr:sp macro="" textlink="">
      <xdr:nvSpPr>
        <xdr:cNvPr id="4111" name="AutoShape 15">
          <a:extLst>
            <a:ext uri="{FF2B5EF4-FFF2-40B4-BE49-F238E27FC236}">
              <a16:creationId xmlns:a16="http://schemas.microsoft.com/office/drawing/2014/main" id="{00000000-0008-0000-0900-00000F100000}"/>
            </a:ext>
          </a:extLst>
        </xdr:cNvPr>
        <xdr:cNvSpPr>
          <a:spLocks noChangeArrowheads="1"/>
        </xdr:cNvSpPr>
      </xdr:nvSpPr>
      <xdr:spPr bwMode="auto">
        <a:xfrm>
          <a:off x="361950" y="34061400"/>
          <a:ext cx="2257425" cy="409575"/>
        </a:xfrm>
        <a:prstGeom prst="wedgeRoundRectCallout">
          <a:avLst>
            <a:gd name="adj1" fmla="val -17317"/>
            <a:gd name="adj2" fmla="val 7678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保健師、助産師の研修を行っている場合はチェックボックスから選択し、職種別に作成すること。（重複分は新人看護職員用に記入すること）</a:t>
          </a:r>
        </a:p>
      </xdr:txBody>
    </xdr:sp>
    <xdr:clientData fPrintsWithSheet="0"/>
  </xdr:twoCellAnchor>
  <xdr:twoCellAnchor>
    <xdr:from>
      <xdr:col>0</xdr:col>
      <xdr:colOff>314325</xdr:colOff>
      <xdr:row>116</xdr:row>
      <xdr:rowOff>57150</xdr:rowOff>
    </xdr:from>
    <xdr:to>
      <xdr:col>2</xdr:col>
      <xdr:colOff>1228725</xdr:colOff>
      <xdr:row>118</xdr:row>
      <xdr:rowOff>66675</xdr:rowOff>
    </xdr:to>
    <xdr:sp macro="" textlink="">
      <xdr:nvSpPr>
        <xdr:cNvPr id="4112" name="AutoShape 16">
          <a:extLst>
            <a:ext uri="{FF2B5EF4-FFF2-40B4-BE49-F238E27FC236}">
              <a16:creationId xmlns:a16="http://schemas.microsoft.com/office/drawing/2014/main" id="{00000000-0008-0000-0900-000010100000}"/>
            </a:ext>
          </a:extLst>
        </xdr:cNvPr>
        <xdr:cNvSpPr>
          <a:spLocks noChangeArrowheads="1"/>
        </xdr:cNvSpPr>
      </xdr:nvSpPr>
      <xdr:spPr bwMode="auto">
        <a:xfrm>
          <a:off x="314325" y="45138975"/>
          <a:ext cx="2257425" cy="447675"/>
        </a:xfrm>
        <a:prstGeom prst="wedgeRoundRectCallout">
          <a:avLst>
            <a:gd name="adj1" fmla="val -21665"/>
            <a:gd name="adj2" fmla="val 8206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保健師、助産師の研修を行っている場合はチェックボックスから選択し、職種別に作成すること。（重複分は新人看護職員用に記入すること）</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xdr:col>
      <xdr:colOff>1000126</xdr:colOff>
      <xdr:row>3</xdr:row>
      <xdr:rowOff>85725</xdr:rowOff>
    </xdr:from>
    <xdr:to>
      <xdr:col>3</xdr:col>
      <xdr:colOff>1238251</xdr:colOff>
      <xdr:row>4</xdr:row>
      <xdr:rowOff>66675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562101" y="695325"/>
          <a:ext cx="2247900" cy="438150"/>
        </a:xfrm>
        <a:prstGeom prst="rect">
          <a:avLst/>
        </a:prstGeom>
        <a:solidFill>
          <a:srgbClr val="FF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免許取得後初めて看護業務に就労する職員のみ記載してください。</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8498;&#20869;&#20445;&#32946;\&#65320;&#65304;\&#25152;&#35201;&#38989;\W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AZ3" t="str">
            <v>自治体・民間</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U4">
            <v>14900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L4" t="str">
            <v>01</v>
          </cell>
          <cell r="AM4" t="str">
            <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AZ4">
            <v>110130529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G5">
            <v>17031274</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U5">
            <v>1</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L5" t="str">
            <v/>
          </cell>
          <cell r="AM5" t="str">
            <v>01</v>
          </cell>
          <cell r="AN5" t="str">
            <v>○</v>
          </cell>
          <cell r="AO5" t="str">
            <v>01</v>
          </cell>
          <cell r="AP5" t="str">
            <v/>
          </cell>
          <cell r="AQ5" t="str">
            <v>01</v>
          </cell>
          <cell r="AR5" t="str">
            <v>Ａ型</v>
          </cell>
          <cell r="AS5">
            <v>2</v>
          </cell>
          <cell r="AT5">
            <v>2.9</v>
          </cell>
          <cell r="AU5">
            <v>26855074</v>
          </cell>
          <cell r="AV5">
            <v>17031274</v>
          </cell>
          <cell r="AW5" t="str">
            <v>1</v>
          </cell>
          <cell r="AX5">
            <v>34578</v>
          </cell>
          <cell r="AY5">
            <v>34578</v>
          </cell>
          <cell r="AZ5" t="str">
            <v>1</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U6">
            <v>25000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L6" t="str">
            <v>02</v>
          </cell>
          <cell r="AM6" t="str">
            <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AZ6">
            <v>110227851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U7">
            <v>29800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L7" t="str">
            <v>01</v>
          </cell>
          <cell r="AM7" t="str">
            <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AZ7">
            <v>120126846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G8">
            <v>38433000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U8">
            <v>2</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L8" t="str">
            <v/>
          </cell>
          <cell r="AM8" t="str">
            <v>01</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AZ8" t="str">
            <v>Ｂ型</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U9">
            <v>37336</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L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AZ9" t="str">
            <v>2</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H10">
            <v>0</v>
          </cell>
          <cell r="I10">
            <v>0</v>
          </cell>
          <cell r="J10">
            <v>45300000</v>
          </cell>
          <cell r="K10">
            <v>43727000</v>
          </cell>
          <cell r="L10">
            <v>1573000</v>
          </cell>
          <cell r="M10">
            <v>45300000</v>
          </cell>
          <cell r="N10">
            <v>0</v>
          </cell>
          <cell r="O10">
            <v>3</v>
          </cell>
          <cell r="P10">
            <v>5</v>
          </cell>
          <cell r="Q10">
            <v>8</v>
          </cell>
          <cell r="R10" t="str">
            <v>直</v>
          </cell>
          <cell r="S10">
            <v>11</v>
          </cell>
          <cell r="T10">
            <v>0</v>
          </cell>
          <cell r="U10">
            <v>10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L10" t="str">
            <v>02</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AZ10">
            <v>120225953</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P11">
            <v>9.6</v>
          </cell>
          <cell r="Q11">
            <v>9.6</v>
          </cell>
          <cell r="R11" t="str">
            <v>直</v>
          </cell>
          <cell r="S11">
            <v>11.5</v>
          </cell>
          <cell r="T11">
            <v>0</v>
          </cell>
          <cell r="U11">
            <v>5</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L11" t="str">
            <v>02</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AZ11">
            <v>120227485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G12">
            <v>25516000</v>
          </cell>
          <cell r="H12">
            <v>25516000</v>
          </cell>
          <cell r="I12">
            <v>0</v>
          </cell>
          <cell r="J12">
            <v>31756000</v>
          </cell>
          <cell r="K12">
            <v>0</v>
          </cell>
          <cell r="L12">
            <v>31756000</v>
          </cell>
          <cell r="M12">
            <v>31756000</v>
          </cell>
          <cell r="N12">
            <v>0</v>
          </cell>
          <cell r="O12">
            <v>5</v>
          </cell>
          <cell r="P12">
            <v>3</v>
          </cell>
          <cell r="Q12">
            <v>6</v>
          </cell>
          <cell r="R12" t="str">
            <v>○</v>
          </cell>
          <cell r="S12">
            <v>11.5</v>
          </cell>
          <cell r="T12">
            <v>0</v>
          </cell>
          <cell r="U12">
            <v>7</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H12" t="str">
            <v>○</v>
          </cell>
          <cell r="AI12">
            <v>47567663000</v>
          </cell>
          <cell r="AJ12">
            <v>-3975645000</v>
          </cell>
          <cell r="AK12" t="str">
            <v>○</v>
          </cell>
          <cell r="AL12" t="str">
            <v>Ｂ型</v>
          </cell>
          <cell r="AM12">
            <v>4</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AZ12">
            <v>120234486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U13">
            <v>35000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L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AZ13" t="str">
            <v>1</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U14">
            <v>10000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L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AZ14" t="str">
            <v>1</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U15">
            <v>15000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L15" t="str">
            <v/>
          </cell>
          <cell r="AM15" t="str">
            <v>11</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AZ15">
            <v>211134425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U16">
            <v>6100</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L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AZ16" t="str">
            <v>1</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U17">
            <v>30000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L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AZ17" t="str">
            <v>1</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U18">
            <v>12000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L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AZ18" t="str">
            <v>1</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U19">
            <v>12875</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L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AZ19" t="str">
            <v>1</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U20">
            <v>8000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L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AZ20" t="str">
            <v>1</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U21">
            <v>13390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L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AZ21" t="str">
            <v>1</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U22">
            <v>6600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L22" t="str">
            <v/>
          </cell>
          <cell r="AM22" t="str">
            <v>12</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AZ22">
            <v>211230468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U23">
            <v>10000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M23" t="str">
            <v/>
          </cell>
          <cell r="AN23" t="str">
            <v>○</v>
          </cell>
          <cell r="AO23" t="str">
            <v/>
          </cell>
          <cell r="AP23" t="str">
            <v>12</v>
          </cell>
          <cell r="AQ23" t="str">
            <v>12</v>
          </cell>
          <cell r="AR23" t="str">
            <v>Ａ型</v>
          </cell>
          <cell r="AS23">
            <v>2</v>
          </cell>
          <cell r="AT23">
            <v>4.3</v>
          </cell>
          <cell r="AU23">
            <v>16425600</v>
          </cell>
          <cell r="AV23">
            <v>10066023</v>
          </cell>
          <cell r="AW23" t="str">
            <v>2</v>
          </cell>
          <cell r="AX23">
            <v>32953</v>
          </cell>
          <cell r="AY23">
            <v>32599</v>
          </cell>
          <cell r="AZ23">
            <v>211232953</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U24">
            <v>25000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L24" t="str">
            <v/>
          </cell>
          <cell r="AM24" t="str">
            <v>12</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AZ24">
            <v>211233431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U25">
            <v>10000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L25" t="str">
            <v/>
          </cell>
          <cell r="AM25" t="str">
            <v>12</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AZ25">
            <v>211233725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U26">
            <v>10000</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L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AZ26" t="str">
            <v>1</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U27">
            <v>10000</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L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AZ27" t="str">
            <v>1</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U28">
            <v>6100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L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AZ28" t="str">
            <v>1</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G29">
            <v>4850000</v>
          </cell>
          <cell r="H29">
            <v>4850000</v>
          </cell>
          <cell r="I29">
            <v>4350000</v>
          </cell>
          <cell r="J29">
            <v>5500000</v>
          </cell>
          <cell r="K29">
            <v>4350000</v>
          </cell>
          <cell r="L29">
            <v>1150000</v>
          </cell>
          <cell r="M29">
            <v>5500000</v>
          </cell>
          <cell r="N29">
            <v>0</v>
          </cell>
          <cell r="O29">
            <v>2</v>
          </cell>
          <cell r="P29">
            <v>1</v>
          </cell>
          <cell r="Q29">
            <v>2.5</v>
          </cell>
          <cell r="R29" t="str">
            <v>直</v>
          </cell>
          <cell r="S29">
            <v>9</v>
          </cell>
          <cell r="T29">
            <v>120</v>
          </cell>
          <cell r="U29">
            <v>4</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L29" t="str">
            <v>12</v>
          </cell>
          <cell r="AM29" t="str">
            <v>Ａ型</v>
          </cell>
          <cell r="AN29" t="str">
            <v>○</v>
          </cell>
          <cell r="AO29" t="str">
            <v/>
          </cell>
          <cell r="AP29" t="str">
            <v>12</v>
          </cell>
          <cell r="AQ29" t="str">
            <v>12</v>
          </cell>
          <cell r="AR29" t="str">
            <v>Ａ型</v>
          </cell>
          <cell r="AS29">
            <v>2</v>
          </cell>
          <cell r="AT29">
            <v>7.6</v>
          </cell>
          <cell r="AU29">
            <v>29969200</v>
          </cell>
          <cell r="AV29">
            <v>4850000</v>
          </cell>
          <cell r="AW29">
            <v>211234381</v>
          </cell>
          <cell r="AX29">
            <v>34381</v>
          </cell>
          <cell r="AY29">
            <v>34060</v>
          </cell>
          <cell r="AZ29">
            <v>211234381</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G30">
            <v>8569500</v>
          </cell>
          <cell r="H30">
            <v>8569500</v>
          </cell>
          <cell r="I30">
            <v>8449500</v>
          </cell>
          <cell r="J30">
            <v>10084500</v>
          </cell>
          <cell r="K30">
            <v>8449500</v>
          </cell>
          <cell r="L30">
            <v>1635000</v>
          </cell>
          <cell r="M30">
            <v>10084500</v>
          </cell>
          <cell r="N30">
            <v>0</v>
          </cell>
          <cell r="O30">
            <v>3</v>
          </cell>
          <cell r="P30">
            <v>0</v>
          </cell>
          <cell r="Q30">
            <v>3</v>
          </cell>
          <cell r="R30" t="str">
            <v>直</v>
          </cell>
          <cell r="S30">
            <v>9</v>
          </cell>
          <cell r="T30">
            <v>0</v>
          </cell>
          <cell r="U30">
            <v>2</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L30" t="str">
            <v>12</v>
          </cell>
          <cell r="AM30" t="str">
            <v>Ａ型</v>
          </cell>
          <cell r="AN30" t="str">
            <v>○</v>
          </cell>
          <cell r="AO30" t="str">
            <v/>
          </cell>
          <cell r="AP30" t="str">
            <v>12</v>
          </cell>
          <cell r="AQ30" t="str">
            <v>12</v>
          </cell>
          <cell r="AR30" t="str">
            <v>Ａ型</v>
          </cell>
          <cell r="AS30">
            <v>2</v>
          </cell>
          <cell r="AT30">
            <v>2.9</v>
          </cell>
          <cell r="AU30">
            <v>12631800</v>
          </cell>
          <cell r="AV30">
            <v>8569500</v>
          </cell>
          <cell r="AW30">
            <v>211234472</v>
          </cell>
          <cell r="AX30">
            <v>34472</v>
          </cell>
          <cell r="AY30">
            <v>34472</v>
          </cell>
          <cell r="AZ30">
            <v>211234472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F31">
            <v>0</v>
          </cell>
          <cell r="G31">
            <v>0</v>
          </cell>
          <cell r="H31">
            <v>0</v>
          </cell>
          <cell r="I31">
            <v>2</v>
          </cell>
          <cell r="J31">
            <v>0</v>
          </cell>
          <cell r="K31">
            <v>3</v>
          </cell>
          <cell r="L31" t="str">
            <v>直</v>
          </cell>
          <cell r="M31">
            <v>0</v>
          </cell>
          <cell r="N31">
            <v>0</v>
          </cell>
          <cell r="O31">
            <v>2</v>
          </cell>
          <cell r="P31">
            <v>1</v>
          </cell>
          <cell r="Q31">
            <v>3</v>
          </cell>
          <cell r="R31" t="str">
            <v>直</v>
          </cell>
          <cell r="S31">
            <v>8.5</v>
          </cell>
          <cell r="T31">
            <v>144</v>
          </cell>
          <cell r="U31" t="str">
            <v>○</v>
          </cell>
          <cell r="V31">
            <v>17500</v>
          </cell>
          <cell r="W31" t="str">
            <v>12</v>
          </cell>
          <cell r="X31" t="str">
            <v>12</v>
          </cell>
          <cell r="Y31" t="str">
            <v>Ａ型</v>
          </cell>
          <cell r="Z31">
            <v>5</v>
          </cell>
          <cell r="AA31">
            <v>5</v>
          </cell>
          <cell r="AB31">
            <v>9100800</v>
          </cell>
          <cell r="AC31">
            <v>0</v>
          </cell>
          <cell r="AD31" t="str">
            <v>昭和５３</v>
          </cell>
          <cell r="AE31">
            <v>0</v>
          </cell>
          <cell r="AF31">
            <v>34425</v>
          </cell>
          <cell r="AG31" t="str">
            <v>2</v>
          </cell>
          <cell r="AH31">
            <v>19</v>
          </cell>
          <cell r="AI31">
            <v>0</v>
          </cell>
          <cell r="AJ31">
            <v>0</v>
          </cell>
          <cell r="AK31" t="str">
            <v>Ａ型</v>
          </cell>
          <cell r="AL31" t="str">
            <v>1</v>
          </cell>
          <cell r="AM31">
            <v>211234725</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F32">
            <v>0</v>
          </cell>
          <cell r="G32">
            <v>0</v>
          </cell>
          <cell r="H32">
            <v>0</v>
          </cell>
          <cell r="I32">
            <v>2</v>
          </cell>
          <cell r="J32">
            <v>0</v>
          </cell>
          <cell r="K32">
            <v>3</v>
          </cell>
          <cell r="L32" t="str">
            <v>直</v>
          </cell>
          <cell r="M32">
            <v>0</v>
          </cell>
          <cell r="N32">
            <v>0</v>
          </cell>
          <cell r="O32">
            <v>2</v>
          </cell>
          <cell r="P32">
            <v>1</v>
          </cell>
          <cell r="Q32">
            <v>3</v>
          </cell>
          <cell r="R32" t="str">
            <v>直</v>
          </cell>
          <cell r="S32">
            <v>8.25</v>
          </cell>
          <cell r="T32">
            <v>48</v>
          </cell>
          <cell r="U32" t="str">
            <v>○</v>
          </cell>
          <cell r="V32">
            <v>18400</v>
          </cell>
          <cell r="W32" t="str">
            <v>12</v>
          </cell>
          <cell r="X32" t="str">
            <v>12</v>
          </cell>
          <cell r="Y32" t="str">
            <v>Ａ型</v>
          </cell>
          <cell r="Z32">
            <v>9</v>
          </cell>
          <cell r="AA32">
            <v>9</v>
          </cell>
          <cell r="AB32">
            <v>16305600</v>
          </cell>
          <cell r="AC32">
            <v>0</v>
          </cell>
          <cell r="AD32" t="str">
            <v>昭和５２</v>
          </cell>
          <cell r="AE32">
            <v>0</v>
          </cell>
          <cell r="AF32">
            <v>34425</v>
          </cell>
          <cell r="AG32" t="str">
            <v>2</v>
          </cell>
          <cell r="AH32">
            <v>20</v>
          </cell>
          <cell r="AI32">
            <v>0</v>
          </cell>
          <cell r="AJ32">
            <v>0</v>
          </cell>
          <cell r="AK32" t="str">
            <v>Ａ型</v>
          </cell>
          <cell r="AL32" t="str">
            <v>1</v>
          </cell>
          <cell r="AM32">
            <v>211234789</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U33">
            <v>7800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L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AZ33" t="str">
            <v>1</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U34">
            <v>17500</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L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AZ34" t="str">
            <v>1</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U35">
            <v>6401</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L35" t="str">
            <v/>
          </cell>
          <cell r="AM35" t="str">
            <v>16</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AZ35">
            <v>211632393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F36">
            <v>0</v>
          </cell>
          <cell r="G36">
            <v>0</v>
          </cell>
          <cell r="H36">
            <v>0</v>
          </cell>
          <cell r="I36">
            <v>3</v>
          </cell>
          <cell r="J36">
            <v>0</v>
          </cell>
          <cell r="K36" t="str">
            <v>直</v>
          </cell>
          <cell r="L36">
            <v>8.5</v>
          </cell>
          <cell r="M36">
            <v>0</v>
          </cell>
          <cell r="N36">
            <v>0</v>
          </cell>
          <cell r="O36">
            <v>3</v>
          </cell>
          <cell r="P36">
            <v>4</v>
          </cell>
          <cell r="Q36">
            <v>3</v>
          </cell>
          <cell r="R36" t="str">
            <v>直</v>
          </cell>
          <cell r="S36">
            <v>8.5</v>
          </cell>
          <cell r="T36">
            <v>180</v>
          </cell>
          <cell r="U36" t="str">
            <v/>
          </cell>
          <cell r="V36">
            <v>10000</v>
          </cell>
          <cell r="W36" t="str">
            <v>16</v>
          </cell>
          <cell r="X36" t="str">
            <v>Ａ型</v>
          </cell>
          <cell r="Y36">
            <v>2</v>
          </cell>
          <cell r="Z36">
            <v>4</v>
          </cell>
          <cell r="AA36">
            <v>4</v>
          </cell>
          <cell r="AB36">
            <v>0</v>
          </cell>
          <cell r="AC36" t="str">
            <v>昭和５１</v>
          </cell>
          <cell r="AD36">
            <v>32889</v>
          </cell>
          <cell r="AE36">
            <v>0</v>
          </cell>
          <cell r="AF36" t="str">
            <v>2</v>
          </cell>
          <cell r="AG36">
            <v>24</v>
          </cell>
          <cell r="AH36" t="str">
            <v>1</v>
          </cell>
          <cell r="AI36">
            <v>0</v>
          </cell>
          <cell r="AJ36">
            <v>0</v>
          </cell>
          <cell r="AK36" t="str">
            <v>1</v>
          </cell>
          <cell r="AL36">
            <v>211632889</v>
          </cell>
          <cell r="AM36" t="e">
            <v>#DIV/0!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G37">
            <v>8722500</v>
          </cell>
          <cell r="H37">
            <v>8722500</v>
          </cell>
          <cell r="I37">
            <v>9455000</v>
          </cell>
          <cell r="J37">
            <v>9856500</v>
          </cell>
          <cell r="K37">
            <v>9455000</v>
          </cell>
          <cell r="L37">
            <v>401500</v>
          </cell>
          <cell r="M37">
            <v>9856500</v>
          </cell>
          <cell r="N37">
            <v>0</v>
          </cell>
          <cell r="O37">
            <v>3</v>
          </cell>
          <cell r="P37">
            <v>0</v>
          </cell>
          <cell r="Q37">
            <v>3</v>
          </cell>
          <cell r="R37" t="str">
            <v>直</v>
          </cell>
          <cell r="S37">
            <v>10</v>
          </cell>
          <cell r="T37">
            <v>0</v>
          </cell>
          <cell r="U37">
            <v>5</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W37">
            <v>25</v>
          </cell>
          <cell r="AX37">
            <v>33512</v>
          </cell>
          <cell r="AY37">
            <v>33512</v>
          </cell>
          <cell r="AZ37" t="str">
            <v>Ａ型</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F38">
            <v>0</v>
          </cell>
          <cell r="G38">
            <v>0</v>
          </cell>
          <cell r="H38">
            <v>0</v>
          </cell>
          <cell r="I38">
            <v>6</v>
          </cell>
          <cell r="J38">
            <v>0</v>
          </cell>
          <cell r="K38" t="str">
            <v>直</v>
          </cell>
          <cell r="L38">
            <v>8.25</v>
          </cell>
          <cell r="M38">
            <v>0</v>
          </cell>
          <cell r="N38">
            <v>0</v>
          </cell>
          <cell r="O38">
            <v>6</v>
          </cell>
          <cell r="P38">
            <v>24</v>
          </cell>
          <cell r="Q38">
            <v>6</v>
          </cell>
          <cell r="R38" t="str">
            <v>直</v>
          </cell>
          <cell r="S38">
            <v>8.25</v>
          </cell>
          <cell r="T38">
            <v>108</v>
          </cell>
          <cell r="U38" t="str">
            <v/>
          </cell>
          <cell r="V38">
            <v>8500</v>
          </cell>
          <cell r="W38" t="str">
            <v>16</v>
          </cell>
          <cell r="X38" t="str">
            <v>Ａ型</v>
          </cell>
          <cell r="Y38">
            <v>2</v>
          </cell>
          <cell r="Z38">
            <v>24</v>
          </cell>
          <cell r="AA38">
            <v>24</v>
          </cell>
          <cell r="AB38">
            <v>0</v>
          </cell>
          <cell r="AC38" t="str">
            <v>昭和５０</v>
          </cell>
          <cell r="AD38">
            <v>33573</v>
          </cell>
          <cell r="AE38">
            <v>0</v>
          </cell>
          <cell r="AF38" t="str">
            <v>2</v>
          </cell>
          <cell r="AG38">
            <v>26</v>
          </cell>
          <cell r="AH38" t="str">
            <v>1</v>
          </cell>
          <cell r="AI38">
            <v>0</v>
          </cell>
          <cell r="AJ38">
            <v>0</v>
          </cell>
          <cell r="AK38" t="str">
            <v>1</v>
          </cell>
          <cell r="AL38">
            <v>211633573</v>
          </cell>
          <cell r="AM38" t="e">
            <v>#DIV/0!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U39">
            <v>10000</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L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AZ39" t="str">
            <v>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U40">
            <v>6100</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L40" t="str">
            <v/>
          </cell>
          <cell r="AM40" t="str">
            <v>16</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AZ40">
            <v>211634243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U41">
            <v>12500</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L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AZ41" t="str">
            <v>1</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P42">
            <v>3.5</v>
          </cell>
          <cell r="Q42">
            <v>3.5</v>
          </cell>
          <cell r="R42" t="str">
            <v>直</v>
          </cell>
          <cell r="S42">
            <v>9.67</v>
          </cell>
          <cell r="T42">
            <v>72</v>
          </cell>
          <cell r="U42">
            <v>0</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W42" t="str">
            <v>2</v>
          </cell>
          <cell r="AX42">
            <v>34790</v>
          </cell>
          <cell r="AY42">
            <v>34790</v>
          </cell>
          <cell r="AZ42">
            <v>211634790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G43">
            <v>5313000</v>
          </cell>
          <cell r="H43">
            <v>5313000</v>
          </cell>
          <cell r="I43">
            <v>4135000</v>
          </cell>
          <cell r="J43">
            <v>5825000</v>
          </cell>
          <cell r="K43">
            <v>4135000</v>
          </cell>
          <cell r="L43">
            <v>1690000</v>
          </cell>
          <cell r="M43">
            <v>5825000</v>
          </cell>
          <cell r="N43">
            <v>0</v>
          </cell>
          <cell r="O43">
            <v>2</v>
          </cell>
          <cell r="P43">
            <v>36</v>
          </cell>
          <cell r="Q43">
            <v>2</v>
          </cell>
          <cell r="R43">
            <v>2</v>
          </cell>
          <cell r="S43">
            <v>10</v>
          </cell>
          <cell r="T43">
            <v>36</v>
          </cell>
          <cell r="U43">
            <v>798590927</v>
          </cell>
          <cell r="V43">
            <v>11000</v>
          </cell>
          <cell r="W43">
            <v>2</v>
          </cell>
          <cell r="X43">
            <v>2</v>
          </cell>
          <cell r="Y43">
            <v>790081293</v>
          </cell>
          <cell r="Z43">
            <v>20645609</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L43">
            <v>9274000</v>
          </cell>
          <cell r="AM43">
            <v>5313000</v>
          </cell>
          <cell r="AN43" t="str">
            <v>○</v>
          </cell>
          <cell r="AO43" t="str">
            <v/>
          </cell>
          <cell r="AP43" t="str">
            <v>16</v>
          </cell>
          <cell r="AQ43" t="str">
            <v>16</v>
          </cell>
          <cell r="AR43" t="str">
            <v>Ａ型</v>
          </cell>
          <cell r="AS43">
            <v>2</v>
          </cell>
          <cell r="AT43">
            <v>2</v>
          </cell>
          <cell r="AU43">
            <v>9274000</v>
          </cell>
          <cell r="AV43">
            <v>5313000</v>
          </cell>
          <cell r="AW43">
            <v>5.9</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F44">
            <v>0</v>
          </cell>
          <cell r="G44">
            <v>0</v>
          </cell>
          <cell r="H44">
            <v>0</v>
          </cell>
          <cell r="I44">
            <v>2</v>
          </cell>
          <cell r="J44">
            <v>0</v>
          </cell>
          <cell r="K44" t="str">
            <v>直</v>
          </cell>
          <cell r="L44">
            <v>9</v>
          </cell>
          <cell r="M44">
            <v>0</v>
          </cell>
          <cell r="N44">
            <v>0</v>
          </cell>
          <cell r="O44">
            <v>4</v>
          </cell>
          <cell r="P44">
            <v>2</v>
          </cell>
          <cell r="Q44">
            <v>2</v>
          </cell>
          <cell r="R44" t="str">
            <v>直</v>
          </cell>
          <cell r="S44">
            <v>9</v>
          </cell>
          <cell r="T44">
            <v>0</v>
          </cell>
          <cell r="U44" t="str">
            <v/>
          </cell>
          <cell r="V44">
            <v>6200</v>
          </cell>
          <cell r="W44" t="str">
            <v>16</v>
          </cell>
          <cell r="X44" t="str">
            <v>Ａ型</v>
          </cell>
          <cell r="Y44">
            <v>2</v>
          </cell>
          <cell r="Z44">
            <v>4</v>
          </cell>
          <cell r="AA44">
            <v>4</v>
          </cell>
          <cell r="AB44">
            <v>0</v>
          </cell>
          <cell r="AC44" t="str">
            <v>昭和５４</v>
          </cell>
          <cell r="AD44">
            <v>35278</v>
          </cell>
          <cell r="AE44">
            <v>0</v>
          </cell>
          <cell r="AF44" t="str">
            <v>2</v>
          </cell>
          <cell r="AG44">
            <v>32</v>
          </cell>
          <cell r="AH44" t="str">
            <v>1</v>
          </cell>
          <cell r="AI44">
            <v>0</v>
          </cell>
          <cell r="AJ44">
            <v>0</v>
          </cell>
          <cell r="AK44" t="str">
            <v>1</v>
          </cell>
          <cell r="AL44">
            <v>211635278</v>
          </cell>
          <cell r="AM44" t="e">
            <v>#DIV/0!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U45">
            <v>23000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L45" t="str">
            <v>03</v>
          </cell>
          <cell r="AM45" t="str">
            <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AZ45">
            <v>220326311</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U46">
            <v>17736</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L46" t="str">
            <v>04</v>
          </cell>
          <cell r="AM46" t="str">
            <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AZ46">
            <v>220426539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U47">
            <v>25750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L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AZ47" t="str">
            <v>2</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U48">
            <v>13500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L48" t="str">
            <v/>
          </cell>
          <cell r="AM48" t="str">
            <v>11</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AZ48">
            <v>221128946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U49">
            <v>12000</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L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AZ49" t="str">
            <v>2</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U50">
            <v>6500</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L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AZ50" t="str">
            <v>2</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U51">
            <v>23659</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L51" t="str">
            <v/>
          </cell>
          <cell r="AM51" t="str">
            <v>12</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AZ51">
            <v>221225051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U52">
            <v>8000</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L52" t="str">
            <v/>
          </cell>
          <cell r="AM52" t="str">
            <v>12</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AZ52">
            <v>221225143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U53">
            <v>6100</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L53" t="str">
            <v/>
          </cell>
          <cell r="AM53" t="str">
            <v>12</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AZ53">
            <v>221226420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U54">
            <v>18100</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L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AZ54" t="str">
            <v>2</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U55">
            <v>15000</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L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AZ55" t="str">
            <v>2</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U56">
            <v>37185</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L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AZ56" t="str">
            <v>2</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U57">
            <v>6100</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L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AZ57" t="str">
            <v>2</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L58" t="str">
            <v>○</v>
          </cell>
          <cell r="AM58" t="str">
            <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AZ58" t="str">
            <v>2</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U59">
            <v>10000</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L59" t="str">
            <v/>
          </cell>
          <cell r="AM59" t="str">
            <v>12</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AZ59">
            <v>221228185</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U60">
            <v>10000</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L60" t="str">
            <v/>
          </cell>
          <cell r="AM60" t="str">
            <v>12</v>
          </cell>
          <cell r="AN60" t="str">
            <v>○</v>
          </cell>
          <cell r="AO60" t="str">
            <v/>
          </cell>
          <cell r="AP60" t="str">
            <v>12</v>
          </cell>
          <cell r="AQ60" t="str">
            <v>12</v>
          </cell>
          <cell r="AR60" t="str">
            <v>Ｂ型</v>
          </cell>
          <cell r="AS60">
            <v>4</v>
          </cell>
          <cell r="AT60">
            <v>5.7</v>
          </cell>
          <cell r="AU60">
            <v>21784400</v>
          </cell>
          <cell r="AV60">
            <v>17670000</v>
          </cell>
          <cell r="AW60" t="str">
            <v>2</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U61">
            <v>15960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L61" t="str">
            <v/>
          </cell>
          <cell r="AM61" t="str">
            <v>12</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AZ61">
            <v>221228278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U62">
            <v>16936</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L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AZ62" t="str">
            <v>2</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P63">
            <v>5.5</v>
          </cell>
          <cell r="Q63">
            <v>5.5</v>
          </cell>
          <cell r="R63" t="str">
            <v>直</v>
          </cell>
          <cell r="S63">
            <v>24</v>
          </cell>
          <cell r="T63">
            <v>365</v>
          </cell>
          <cell r="U63">
            <v>0</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L63" t="str">
            <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AZ63">
            <v>221228672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U64">
            <v>15000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L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AZ64" t="str">
            <v>2</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U65">
            <v>13000</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L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AZ65" t="str">
            <v>2</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U66">
            <v>10000</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L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AZ66" t="str">
            <v>2</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U67">
            <v>20000</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L67" t="str">
            <v/>
          </cell>
          <cell r="AM67" t="str">
            <v>12</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AZ67">
            <v>221228887</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U68">
            <v>12065</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L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AZ68" t="str">
            <v>2</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U69">
            <v>8000</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L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AZ69" t="str">
            <v>2</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U70">
            <v>9000</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L70" t="str">
            <v/>
          </cell>
          <cell r="AM70" t="str">
            <v>12</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AZ70">
            <v>221229556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U71">
            <v>12000</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L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AZ71" t="str">
            <v>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U72">
            <v>17500</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L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AZ72" t="str">
            <v>2</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U73">
            <v>15000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L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AZ73" t="str">
            <v>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U74">
            <v>12000</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L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AZ74" t="str">
            <v>2</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U75">
            <v>10000</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L75" t="str">
            <v/>
          </cell>
          <cell r="AM75" t="str">
            <v>12</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AZ75">
            <v>221229738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U76">
            <v>12500</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L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AZ76" t="str">
            <v>2</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U77">
            <v>10000</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H77">
            <v>219286033</v>
          </cell>
          <cell r="AI77">
            <v>7682671291</v>
          </cell>
          <cell r="AJ77">
            <v>219286033</v>
          </cell>
          <cell r="AK77" t="str">
            <v>○</v>
          </cell>
          <cell r="AL77" t="str">
            <v>12</v>
          </cell>
          <cell r="AM77" t="str">
            <v>12</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AZ77" t="str">
            <v>Ｂ型</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U78">
            <v>7000</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L78" t="str">
            <v/>
          </cell>
          <cell r="AM78" t="str">
            <v>12</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AZ78">
            <v>221230529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U79">
            <v>10000</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L79" t="str">
            <v/>
          </cell>
          <cell r="AM79" t="str">
            <v>12</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AZ79">
            <v>221230560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L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AZ80">
            <v>36</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G81">
            <v>21162000</v>
          </cell>
          <cell r="H81">
            <v>21162000</v>
          </cell>
          <cell r="I81">
            <v>16800000</v>
          </cell>
          <cell r="J81">
            <v>21942000</v>
          </cell>
          <cell r="K81">
            <v>16800000</v>
          </cell>
          <cell r="L81">
            <v>5142000</v>
          </cell>
          <cell r="M81">
            <v>21942000</v>
          </cell>
          <cell r="N81">
            <v>0</v>
          </cell>
          <cell r="O81">
            <v>4</v>
          </cell>
          <cell r="P81">
            <v>0</v>
          </cell>
          <cell r="Q81">
            <v>4</v>
          </cell>
          <cell r="R81" t="str">
            <v>直</v>
          </cell>
          <cell r="S81">
            <v>24</v>
          </cell>
          <cell r="T81">
            <v>365</v>
          </cell>
          <cell r="U81">
            <v>3</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W81">
            <v>37</v>
          </cell>
          <cell r="AX81">
            <v>31079</v>
          </cell>
          <cell r="AY81">
            <v>30773</v>
          </cell>
          <cell r="AZ81" t="str">
            <v>Ｂ型</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U82">
            <v>21250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L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AZ82" t="str">
            <v>2</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U83">
            <v>10000</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L83" t="str">
            <v/>
          </cell>
          <cell r="AM83" t="str">
            <v>12</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AZ83">
            <v>221231717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I84">
            <v>17022000</v>
          </cell>
          <cell r="J84">
            <v>17022000</v>
          </cell>
          <cell r="K84">
            <v>13577000</v>
          </cell>
          <cell r="L84">
            <v>3445000</v>
          </cell>
          <cell r="M84">
            <v>17022000</v>
          </cell>
          <cell r="N84">
            <v>0</v>
          </cell>
          <cell r="O84">
            <v>4</v>
          </cell>
          <cell r="P84">
            <v>1</v>
          </cell>
          <cell r="Q84">
            <v>4.5</v>
          </cell>
          <cell r="R84" t="str">
            <v>直</v>
          </cell>
          <cell r="S84">
            <v>10</v>
          </cell>
          <cell r="T84">
            <v>0</v>
          </cell>
          <cell r="U84">
            <v>3</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L84" t="str">
            <v>12</v>
          </cell>
          <cell r="AM84" t="str">
            <v>12</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AZ84" t="str">
            <v>Ｂ型</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U85">
            <v>8750</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L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AZ85" t="str">
            <v>2</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U86">
            <v>12500</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L86" t="str">
            <v/>
          </cell>
          <cell r="AM86" t="str">
            <v>12</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AZ86">
            <v>221232203</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U87">
            <v>12500</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L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AZ87" t="str">
            <v>2</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U88">
            <v>25000</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L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AZ88" t="str">
            <v>2</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U89">
            <v>6600</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L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AZ89" t="str">
            <v>2</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P90">
            <v>4.5999999999999996</v>
          </cell>
          <cell r="Q90">
            <v>4.5999999999999996</v>
          </cell>
          <cell r="R90" t="str">
            <v>直</v>
          </cell>
          <cell r="S90">
            <v>10</v>
          </cell>
          <cell r="T90">
            <v>0</v>
          </cell>
          <cell r="U90">
            <v>1</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L90" t="str">
            <v>12</v>
          </cell>
          <cell r="AM90" t="str">
            <v>12</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AZ90" t="str">
            <v>Ｂ型</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U91">
            <v>10000</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W91">
            <v>32994</v>
          </cell>
          <cell r="AX91">
            <v>32994</v>
          </cell>
          <cell r="AY91">
            <v>32994</v>
          </cell>
          <cell r="AZ91" t="str">
            <v>2</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U92">
            <v>15000</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L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AZ92" t="str">
            <v>2</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U93">
            <v>6300</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L93" t="str">
            <v/>
          </cell>
          <cell r="AM93" t="str">
            <v>12</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AZ93">
            <v>221233586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U94">
            <v>9000</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W94">
            <v>34213</v>
          </cell>
          <cell r="AX94">
            <v>34213</v>
          </cell>
          <cell r="AY94">
            <v>34213</v>
          </cell>
          <cell r="AZ94" t="str">
            <v>2</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U95">
            <v>10000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L95" t="str">
            <v/>
          </cell>
          <cell r="AM95" t="str">
            <v>12</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AZ95">
            <v>221234338</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U96">
            <v>18540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L96" t="str">
            <v/>
          </cell>
          <cell r="AM96" t="str">
            <v>13</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AZ96">
            <v>221325552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U97">
            <v>7000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L97" t="str">
            <v/>
          </cell>
          <cell r="AM97" t="str">
            <v>13</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AZ97">
            <v>221327150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U98">
            <v>6500</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L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AZ98" t="str">
            <v>2</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U99">
            <v>6600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L99" t="str">
            <v/>
          </cell>
          <cell r="AM99" t="str">
            <v>16</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AZ99">
            <v>221631868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U100">
            <v>8750</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L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AZ100" t="str">
            <v>2</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U101">
            <v>12886</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L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AZ101" t="str">
            <v>2</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U102">
            <v>16000</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L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AZ102" t="str">
            <v>3</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U103">
            <v>6590</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L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AZ103" t="str">
            <v>3</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U104">
            <v>10000</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L104" t="str">
            <v/>
          </cell>
          <cell r="AM104" t="str">
            <v>12</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AZ104">
            <v>231229799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U105">
            <v>16000</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L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AZ105" t="str">
            <v>3</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U106">
            <v>25000</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L106" t="str">
            <v/>
          </cell>
          <cell r="AM106" t="str">
            <v>12</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AZ106">
            <v>231232772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U107">
            <v>40000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N107" t="str">
            <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AZ107" t="str">
            <v>9</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F108">
            <v>0</v>
          </cell>
          <cell r="G108">
            <v>0</v>
          </cell>
          <cell r="H108">
            <v>0</v>
          </cell>
          <cell r="I108">
            <v>0</v>
          </cell>
          <cell r="J108">
            <v>0</v>
          </cell>
          <cell r="K108">
            <v>0</v>
          </cell>
          <cell r="L108">
            <v>5</v>
          </cell>
          <cell r="M108">
            <v>0</v>
          </cell>
          <cell r="N108">
            <v>0</v>
          </cell>
          <cell r="O108">
            <v>5</v>
          </cell>
          <cell r="P108">
            <v>0</v>
          </cell>
          <cell r="Q108">
            <v>5</v>
          </cell>
          <cell r="R108">
            <v>6</v>
          </cell>
          <cell r="S108">
            <v>8.75</v>
          </cell>
          <cell r="T108">
            <v>0</v>
          </cell>
          <cell r="U108">
            <v>0</v>
          </cell>
          <cell r="V108">
            <v>6777</v>
          </cell>
          <cell r="W108">
            <v>4</v>
          </cell>
          <cell r="X108">
            <v>12</v>
          </cell>
          <cell r="Y108">
            <v>6</v>
          </cell>
          <cell r="Z108">
            <v>3</v>
          </cell>
          <cell r="AA108">
            <v>25</v>
          </cell>
          <cell r="AB108" t="str">
            <v>対象外</v>
          </cell>
          <cell r="AC108" t="str">
            <v>-</v>
          </cell>
          <cell r="AD108" t="str">
            <v>-</v>
          </cell>
          <cell r="AE108">
            <v>0</v>
          </cell>
          <cell r="AF108" t="str">
            <v>-</v>
          </cell>
          <cell r="AG108">
            <v>35125</v>
          </cell>
          <cell r="AH108">
            <v>34790</v>
          </cell>
          <cell r="AI108">
            <v>0</v>
          </cell>
          <cell r="AJ108">
            <v>0</v>
          </cell>
          <cell r="AK108" t="str">
            <v>×</v>
          </cell>
          <cell r="AL108">
            <v>291235125</v>
          </cell>
          <cell r="AM108" t="str">
            <v>対象外</v>
          </cell>
          <cell r="AN108" t="str">
            <v>9</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K109">
            <v>0</v>
          </cell>
          <cell r="L109">
            <v>0</v>
          </cell>
          <cell r="M109">
            <v>0</v>
          </cell>
          <cell r="N109">
            <v>0</v>
          </cell>
          <cell r="O109">
            <v>0</v>
          </cell>
          <cell r="P109">
            <v>0</v>
          </cell>
          <cell r="Q109" t="str">
            <v/>
          </cell>
          <cell r="R109" t="str">
            <v>UNKNOWN</v>
          </cell>
          <cell r="S109" t="str">
            <v>UNKNOWN</v>
          </cell>
          <cell r="T109" t="str">
            <v>E</v>
          </cell>
          <cell r="U109" t="str">
            <v>E</v>
          </cell>
          <cell r="V109" t="str">
            <v>E</v>
          </cell>
          <cell r="W109" t="str">
            <v>E</v>
          </cell>
          <cell r="X109" t="str">
            <v>-</v>
          </cell>
          <cell r="Y109" t="str">
            <v>昭和５５</v>
          </cell>
          <cell r="Z109" t="e">
            <v>#VALUE!</v>
          </cell>
          <cell r="AA109">
            <v>0</v>
          </cell>
          <cell r="AB109" t="str">
            <v>ERROR</v>
          </cell>
          <cell r="AC109">
            <v>1</v>
          </cell>
          <cell r="AD109" t="str">
            <v>8</v>
          </cell>
          <cell r="AE109">
            <v>0</v>
          </cell>
          <cell r="AF109" t="str">
            <v>E</v>
          </cell>
          <cell r="AG109" t="str">
            <v>8</v>
          </cell>
          <cell r="AH109" t="e">
            <v>#VALUE!</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K110">
            <v>0</v>
          </cell>
          <cell r="L110">
            <v>0</v>
          </cell>
          <cell r="M110">
            <v>0</v>
          </cell>
          <cell r="N110">
            <v>0</v>
          </cell>
          <cell r="O110">
            <v>0</v>
          </cell>
          <cell r="P110">
            <v>0</v>
          </cell>
          <cell r="Q110" t="str">
            <v/>
          </cell>
          <cell r="R110" t="str">
            <v>UNKNOWN</v>
          </cell>
          <cell r="S110" t="str">
            <v>UNKNOWN</v>
          </cell>
          <cell r="T110" t="str">
            <v>E</v>
          </cell>
          <cell r="U110" t="str">
            <v>E</v>
          </cell>
          <cell r="V110" t="str">
            <v>E</v>
          </cell>
          <cell r="W110" t="str">
            <v>E</v>
          </cell>
          <cell r="X110" t="str">
            <v>-</v>
          </cell>
          <cell r="Y110" t="str">
            <v>昭和５６</v>
          </cell>
          <cell r="Z110" t="e">
            <v>#VALUE!</v>
          </cell>
          <cell r="AA110">
            <v>0</v>
          </cell>
          <cell r="AB110" t="str">
            <v>ERROR</v>
          </cell>
          <cell r="AC110">
            <v>2</v>
          </cell>
          <cell r="AD110" t="str">
            <v>8</v>
          </cell>
          <cell r="AE110">
            <v>0</v>
          </cell>
          <cell r="AF110" t="str">
            <v>E</v>
          </cell>
          <cell r="AG110" t="str">
            <v>8</v>
          </cell>
          <cell r="AH110" t="e">
            <v>#VALUE!</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K111">
            <v>0</v>
          </cell>
          <cell r="L111">
            <v>0</v>
          </cell>
          <cell r="M111">
            <v>0</v>
          </cell>
          <cell r="N111">
            <v>0</v>
          </cell>
          <cell r="O111">
            <v>0</v>
          </cell>
          <cell r="P111">
            <v>0</v>
          </cell>
          <cell r="Q111" t="str">
            <v/>
          </cell>
          <cell r="R111" t="str">
            <v>UNKNOWN</v>
          </cell>
          <cell r="S111" t="str">
            <v>UNKNOWN</v>
          </cell>
          <cell r="T111" t="str">
            <v>E</v>
          </cell>
          <cell r="U111" t="str">
            <v>E</v>
          </cell>
          <cell r="V111" t="str">
            <v>E</v>
          </cell>
          <cell r="W111" t="str">
            <v>E</v>
          </cell>
          <cell r="X111" t="str">
            <v>-</v>
          </cell>
          <cell r="Y111" t="str">
            <v>昭和５７</v>
          </cell>
          <cell r="Z111" t="e">
            <v>#VALUE!</v>
          </cell>
          <cell r="AA111">
            <v>0</v>
          </cell>
          <cell r="AB111" t="str">
            <v>ERROR</v>
          </cell>
          <cell r="AC111">
            <v>3</v>
          </cell>
          <cell r="AD111" t="str">
            <v>8</v>
          </cell>
          <cell r="AE111">
            <v>0</v>
          </cell>
          <cell r="AF111" t="str">
            <v>E</v>
          </cell>
          <cell r="AG111" t="str">
            <v>8</v>
          </cell>
          <cell r="AH111" t="e">
            <v>#VALUE!</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K112">
            <v>0</v>
          </cell>
          <cell r="L112">
            <v>0</v>
          </cell>
          <cell r="M112">
            <v>0</v>
          </cell>
          <cell r="N112">
            <v>0</v>
          </cell>
          <cell r="O112">
            <v>0</v>
          </cell>
          <cell r="P112">
            <v>0</v>
          </cell>
          <cell r="Q112" t="str">
            <v/>
          </cell>
          <cell r="R112" t="str">
            <v>UNKNOWN</v>
          </cell>
          <cell r="S112" t="str">
            <v>UNKNOWN</v>
          </cell>
          <cell r="T112" t="str">
            <v>E</v>
          </cell>
          <cell r="U112" t="str">
            <v>E</v>
          </cell>
          <cell r="V112" t="str">
            <v>E</v>
          </cell>
          <cell r="W112" t="str">
            <v>E</v>
          </cell>
          <cell r="X112" t="str">
            <v>-</v>
          </cell>
          <cell r="Y112" t="str">
            <v>昭和５８</v>
          </cell>
          <cell r="Z112" t="e">
            <v>#VALUE!</v>
          </cell>
          <cell r="AA112">
            <v>0</v>
          </cell>
          <cell r="AB112" t="str">
            <v>ERROR</v>
          </cell>
          <cell r="AC112">
            <v>4</v>
          </cell>
          <cell r="AD112" t="str">
            <v>8</v>
          </cell>
          <cell r="AE112">
            <v>0</v>
          </cell>
          <cell r="AF112" t="str">
            <v>E</v>
          </cell>
          <cell r="AG112" t="str">
            <v>8</v>
          </cell>
          <cell r="AH112" t="e">
            <v>#VALUE!</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K113">
            <v>0</v>
          </cell>
          <cell r="L113">
            <v>0</v>
          </cell>
          <cell r="M113">
            <v>0</v>
          </cell>
          <cell r="N113">
            <v>0</v>
          </cell>
          <cell r="O113">
            <v>0</v>
          </cell>
          <cell r="P113">
            <v>0</v>
          </cell>
          <cell r="Q113" t="str">
            <v/>
          </cell>
          <cell r="R113" t="str">
            <v>UNKNOWN</v>
          </cell>
          <cell r="S113" t="str">
            <v>UNKNOWN</v>
          </cell>
          <cell r="T113" t="str">
            <v>E</v>
          </cell>
          <cell r="U113" t="str">
            <v>E</v>
          </cell>
          <cell r="V113" t="str">
            <v>E</v>
          </cell>
          <cell r="W113" t="str">
            <v>E</v>
          </cell>
          <cell r="X113" t="str">
            <v>-</v>
          </cell>
          <cell r="Y113" t="str">
            <v>昭和５９</v>
          </cell>
          <cell r="Z113" t="e">
            <v>#VALUE!</v>
          </cell>
          <cell r="AA113">
            <v>0</v>
          </cell>
          <cell r="AB113" t="str">
            <v>ERROR</v>
          </cell>
          <cell r="AC113">
            <v>5</v>
          </cell>
          <cell r="AD113" t="str">
            <v>8</v>
          </cell>
          <cell r="AE113">
            <v>0</v>
          </cell>
          <cell r="AF113" t="str">
            <v>E</v>
          </cell>
          <cell r="AG113" t="str">
            <v>8</v>
          </cell>
          <cell r="AH113" t="e">
            <v>#VALUE!</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K114">
            <v>0</v>
          </cell>
          <cell r="L114">
            <v>0</v>
          </cell>
          <cell r="M114">
            <v>0</v>
          </cell>
          <cell r="N114">
            <v>0</v>
          </cell>
          <cell r="O114">
            <v>0</v>
          </cell>
          <cell r="P114">
            <v>0</v>
          </cell>
          <cell r="Q114" t="str">
            <v/>
          </cell>
          <cell r="R114" t="str">
            <v>UNKNOWN</v>
          </cell>
          <cell r="S114" t="str">
            <v>UNKNOWN</v>
          </cell>
          <cell r="T114" t="str">
            <v>E</v>
          </cell>
          <cell r="U114" t="str">
            <v>E</v>
          </cell>
          <cell r="V114" t="str">
            <v>E</v>
          </cell>
          <cell r="W114" t="str">
            <v>E</v>
          </cell>
          <cell r="X114" t="str">
            <v>-</v>
          </cell>
          <cell r="Y114" t="str">
            <v>昭和６０</v>
          </cell>
          <cell r="Z114" t="e">
            <v>#VALUE!</v>
          </cell>
          <cell r="AA114">
            <v>0</v>
          </cell>
          <cell r="AB114" t="str">
            <v>ERROR</v>
          </cell>
          <cell r="AC114">
            <v>6</v>
          </cell>
          <cell r="AD114" t="str">
            <v>8</v>
          </cell>
          <cell r="AE114">
            <v>0</v>
          </cell>
          <cell r="AF114" t="str">
            <v>E</v>
          </cell>
          <cell r="AG114" t="str">
            <v>8</v>
          </cell>
          <cell r="AH114" t="e">
            <v>#VALUE!</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K115">
            <v>0</v>
          </cell>
          <cell r="L115">
            <v>0</v>
          </cell>
          <cell r="M115">
            <v>0</v>
          </cell>
          <cell r="N115">
            <v>0</v>
          </cell>
          <cell r="O115">
            <v>0</v>
          </cell>
          <cell r="P115">
            <v>0</v>
          </cell>
          <cell r="Q115" t="str">
            <v/>
          </cell>
          <cell r="R115" t="str">
            <v>UNKNOWN</v>
          </cell>
          <cell r="S115" t="str">
            <v>UNKNOWN</v>
          </cell>
          <cell r="T115" t="str">
            <v>E</v>
          </cell>
          <cell r="U115" t="str">
            <v>E</v>
          </cell>
          <cell r="V115" t="str">
            <v>E</v>
          </cell>
          <cell r="W115" t="str">
            <v>E</v>
          </cell>
          <cell r="X115" t="str">
            <v>-</v>
          </cell>
          <cell r="Y115" t="str">
            <v>昭和６１</v>
          </cell>
          <cell r="Z115" t="e">
            <v>#VALUE!</v>
          </cell>
          <cell r="AA115">
            <v>0</v>
          </cell>
          <cell r="AB115" t="str">
            <v>ERROR</v>
          </cell>
          <cell r="AC115">
            <v>7</v>
          </cell>
          <cell r="AD115" t="str">
            <v>8</v>
          </cell>
          <cell r="AE115">
            <v>0</v>
          </cell>
          <cell r="AF115" t="str">
            <v>E</v>
          </cell>
          <cell r="AG115" t="str">
            <v>8</v>
          </cell>
          <cell r="AH115" t="e">
            <v>#VALUE!</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K116">
            <v>0</v>
          </cell>
          <cell r="L116">
            <v>0</v>
          </cell>
          <cell r="M116">
            <v>0</v>
          </cell>
          <cell r="N116">
            <v>0</v>
          </cell>
          <cell r="O116">
            <v>0</v>
          </cell>
          <cell r="P116">
            <v>0</v>
          </cell>
          <cell r="Q116" t="str">
            <v/>
          </cell>
          <cell r="R116" t="str">
            <v>UNKNOWN</v>
          </cell>
          <cell r="S116" t="str">
            <v>UNKNOWN</v>
          </cell>
          <cell r="T116" t="str">
            <v>E</v>
          </cell>
          <cell r="U116" t="str">
            <v>E</v>
          </cell>
          <cell r="V116" t="str">
            <v>E</v>
          </cell>
          <cell r="W116" t="str">
            <v>E</v>
          </cell>
          <cell r="X116" t="str">
            <v>-</v>
          </cell>
          <cell r="Y116" t="str">
            <v>昭和６２</v>
          </cell>
          <cell r="Z116" t="e">
            <v>#VALUE!</v>
          </cell>
          <cell r="AA116">
            <v>0</v>
          </cell>
          <cell r="AB116" t="str">
            <v>ERROR</v>
          </cell>
          <cell r="AC116">
            <v>8</v>
          </cell>
          <cell r="AD116" t="str">
            <v>8</v>
          </cell>
          <cell r="AE116">
            <v>0</v>
          </cell>
          <cell r="AF116" t="str">
            <v>E</v>
          </cell>
          <cell r="AG116" t="str">
            <v>8</v>
          </cell>
          <cell r="AH116" t="e">
            <v>#VALUE!</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K117">
            <v>0</v>
          </cell>
          <cell r="L117">
            <v>0</v>
          </cell>
          <cell r="M117">
            <v>0</v>
          </cell>
          <cell r="N117">
            <v>0</v>
          </cell>
          <cell r="O117">
            <v>0</v>
          </cell>
          <cell r="P117">
            <v>0</v>
          </cell>
          <cell r="Q117" t="str">
            <v/>
          </cell>
          <cell r="R117" t="str">
            <v>UNKNOWN</v>
          </cell>
          <cell r="S117" t="str">
            <v>UNKNOWN</v>
          </cell>
          <cell r="T117" t="str">
            <v>E</v>
          </cell>
          <cell r="U117" t="str">
            <v>E</v>
          </cell>
          <cell r="V117" t="str">
            <v>E</v>
          </cell>
          <cell r="W117" t="str">
            <v>E</v>
          </cell>
          <cell r="X117" t="str">
            <v>-</v>
          </cell>
          <cell r="Y117" t="str">
            <v>昭和６３</v>
          </cell>
          <cell r="Z117" t="e">
            <v>#VALUE!</v>
          </cell>
          <cell r="AA117">
            <v>0</v>
          </cell>
          <cell r="AB117" t="str">
            <v>ERROR</v>
          </cell>
          <cell r="AC117">
            <v>9</v>
          </cell>
          <cell r="AD117" t="str">
            <v>8</v>
          </cell>
          <cell r="AE117">
            <v>0</v>
          </cell>
          <cell r="AF117" t="str">
            <v>E</v>
          </cell>
          <cell r="AG117" t="str">
            <v>8</v>
          </cell>
          <cell r="AH117" t="e">
            <v>#VALUE!</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K118">
            <v>0</v>
          </cell>
          <cell r="L118">
            <v>0</v>
          </cell>
          <cell r="M118">
            <v>0</v>
          </cell>
          <cell r="N118">
            <v>0</v>
          </cell>
          <cell r="O118">
            <v>0</v>
          </cell>
          <cell r="P118">
            <v>0</v>
          </cell>
          <cell r="Q118" t="str">
            <v/>
          </cell>
          <cell r="R118" t="str">
            <v>UNKNOWN</v>
          </cell>
          <cell r="S118" t="str">
            <v>UNKNOWN</v>
          </cell>
          <cell r="T118" t="str">
            <v>E</v>
          </cell>
          <cell r="U118" t="str">
            <v>E</v>
          </cell>
          <cell r="V118" t="str">
            <v>E</v>
          </cell>
          <cell r="W118" t="str">
            <v>E</v>
          </cell>
          <cell r="X118" t="str">
            <v>-</v>
          </cell>
          <cell r="Y118" t="str">
            <v>昭和６４</v>
          </cell>
          <cell r="Z118" t="e">
            <v>#VALUE!</v>
          </cell>
          <cell r="AA118">
            <v>0</v>
          </cell>
          <cell r="AB118" t="str">
            <v>ERROR</v>
          </cell>
          <cell r="AC118">
            <v>10</v>
          </cell>
          <cell r="AD118" t="str">
            <v>8</v>
          </cell>
          <cell r="AE118">
            <v>0</v>
          </cell>
          <cell r="AF118" t="str">
            <v>E</v>
          </cell>
          <cell r="AG118" t="str">
            <v>8</v>
          </cell>
          <cell r="AH118" t="e">
            <v>#VALUE!</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K119">
            <v>0</v>
          </cell>
          <cell r="L119">
            <v>0</v>
          </cell>
          <cell r="M119">
            <v>0</v>
          </cell>
          <cell r="N119">
            <v>0</v>
          </cell>
          <cell r="O119">
            <v>0</v>
          </cell>
          <cell r="P119">
            <v>0</v>
          </cell>
          <cell r="Q119" t="str">
            <v/>
          </cell>
          <cell r="R119" t="str">
            <v>UNKNOWN</v>
          </cell>
          <cell r="S119" t="str">
            <v>UNKNOWN</v>
          </cell>
          <cell r="T119" t="str">
            <v>E</v>
          </cell>
          <cell r="U119" t="str">
            <v>E</v>
          </cell>
          <cell r="V119" t="str">
            <v>E</v>
          </cell>
          <cell r="W119" t="str">
            <v>E</v>
          </cell>
          <cell r="X119" t="str">
            <v>-</v>
          </cell>
          <cell r="Y119" t="str">
            <v>昭和６５</v>
          </cell>
          <cell r="Z119" t="e">
            <v>#VALUE!</v>
          </cell>
          <cell r="AA119">
            <v>0</v>
          </cell>
          <cell r="AB119" t="str">
            <v>ERROR</v>
          </cell>
          <cell r="AC119">
            <v>11</v>
          </cell>
          <cell r="AD119" t="str">
            <v>8</v>
          </cell>
          <cell r="AE119">
            <v>0</v>
          </cell>
          <cell r="AF119" t="str">
            <v>E</v>
          </cell>
          <cell r="AG119" t="str">
            <v>8</v>
          </cell>
          <cell r="AH119" t="e">
            <v>#VALUE!</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K120">
            <v>0</v>
          </cell>
          <cell r="L120">
            <v>0</v>
          </cell>
          <cell r="M120">
            <v>0</v>
          </cell>
          <cell r="N120">
            <v>0</v>
          </cell>
          <cell r="O120">
            <v>0</v>
          </cell>
          <cell r="P120">
            <v>0</v>
          </cell>
          <cell r="Q120" t="str">
            <v/>
          </cell>
          <cell r="R120" t="str">
            <v>UNKNOWN</v>
          </cell>
          <cell r="S120" t="str">
            <v>UNKNOWN</v>
          </cell>
          <cell r="T120" t="str">
            <v>E</v>
          </cell>
          <cell r="U120" t="str">
            <v>E</v>
          </cell>
          <cell r="V120" t="str">
            <v>E</v>
          </cell>
          <cell r="W120" t="str">
            <v>E</v>
          </cell>
          <cell r="X120" t="str">
            <v>-</v>
          </cell>
          <cell r="Y120" t="str">
            <v>昭和６６</v>
          </cell>
          <cell r="Z120" t="e">
            <v>#VALUE!</v>
          </cell>
          <cell r="AA120">
            <v>0</v>
          </cell>
          <cell r="AB120" t="str">
            <v>ERROR</v>
          </cell>
          <cell r="AC120">
            <v>12</v>
          </cell>
          <cell r="AD120" t="str">
            <v>8</v>
          </cell>
          <cell r="AE120">
            <v>0</v>
          </cell>
          <cell r="AF120" t="str">
            <v>E</v>
          </cell>
          <cell r="AG120" t="str">
            <v>8</v>
          </cell>
          <cell r="AH120" t="e">
            <v>#VALUE!</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K121">
            <v>0</v>
          </cell>
          <cell r="L121">
            <v>0</v>
          </cell>
          <cell r="M121">
            <v>0</v>
          </cell>
          <cell r="N121">
            <v>0</v>
          </cell>
          <cell r="O121">
            <v>0</v>
          </cell>
          <cell r="P121">
            <v>0</v>
          </cell>
          <cell r="Q121" t="str">
            <v/>
          </cell>
          <cell r="R121" t="str">
            <v>UNKNOWN</v>
          </cell>
          <cell r="S121" t="str">
            <v>UNKNOWN</v>
          </cell>
          <cell r="T121" t="str">
            <v>E</v>
          </cell>
          <cell r="U121" t="str">
            <v>E</v>
          </cell>
          <cell r="V121" t="str">
            <v>E</v>
          </cell>
          <cell r="W121" t="str">
            <v>E</v>
          </cell>
          <cell r="X121" t="str">
            <v>-</v>
          </cell>
          <cell r="Y121" t="str">
            <v>昭和６７</v>
          </cell>
          <cell r="Z121" t="e">
            <v>#VALUE!</v>
          </cell>
          <cell r="AA121">
            <v>0</v>
          </cell>
          <cell r="AB121" t="str">
            <v>ERROR</v>
          </cell>
          <cell r="AC121">
            <v>13</v>
          </cell>
          <cell r="AD121" t="str">
            <v>8</v>
          </cell>
          <cell r="AE121">
            <v>0</v>
          </cell>
          <cell r="AF121" t="str">
            <v>E</v>
          </cell>
          <cell r="AG121" t="str">
            <v>8</v>
          </cell>
          <cell r="AH121" t="e">
            <v>#VALUE!</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cdefg@pref.hyogo.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1"/>
    <pageSetUpPr fitToPage="1"/>
  </sheetPr>
  <dimension ref="A1:P44"/>
  <sheetViews>
    <sheetView tabSelected="1" view="pageBreakPreview" zoomScaleNormal="100" zoomScaleSheetLayoutView="100" workbookViewId="0"/>
  </sheetViews>
  <sheetFormatPr defaultColWidth="9" defaultRowHeight="13.5"/>
  <cols>
    <col min="1" max="1" width="2.5" style="1" customWidth="1"/>
    <col min="2" max="2" width="23.625" style="1" customWidth="1"/>
    <col min="3" max="3" width="20.625" style="1" customWidth="1"/>
    <col min="4" max="4" width="10.625" style="1" customWidth="1"/>
    <col min="5" max="5" width="11.5" style="1" customWidth="1"/>
    <col min="6" max="6" width="4.125" style="1" customWidth="1"/>
    <col min="7" max="7" width="23.625" style="1" customWidth="1"/>
    <col min="8" max="8" width="30.625" style="1" customWidth="1"/>
    <col min="9" max="9" width="10.625" style="1" customWidth="1"/>
    <col min="10" max="10" width="3.125" style="1" customWidth="1"/>
    <col min="11" max="11" width="15.125" style="28" customWidth="1"/>
    <col min="12" max="12" width="65.875" style="28" customWidth="1"/>
    <col min="13" max="14" width="0" style="154" hidden="1" customWidth="1"/>
    <col min="15" max="16" width="9" style="154"/>
    <col min="17" max="16384" width="9" style="1"/>
  </cols>
  <sheetData>
    <row r="1" spans="1:14" ht="20.100000000000001" customHeight="1">
      <c r="B1" s="340" t="s">
        <v>451</v>
      </c>
    </row>
    <row r="2" spans="1:14" ht="20.100000000000001" customHeight="1">
      <c r="B2" s="459"/>
    </row>
    <row r="3" spans="1:14" ht="17.25">
      <c r="A3" s="227" t="s">
        <v>3</v>
      </c>
      <c r="B3" s="228"/>
      <c r="C3" s="228" t="s">
        <v>541</v>
      </c>
      <c r="K3" s="4"/>
      <c r="L3" s="4"/>
      <c r="M3" s="318" t="s">
        <v>438</v>
      </c>
    </row>
    <row r="4" spans="1:14" ht="3" customHeight="1">
      <c r="K4" s="4"/>
      <c r="L4" s="4"/>
    </row>
    <row r="5" spans="1:14" ht="20.100000000000001" customHeight="1" thickBot="1">
      <c r="B5" s="2" t="s">
        <v>322</v>
      </c>
      <c r="C5" s="3"/>
      <c r="D5" s="162"/>
      <c r="K5" s="4" t="s">
        <v>197</v>
      </c>
      <c r="L5" s="4"/>
    </row>
    <row r="6" spans="1:14" ht="20.100000000000001" customHeight="1" thickBot="1">
      <c r="B6" s="4" t="s">
        <v>4</v>
      </c>
      <c r="C6" s="3"/>
      <c r="D6" s="3"/>
      <c r="G6" s="3" t="s">
        <v>5</v>
      </c>
      <c r="K6" s="34" t="s">
        <v>191</v>
      </c>
      <c r="L6" s="34" t="s">
        <v>8</v>
      </c>
    </row>
    <row r="7" spans="1:14" ht="20.100000000000001" customHeight="1">
      <c r="B7" s="5" t="s">
        <v>6</v>
      </c>
      <c r="C7" s="492">
        <v>45748</v>
      </c>
      <c r="D7" s="493"/>
      <c r="E7" s="494"/>
      <c r="G7" s="5" t="s">
        <v>6</v>
      </c>
      <c r="H7" s="443" t="s">
        <v>545</v>
      </c>
      <c r="K7" s="35" t="s">
        <v>0</v>
      </c>
      <c r="L7" s="29" t="s">
        <v>166</v>
      </c>
      <c r="M7" s="154" t="s">
        <v>0</v>
      </c>
      <c r="N7" s="154" t="s">
        <v>392</v>
      </c>
    </row>
    <row r="8" spans="1:14" ht="20.100000000000001" customHeight="1">
      <c r="B8" s="6" t="s">
        <v>384</v>
      </c>
      <c r="C8" s="495"/>
      <c r="D8" s="496"/>
      <c r="E8" s="497"/>
      <c r="G8" s="6" t="s">
        <v>384</v>
      </c>
      <c r="H8" s="301" t="s">
        <v>7</v>
      </c>
      <c r="K8" s="36" t="s">
        <v>1</v>
      </c>
      <c r="L8" s="30" t="s">
        <v>167</v>
      </c>
      <c r="M8" s="154" t="s">
        <v>1</v>
      </c>
      <c r="N8" s="154" t="s">
        <v>393</v>
      </c>
    </row>
    <row r="9" spans="1:14" ht="20.100000000000001" customHeight="1">
      <c r="B9" s="6" t="s">
        <v>385</v>
      </c>
      <c r="C9" s="495"/>
      <c r="D9" s="496"/>
      <c r="E9" s="497"/>
      <c r="G9" s="6" t="s">
        <v>385</v>
      </c>
      <c r="H9" s="301" t="s">
        <v>383</v>
      </c>
      <c r="K9" s="489" t="s">
        <v>2</v>
      </c>
      <c r="L9" s="31" t="s">
        <v>168</v>
      </c>
      <c r="M9" s="154" t="s">
        <v>2</v>
      </c>
    </row>
    <row r="10" spans="1:14" ht="20.100000000000001" customHeight="1">
      <c r="B10" s="6" t="s">
        <v>8</v>
      </c>
      <c r="C10" s="498"/>
      <c r="D10" s="499"/>
      <c r="E10" s="500"/>
      <c r="G10" s="6" t="s">
        <v>8</v>
      </c>
      <c r="H10" s="301" t="s">
        <v>9</v>
      </c>
      <c r="K10" s="490"/>
      <c r="L10" s="32" t="s">
        <v>169</v>
      </c>
      <c r="M10" s="154" t="s">
        <v>150</v>
      </c>
      <c r="N10" s="341"/>
    </row>
    <row r="11" spans="1:14" ht="20.100000000000001" customHeight="1">
      <c r="B11" s="6" t="s">
        <v>122</v>
      </c>
      <c r="C11" s="495"/>
      <c r="D11" s="496"/>
      <c r="E11" s="497"/>
      <c r="G11" s="6" t="s">
        <v>122</v>
      </c>
      <c r="H11" s="301" t="s">
        <v>494</v>
      </c>
      <c r="K11" s="490"/>
      <c r="L11" s="32" t="s">
        <v>170</v>
      </c>
      <c r="M11" s="154" t="s">
        <v>151</v>
      </c>
      <c r="N11" s="341"/>
    </row>
    <row r="12" spans="1:14" ht="15" customHeight="1">
      <c r="B12" s="296" t="s">
        <v>421</v>
      </c>
      <c r="C12" s="484"/>
      <c r="D12" s="485"/>
      <c r="E12" s="486"/>
      <c r="G12" s="299" t="s">
        <v>422</v>
      </c>
      <c r="H12" s="302" t="s">
        <v>423</v>
      </c>
      <c r="K12" s="491"/>
      <c r="L12" s="29" t="s">
        <v>171</v>
      </c>
      <c r="M12" s="154" t="s">
        <v>152</v>
      </c>
      <c r="N12" s="341"/>
    </row>
    <row r="13" spans="1:14" ht="20.100000000000001" customHeight="1">
      <c r="B13" s="297" t="s">
        <v>10</v>
      </c>
      <c r="C13" s="506"/>
      <c r="D13" s="507"/>
      <c r="E13" s="508"/>
      <c r="G13" s="297" t="s">
        <v>10</v>
      </c>
      <c r="H13" s="298" t="s">
        <v>124</v>
      </c>
      <c r="K13" s="36" t="s">
        <v>150</v>
      </c>
      <c r="L13" s="30" t="s">
        <v>172</v>
      </c>
      <c r="M13" s="154" t="s">
        <v>153</v>
      </c>
    </row>
    <row r="14" spans="1:14" ht="20.100000000000001" customHeight="1">
      <c r="B14" s="6" t="s">
        <v>441</v>
      </c>
      <c r="C14" s="322"/>
      <c r="D14" s="487"/>
      <c r="E14" s="488"/>
      <c r="G14" s="6" t="s">
        <v>331</v>
      </c>
      <c r="H14" s="301" t="s">
        <v>495</v>
      </c>
      <c r="K14" s="36" t="s">
        <v>151</v>
      </c>
      <c r="L14" s="30" t="s">
        <v>173</v>
      </c>
      <c r="M14" s="154" t="s">
        <v>154</v>
      </c>
    </row>
    <row r="15" spans="1:14" ht="20.100000000000001" customHeight="1">
      <c r="B15" s="6" t="s">
        <v>388</v>
      </c>
      <c r="C15" s="513"/>
      <c r="D15" s="514"/>
      <c r="E15" s="515"/>
      <c r="G15" s="6" t="s">
        <v>388</v>
      </c>
      <c r="H15" s="301" t="s">
        <v>391</v>
      </c>
      <c r="K15" s="36" t="s">
        <v>152</v>
      </c>
      <c r="L15" s="30" t="s">
        <v>174</v>
      </c>
      <c r="M15" s="154" t="s">
        <v>155</v>
      </c>
    </row>
    <row r="16" spans="1:14" ht="20.100000000000001" customHeight="1">
      <c r="B16" s="159" t="s">
        <v>355</v>
      </c>
      <c r="C16" s="503"/>
      <c r="D16" s="504"/>
      <c r="E16" s="505"/>
      <c r="G16" s="159" t="s">
        <v>355</v>
      </c>
      <c r="H16" s="301" t="s">
        <v>496</v>
      </c>
      <c r="K16" s="36" t="s">
        <v>153</v>
      </c>
      <c r="L16" s="30" t="s">
        <v>175</v>
      </c>
      <c r="M16" s="154" t="s">
        <v>156</v>
      </c>
    </row>
    <row r="17" spans="2:13" ht="20.100000000000001" customHeight="1">
      <c r="B17" s="229" t="s">
        <v>382</v>
      </c>
      <c r="C17" s="300"/>
      <c r="D17" s="501"/>
      <c r="E17" s="502"/>
      <c r="G17" s="229" t="s">
        <v>382</v>
      </c>
      <c r="H17" s="303" t="s">
        <v>497</v>
      </c>
      <c r="K17" s="489" t="s">
        <v>154</v>
      </c>
      <c r="L17" s="31" t="s">
        <v>176</v>
      </c>
      <c r="M17" s="154" t="s">
        <v>157</v>
      </c>
    </row>
    <row r="18" spans="2:13" ht="20.100000000000001" customHeight="1" thickBot="1">
      <c r="B18" s="158" t="s">
        <v>199</v>
      </c>
      <c r="C18" s="522"/>
      <c r="D18" s="523"/>
      <c r="E18" s="524"/>
      <c r="G18" s="158" t="s">
        <v>199</v>
      </c>
      <c r="H18" s="461" t="s">
        <v>447</v>
      </c>
      <c r="K18" s="490"/>
      <c r="L18" s="32" t="s">
        <v>177</v>
      </c>
      <c r="M18" s="154" t="s">
        <v>158</v>
      </c>
    </row>
    <row r="19" spans="2:13" ht="20.100000000000001" customHeight="1" thickBot="1">
      <c r="B19" s="7" t="s">
        <v>194</v>
      </c>
      <c r="G19" s="1" t="s">
        <v>11</v>
      </c>
      <c r="H19" s="8" t="s">
        <v>12</v>
      </c>
      <c r="K19" s="490"/>
      <c r="L19" s="32" t="s">
        <v>178</v>
      </c>
      <c r="M19" s="154" t="s">
        <v>159</v>
      </c>
    </row>
    <row r="20" spans="2:13" ht="20.100000000000001" customHeight="1" thickBot="1">
      <c r="B20" s="1" t="s">
        <v>193</v>
      </c>
      <c r="C20" s="8"/>
      <c r="D20" s="8" t="s">
        <v>192</v>
      </c>
      <c r="G20" s="11" t="s">
        <v>13</v>
      </c>
      <c r="H20" s="12">
        <f>IF(H21=0,0,SUM(H21:H25))</f>
        <v>0</v>
      </c>
      <c r="K20" s="491"/>
      <c r="L20" s="29" t="s">
        <v>179</v>
      </c>
      <c r="M20" s="154" t="s">
        <v>160</v>
      </c>
    </row>
    <row r="21" spans="2:13" ht="20.100000000000001" customHeight="1">
      <c r="B21" s="9" t="s">
        <v>452</v>
      </c>
      <c r="C21" s="41"/>
      <c r="D21" s="10"/>
      <c r="E21" s="40"/>
      <c r="G21" s="14" t="s">
        <v>14</v>
      </c>
      <c r="H21" s="15">
        <f>VLOOKUP(D26,計算用シート!A3:B73,2)</f>
        <v>0</v>
      </c>
      <c r="K21" s="36" t="s">
        <v>155</v>
      </c>
      <c r="L21" s="30" t="s">
        <v>180</v>
      </c>
      <c r="M21" s="154" t="s">
        <v>161</v>
      </c>
    </row>
    <row r="22" spans="2:13" ht="20.100000000000001" customHeight="1">
      <c r="B22" s="516" t="s">
        <v>453</v>
      </c>
      <c r="C22" s="517"/>
      <c r="D22" s="13"/>
      <c r="E22" s="40"/>
      <c r="G22" s="14" t="s">
        <v>195</v>
      </c>
      <c r="H22" s="15">
        <f>IF(D27&gt;0,146000,0)</f>
        <v>0</v>
      </c>
      <c r="K22" s="36" t="s">
        <v>156</v>
      </c>
      <c r="L22" s="30" t="s">
        <v>181</v>
      </c>
      <c r="M22" s="154" t="s">
        <v>162</v>
      </c>
    </row>
    <row r="23" spans="2:13" ht="20.100000000000001" customHeight="1" thickBot="1">
      <c r="B23" s="509" t="s">
        <v>454</v>
      </c>
      <c r="C23" s="510"/>
      <c r="D23" s="44"/>
      <c r="E23" s="40"/>
      <c r="G23" s="14" t="s">
        <v>196</v>
      </c>
      <c r="H23" s="15">
        <f>IF(D28&gt;0,146000,0)</f>
        <v>0</v>
      </c>
      <c r="K23" s="36" t="s">
        <v>157</v>
      </c>
      <c r="L23" s="30" t="s">
        <v>182</v>
      </c>
      <c r="M23" s="154" t="s">
        <v>163</v>
      </c>
    </row>
    <row r="24" spans="2:13" ht="20.100000000000001" customHeight="1">
      <c r="B24" s="46"/>
      <c r="C24" s="46"/>
      <c r="D24" s="68"/>
      <c r="E24" s="40"/>
      <c r="G24" s="16" t="s">
        <v>16</v>
      </c>
      <c r="H24" s="17">
        <f>VLOOKUP(D29,計算用シート!D3:E17,2)</f>
        <v>0</v>
      </c>
      <c r="K24" s="37" t="s">
        <v>158</v>
      </c>
      <c r="L24" s="30" t="s">
        <v>183</v>
      </c>
      <c r="M24" s="154" t="s">
        <v>164</v>
      </c>
    </row>
    <row r="25" spans="2:13" ht="19.5" customHeight="1" thickBot="1">
      <c r="B25" s="342" t="s">
        <v>458</v>
      </c>
      <c r="C25" s="42"/>
      <c r="D25" s="69" t="s">
        <v>192</v>
      </c>
      <c r="E25" s="40"/>
      <c r="G25" s="19" t="s">
        <v>17</v>
      </c>
      <c r="H25" s="20">
        <f>VLOOKUP(C33/40,計算用シート!G3:H33,2)</f>
        <v>0</v>
      </c>
      <c r="K25" s="37" t="s">
        <v>159</v>
      </c>
      <c r="L25" s="30" t="s">
        <v>184</v>
      </c>
      <c r="M25" s="154" t="s">
        <v>165</v>
      </c>
    </row>
    <row r="26" spans="2:13" ht="20.100000000000001" customHeight="1">
      <c r="B26" s="343" t="s">
        <v>455</v>
      </c>
      <c r="C26" s="45"/>
      <c r="D26" s="10"/>
      <c r="E26" s="40"/>
      <c r="G26" s="22"/>
      <c r="K26" s="37" t="s">
        <v>160</v>
      </c>
      <c r="L26" s="30" t="s">
        <v>185</v>
      </c>
    </row>
    <row r="27" spans="2:13" ht="20.100000000000001" customHeight="1" thickBot="1">
      <c r="B27" s="520" t="s">
        <v>456</v>
      </c>
      <c r="C27" s="521"/>
      <c r="D27" s="43"/>
      <c r="E27" s="40"/>
      <c r="F27" s="21"/>
      <c r="G27" s="1" t="s">
        <v>304</v>
      </c>
      <c r="H27" s="8" t="s">
        <v>12</v>
      </c>
      <c r="K27" s="37" t="s">
        <v>161</v>
      </c>
      <c r="L27" s="30" t="s">
        <v>186</v>
      </c>
    </row>
    <row r="28" spans="2:13" ht="19.5" customHeight="1" thickBot="1">
      <c r="B28" s="518" t="s">
        <v>457</v>
      </c>
      <c r="C28" s="519"/>
      <c r="D28" s="39"/>
      <c r="E28" s="40"/>
      <c r="G28" s="64" t="s">
        <v>302</v>
      </c>
      <c r="H28" s="65">
        <f>ROUNDDOWN(H20/2*1,-3)</f>
        <v>0</v>
      </c>
      <c r="I28" s="27"/>
      <c r="J28" s="27"/>
      <c r="K28" s="37" t="s">
        <v>162</v>
      </c>
      <c r="L28" s="30" t="s">
        <v>187</v>
      </c>
    </row>
    <row r="29" spans="2:13" ht="19.5" customHeight="1" thickBot="1">
      <c r="B29" s="511" t="s">
        <v>15</v>
      </c>
      <c r="C29" s="512"/>
      <c r="D29" s="47">
        <f>ROUNDDOWN(IF(D26&gt;70,70,D26)/5,0)</f>
        <v>0</v>
      </c>
      <c r="E29" s="70"/>
      <c r="G29" s="64" t="s">
        <v>303</v>
      </c>
      <c r="H29" s="66">
        <f>'様式１－１（所要額調書）'!O11</f>
        <v>0</v>
      </c>
      <c r="I29" s="27"/>
      <c r="J29" s="27"/>
      <c r="K29" s="36" t="s">
        <v>163</v>
      </c>
      <c r="L29" s="30" t="s">
        <v>188</v>
      </c>
    </row>
    <row r="30" spans="2:13" ht="18.75" customHeight="1">
      <c r="B30" s="18" t="s">
        <v>389</v>
      </c>
      <c r="D30" s="70"/>
      <c r="E30" s="70"/>
      <c r="G30" s="525" t="s">
        <v>344</v>
      </c>
      <c r="H30" s="525"/>
      <c r="I30" s="24"/>
      <c r="J30" s="48"/>
      <c r="K30" s="37" t="s">
        <v>164</v>
      </c>
      <c r="L30" s="30" t="s">
        <v>189</v>
      </c>
    </row>
    <row r="31" spans="2:13" ht="14.25" thickBot="1">
      <c r="B31" s="321"/>
      <c r="C31" s="255" t="str">
        <f>IF(E42=E43,"　","エラー（受講者数と助産師研修計画が不一致）")</f>
        <v>　</v>
      </c>
      <c r="D31" s="248"/>
      <c r="E31" s="70"/>
      <c r="G31" s="526"/>
      <c r="H31" s="526"/>
      <c r="I31" s="24"/>
      <c r="J31" s="48"/>
      <c r="K31" s="38" t="s">
        <v>165</v>
      </c>
      <c r="L31" s="33" t="s">
        <v>190</v>
      </c>
    </row>
    <row r="32" spans="2:13" ht="19.5" customHeight="1" thickBot="1">
      <c r="B32" s="1" t="s">
        <v>18</v>
      </c>
      <c r="C32" s="8" t="s">
        <v>19</v>
      </c>
      <c r="D32" s="533"/>
      <c r="E32" s="7" t="s">
        <v>319</v>
      </c>
      <c r="K32" s="335"/>
      <c r="L32" s="336"/>
      <c r="M32" s="315"/>
    </row>
    <row r="33" spans="2:13" ht="19.5" customHeight="1" thickBot="1">
      <c r="B33" s="23" t="s">
        <v>20</v>
      </c>
      <c r="C33" s="330">
        <f>'様式２－２（受入職員名簿）'!F47</f>
        <v>0</v>
      </c>
      <c r="D33" s="533"/>
      <c r="E33" s="1" t="s">
        <v>312</v>
      </c>
      <c r="K33" s="337"/>
      <c r="L33" s="336"/>
      <c r="M33" s="315"/>
    </row>
    <row r="34" spans="2:13" ht="20.25" customHeight="1">
      <c r="B34" s="539"/>
      <c r="C34" s="539"/>
      <c r="D34" s="539"/>
      <c r="E34" s="540" t="s">
        <v>369</v>
      </c>
      <c r="F34" s="541"/>
      <c r="G34" s="194"/>
      <c r="H34" s="329"/>
      <c r="I34" s="325"/>
      <c r="J34" s="154"/>
      <c r="K34" s="337"/>
      <c r="L34" s="338"/>
      <c r="M34" s="316"/>
    </row>
    <row r="35" spans="2:13" ht="19.5" customHeight="1">
      <c r="B35" s="539"/>
      <c r="C35" s="539"/>
      <c r="D35" s="539"/>
      <c r="E35" s="529" t="s">
        <v>313</v>
      </c>
      <c r="F35" s="530"/>
      <c r="G35" s="372"/>
      <c r="H35" s="334"/>
      <c r="I35" s="326"/>
      <c r="J35" s="154"/>
      <c r="K35" s="337"/>
      <c r="L35" s="339"/>
      <c r="M35" s="317"/>
    </row>
    <row r="36" spans="2:13" ht="19.5" customHeight="1">
      <c r="B36" s="7" t="s">
        <v>315</v>
      </c>
      <c r="C36" s="24"/>
      <c r="D36" s="27"/>
      <c r="E36" s="529" t="s">
        <v>314</v>
      </c>
      <c r="F36" s="530"/>
      <c r="G36" s="332"/>
      <c r="H36" s="333"/>
      <c r="I36" s="327"/>
      <c r="J36" s="154"/>
      <c r="K36" s="337"/>
      <c r="L36" s="339"/>
      <c r="M36" s="317"/>
    </row>
    <row r="37" spans="2:13" ht="15" customHeight="1">
      <c r="B37" s="538" t="s">
        <v>515</v>
      </c>
      <c r="C37" s="538"/>
      <c r="D37" s="538"/>
      <c r="E37" s="531" t="s">
        <v>320</v>
      </c>
      <c r="F37" s="532"/>
      <c r="G37" s="534"/>
      <c r="H37" s="535"/>
      <c r="I37" s="328"/>
      <c r="J37" s="154"/>
    </row>
    <row r="38" spans="2:13" ht="27.75" customHeight="1" thickBot="1">
      <c r="B38" s="538"/>
      <c r="C38" s="538"/>
      <c r="D38" s="538"/>
      <c r="E38" s="527" t="s">
        <v>318</v>
      </c>
      <c r="F38" s="528"/>
      <c r="G38" s="536"/>
      <c r="H38" s="537"/>
      <c r="I38" s="328"/>
      <c r="J38" s="154"/>
    </row>
    <row r="41" spans="2:13">
      <c r="B41" s="250"/>
      <c r="C41" s="251" t="s">
        <v>406</v>
      </c>
      <c r="D41" s="251" t="s">
        <v>407</v>
      </c>
      <c r="E41" s="251" t="s">
        <v>408</v>
      </c>
      <c r="G41" s="26" t="s">
        <v>316</v>
      </c>
    </row>
    <row r="42" spans="2:13">
      <c r="B42" s="252" t="s">
        <v>409</v>
      </c>
      <c r="C42" s="253">
        <f>IF(D26&gt;=1,1,0)</f>
        <v>0</v>
      </c>
      <c r="D42" s="253">
        <f>IF(D27&gt;=1,1,0)</f>
        <v>0</v>
      </c>
      <c r="E42" s="253">
        <f>IF(D28&gt;=1,1,0)</f>
        <v>0</v>
      </c>
      <c r="G42" s="26" t="s">
        <v>317</v>
      </c>
    </row>
    <row r="43" spans="2:13">
      <c r="B43" s="254" t="s">
        <v>411</v>
      </c>
      <c r="C43" s="253">
        <f>IF('様式１－４（研修内容計画書）'!C2&gt;=1,1,0)</f>
        <v>1</v>
      </c>
      <c r="D43" s="253">
        <f>IF('様式１－４（研修内容計画書）'!D2&gt;=1,1,0)</f>
        <v>0</v>
      </c>
      <c r="E43" s="253">
        <f>IF('様式１－４（研修内容計画書）'!E2&gt;=1,1,0)</f>
        <v>0</v>
      </c>
      <c r="G43" s="227" t="s">
        <v>506</v>
      </c>
    </row>
    <row r="44" spans="2:13">
      <c r="B44" s="227"/>
      <c r="C44" s="227"/>
      <c r="D44" s="227"/>
      <c r="E44" s="227"/>
      <c r="K44" s="1"/>
      <c r="L44" s="1"/>
      <c r="M44" s="1"/>
    </row>
  </sheetData>
  <sheetProtection selectLockedCells="1"/>
  <mergeCells count="30">
    <mergeCell ref="G30:H31"/>
    <mergeCell ref="E38:F38"/>
    <mergeCell ref="E35:F35"/>
    <mergeCell ref="E37:F37"/>
    <mergeCell ref="D32:D33"/>
    <mergeCell ref="G37:H37"/>
    <mergeCell ref="G38:H38"/>
    <mergeCell ref="B37:D38"/>
    <mergeCell ref="E36:F36"/>
    <mergeCell ref="B34:D35"/>
    <mergeCell ref="E34:F34"/>
    <mergeCell ref="B23:C23"/>
    <mergeCell ref="B29:C29"/>
    <mergeCell ref="C15:E15"/>
    <mergeCell ref="B22:C22"/>
    <mergeCell ref="B28:C28"/>
    <mergeCell ref="B27:C27"/>
    <mergeCell ref="C18:E18"/>
    <mergeCell ref="C12:E12"/>
    <mergeCell ref="D14:E14"/>
    <mergeCell ref="K17:K20"/>
    <mergeCell ref="C7:E7"/>
    <mergeCell ref="C8:E8"/>
    <mergeCell ref="C9:E9"/>
    <mergeCell ref="C10:E10"/>
    <mergeCell ref="K9:K12"/>
    <mergeCell ref="D17:E17"/>
    <mergeCell ref="C16:E16"/>
    <mergeCell ref="C13:E13"/>
    <mergeCell ref="C11:E11"/>
  </mergeCells>
  <phoneticPr fontId="4"/>
  <dataValidations count="19">
    <dataValidation type="whole" operator="greaterThanOrEqual" allowBlank="1" showDropDown="1" showInputMessage="1" showErrorMessage="1" errorTitle="入力エラー" error="新人看護師数は７０名が上限です。" sqref="D21:E21" xr:uid="{00000000-0002-0000-0000-000000000000}">
      <formula1>0</formula1>
    </dataValidation>
    <dataValidation type="whole" operator="lessThanOrEqual" allowBlank="1" showInputMessage="1" showErrorMessage="1" errorTitle="エラー" error="教育担当者は新人看護職員５名以上で、５名ごとに１名追加です。_x000a_" sqref="E28" xr:uid="{00000000-0002-0000-0000-000001000000}">
      <formula1>E22/5</formula1>
    </dataValidation>
    <dataValidation type="whole" operator="lessThanOrEqual" allowBlank="1" showInputMessage="1" showErrorMessage="1" errorTitle="入力エラー" error="新人看護師数のうち研修を受講した人数です。" sqref="E22:E24" xr:uid="{00000000-0002-0000-0000-000002000000}">
      <formula1>E21</formula1>
    </dataValidation>
    <dataValidation type="whole" operator="lessThanOrEqual" allowBlank="1" showInputMessage="1" showErrorMessage="1" errorTitle="入力エラー" error="新人看護師数のうち研修を受講した人数です。" sqref="E27" xr:uid="{00000000-0002-0000-0000-000003000000}">
      <formula1>E22</formula1>
    </dataValidation>
    <dataValidation type="whole" operator="lessThanOrEqual" allowBlank="1" showInputMessage="1" showErrorMessage="1" errorTitle="入力エラー" error="新人看護師数のうち研修を受講した人数です。" sqref="E25" xr:uid="{00000000-0002-0000-0000-000004000000}">
      <formula1>E23</formula1>
    </dataValidation>
    <dataValidation type="whole" operator="lessThanOrEqual" allowBlank="1" showInputMessage="1" showErrorMessage="1" errorTitle="入力エラー" error="新人看護師数のうち研修を受講した人数です。" sqref="D24 E26" xr:uid="{00000000-0002-0000-0000-000005000000}">
      <formula1>D21</formula1>
    </dataValidation>
    <dataValidation type="list" allowBlank="1" showInputMessage="1" showErrorMessage="1" sqref="M33 I35" xr:uid="{00000000-0002-0000-0000-000006000000}">
      <formula1>$G$41:$G$42</formula1>
    </dataValidation>
    <dataValidation imeMode="off" allowBlank="1" showInputMessage="1" showErrorMessage="1" sqref="L34:M34 G36 I36" xr:uid="{00000000-0002-0000-0000-000007000000}"/>
    <dataValidation imeMode="halfKatakana" allowBlank="1" showInputMessage="1" showErrorMessage="1" sqref="L35:M35 I37" xr:uid="{00000000-0002-0000-0000-000008000000}"/>
    <dataValidation allowBlank="1" showInputMessage="1" showErrorMessage="1" promptTitle="正式名称を記入してください" prompt="記入例）○○法人△△会" sqref="C11:E11" xr:uid="{00000000-0002-0000-0000-000009000000}"/>
    <dataValidation allowBlank="1" showInputMessage="1" showErrorMessage="1" prompt="職名" sqref="C14" xr:uid="{00000000-0002-0000-0000-00000A000000}"/>
    <dataValidation allowBlank="1" showInputMessage="1" showErrorMessage="1" prompt="氏名" sqref="D14:E14" xr:uid="{00000000-0002-0000-0000-00000B000000}"/>
    <dataValidation allowBlank="1" showInputMessage="1" showErrorMessage="1" prompt="金融機関名" sqref="G34" xr:uid="{00000000-0002-0000-0000-00000C000000}"/>
    <dataValidation allowBlank="1" showInputMessage="1" showErrorMessage="1" prompt="支店名" sqref="H34" xr:uid="{00000000-0002-0000-0000-00000D000000}"/>
    <dataValidation allowBlank="1" showInputMessage="1" showErrorMessage="1" prompt="法人の所在地を記入すること" sqref="C8:E8" xr:uid="{00000000-0002-0000-0000-00000E000000}"/>
    <dataValidation allowBlank="1" showInputMessage="1" showErrorMessage="1" prompt="施設の所在地を記入すること" sqref="C9:E9" xr:uid="{00000000-0002-0000-0000-00000F000000}"/>
    <dataValidation type="list" allowBlank="1" showInputMessage="1" showErrorMessage="1" sqref="C10:E10" xr:uid="{00000000-0002-0000-0000-000010000000}">
      <formula1>$M$7:$M$25</formula1>
    </dataValidation>
    <dataValidation type="list" allowBlank="1" showInputMessage="1" showErrorMessage="1" sqref="C15:E15" xr:uid="{00000000-0002-0000-0000-000011000000}">
      <formula1>$N$7:$N$8</formula1>
    </dataValidation>
    <dataValidation type="list" allowBlank="1" showInputMessage="1" showErrorMessage="1" sqref="G35" xr:uid="{00000000-0002-0000-0000-000012000000}">
      <formula1>$G$41:$G$43</formula1>
    </dataValidation>
  </dataValidations>
  <hyperlinks>
    <hyperlink ref="H18" r:id="rId1" xr:uid="{4C38D73E-9AA5-44E6-A91E-300B4421A97F}"/>
  </hyperlinks>
  <printOptions horizontalCentered="1"/>
  <pageMargins left="0.15748031496062992" right="7.874015748031496E-2" top="0.39370078740157483" bottom="0.19685039370078741" header="0.39370078740157483" footer="0.23622047244094491"/>
  <pageSetup paperSize="9" scale="88" orientation="landscape" blackAndWhite="1" r:id="rId2"/>
  <headerFooter alignWithMargins="0"/>
  <colBreaks count="1" manualBreakCount="1">
    <brk id="9" min="2" max="36" man="1"/>
  </col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34998626667073579"/>
  </sheetPr>
  <dimension ref="B1:P56"/>
  <sheetViews>
    <sheetView view="pageBreakPreview" zoomScaleNormal="100" zoomScaleSheetLayoutView="100" workbookViewId="0"/>
  </sheetViews>
  <sheetFormatPr defaultColWidth="9" defaultRowHeight="13.5"/>
  <cols>
    <col min="1" max="1" width="2.625" style="167" customWidth="1"/>
    <col min="2" max="2" width="5.625" style="167" customWidth="1"/>
    <col min="3" max="3" width="6.75" style="167" customWidth="1"/>
    <col min="4" max="4" width="2.25" style="167" customWidth="1"/>
    <col min="5" max="5" width="4" style="167" customWidth="1"/>
    <col min="6" max="6" width="9.25" style="167" customWidth="1"/>
    <col min="7" max="7" width="10.625" style="167" customWidth="1"/>
    <col min="8" max="8" width="10.25" style="167" customWidth="1"/>
    <col min="9" max="9" width="4.625" style="167" customWidth="1"/>
    <col min="10" max="10" width="3.625" style="167" customWidth="1"/>
    <col min="11" max="11" width="10.875" style="167" customWidth="1"/>
    <col min="12" max="12" width="17.75" style="167" customWidth="1"/>
    <col min="13" max="13" width="5.625" style="167" customWidth="1"/>
    <col min="14" max="14" width="2.625" style="167" customWidth="1"/>
    <col min="15" max="16384" width="9" style="167"/>
  </cols>
  <sheetData>
    <row r="1" spans="2:14" s="70" customFormat="1" ht="43.5" customHeight="1">
      <c r="B1" s="542" t="s">
        <v>521</v>
      </c>
      <c r="C1" s="542"/>
      <c r="D1" s="542"/>
      <c r="E1" s="542"/>
      <c r="F1" s="542"/>
      <c r="G1" s="542"/>
      <c r="H1" s="542"/>
      <c r="I1" s="542"/>
      <c r="J1" s="542"/>
      <c r="K1" s="542"/>
      <c r="L1" s="542"/>
      <c r="M1" s="542"/>
    </row>
    <row r="2" spans="2:14" ht="14.25">
      <c r="B2" s="75"/>
      <c r="C2" s="75"/>
      <c r="D2" s="75"/>
      <c r="E2" s="75"/>
      <c r="F2" s="75"/>
      <c r="G2" s="75"/>
      <c r="H2" s="75"/>
      <c r="I2" s="75"/>
      <c r="J2" s="75"/>
      <c r="K2" s="166" t="s">
        <v>256</v>
      </c>
      <c r="L2" s="74"/>
      <c r="M2" s="74"/>
      <c r="N2" s="74"/>
    </row>
    <row r="3" spans="2:14" ht="14.25">
      <c r="B3" s="75"/>
      <c r="C3" s="75" t="s">
        <v>257</v>
      </c>
      <c r="D3" s="75"/>
      <c r="E3" s="75"/>
      <c r="F3" s="75"/>
      <c r="G3" s="75"/>
      <c r="H3" s="75"/>
      <c r="I3" s="75"/>
      <c r="J3" s="75"/>
      <c r="K3" s="75"/>
      <c r="L3" s="75"/>
      <c r="M3" s="74"/>
      <c r="N3" s="74"/>
    </row>
    <row r="4" spans="2:14" ht="14.25">
      <c r="B4" s="75"/>
      <c r="C4" s="75"/>
      <c r="D4" s="75"/>
      <c r="E4" s="75"/>
      <c r="F4" s="75"/>
      <c r="G4" s="75"/>
      <c r="H4" s="75"/>
      <c r="I4" s="75"/>
      <c r="J4" s="75"/>
      <c r="K4" s="75"/>
      <c r="L4" s="75"/>
      <c r="M4" s="74"/>
      <c r="N4" s="74"/>
    </row>
    <row r="5" spans="2:14" ht="14.25">
      <c r="B5" s="75"/>
      <c r="C5" s="75"/>
      <c r="D5" s="75"/>
      <c r="E5" s="75"/>
      <c r="F5" s="75"/>
      <c r="G5" s="75"/>
      <c r="H5" s="75"/>
      <c r="I5" s="75"/>
      <c r="J5" s="75"/>
      <c r="K5" s="75"/>
      <c r="L5" s="75"/>
      <c r="M5" s="74"/>
      <c r="N5" s="74"/>
    </row>
    <row r="6" spans="2:14" s="169" customFormat="1" ht="27" customHeight="1">
      <c r="B6" s="545" t="s">
        <v>258</v>
      </c>
      <c r="C6" s="545"/>
      <c r="D6" s="545"/>
      <c r="E6" s="545"/>
      <c r="F6" s="545"/>
      <c r="G6" s="545"/>
      <c r="H6" s="545"/>
      <c r="I6" s="545"/>
      <c r="J6" s="545"/>
      <c r="K6" s="545"/>
      <c r="L6" s="545"/>
      <c r="M6" s="545"/>
      <c r="N6" s="168"/>
    </row>
    <row r="7" spans="2:14" ht="13.5" customHeight="1">
      <c r="B7" s="170"/>
      <c r="C7" s="170"/>
      <c r="D7" s="170"/>
      <c r="E7" s="170"/>
      <c r="F7" s="170"/>
      <c r="G7" s="170"/>
      <c r="H7" s="170"/>
      <c r="I7" s="170"/>
      <c r="J7" s="170"/>
      <c r="K7" s="170"/>
      <c r="L7" s="170"/>
      <c r="M7" s="170"/>
      <c r="N7" s="170"/>
    </row>
    <row r="8" spans="2:14" ht="14.25">
      <c r="B8" s="75"/>
      <c r="C8" s="75"/>
      <c r="D8" s="75"/>
      <c r="E8" s="171"/>
      <c r="F8" s="75"/>
      <c r="G8" s="75"/>
      <c r="H8" s="75"/>
      <c r="I8" s="75"/>
      <c r="J8" s="75"/>
      <c r="K8" s="75"/>
      <c r="L8" s="75"/>
      <c r="M8" s="74"/>
      <c r="N8" s="74"/>
    </row>
    <row r="9" spans="2:14" ht="18" customHeight="1">
      <c r="B9" s="75"/>
      <c r="C9" s="75"/>
      <c r="D9" s="75"/>
      <c r="E9" s="75"/>
      <c r="F9" s="75"/>
      <c r="G9" s="75"/>
      <c r="H9" s="75"/>
      <c r="I9" s="75"/>
      <c r="J9" s="75"/>
      <c r="K9" s="75"/>
      <c r="L9" s="549"/>
      <c r="M9" s="550"/>
      <c r="N9" s="74"/>
    </row>
    <row r="10" spans="2:14" ht="14.25">
      <c r="B10" s="75"/>
      <c r="C10" s="75"/>
      <c r="D10" s="75"/>
      <c r="E10" s="75"/>
      <c r="F10" s="75"/>
      <c r="G10" s="75"/>
      <c r="H10" s="75"/>
      <c r="I10" s="75"/>
      <c r="J10" s="74"/>
      <c r="K10" s="172"/>
      <c r="L10" s="547">
        <f>IF(入力シート!C7="","令和　年　月　日",入力シート!C7)</f>
        <v>45748</v>
      </c>
      <c r="M10" s="547"/>
      <c r="N10" s="173"/>
    </row>
    <row r="11" spans="2:14" ht="14.25">
      <c r="B11" s="75"/>
      <c r="C11" s="75"/>
      <c r="D11" s="75"/>
      <c r="E11" s="75"/>
      <c r="F11" s="75"/>
      <c r="G11" s="75"/>
      <c r="H11" s="75"/>
      <c r="I11" s="75"/>
      <c r="J11" s="74"/>
      <c r="K11" s="174"/>
      <c r="L11" s="175"/>
      <c r="M11" s="74"/>
      <c r="N11" s="74"/>
    </row>
    <row r="12" spans="2:14" ht="14.25">
      <c r="B12" s="75"/>
      <c r="C12" s="75"/>
      <c r="D12" s="75"/>
      <c r="E12" s="75"/>
      <c r="F12" s="75"/>
      <c r="G12" s="75"/>
      <c r="H12" s="75"/>
      <c r="I12" s="75"/>
      <c r="J12" s="176"/>
      <c r="K12" s="176"/>
      <c r="L12" s="176"/>
      <c r="M12" s="74"/>
      <c r="N12" s="74"/>
    </row>
    <row r="13" spans="2:14" ht="17.25">
      <c r="B13" s="75"/>
      <c r="C13" s="451" t="s">
        <v>513</v>
      </c>
      <c r="D13" s="75"/>
      <c r="E13" s="75"/>
      <c r="F13" s="75"/>
      <c r="G13" s="75"/>
      <c r="H13" s="75"/>
      <c r="I13" s="75"/>
      <c r="J13" s="75"/>
      <c r="K13" s="75"/>
      <c r="L13" s="75"/>
      <c r="M13" s="74"/>
      <c r="N13" s="74"/>
    </row>
    <row r="14" spans="2:14" ht="14.25">
      <c r="B14" s="75"/>
      <c r="C14" s="75"/>
      <c r="D14" s="75"/>
      <c r="E14" s="75"/>
      <c r="F14" s="75"/>
      <c r="G14" s="75"/>
      <c r="H14" s="75"/>
      <c r="I14" s="75"/>
      <c r="J14" s="75"/>
      <c r="K14" s="75"/>
      <c r="L14" s="75"/>
      <c r="M14" s="74"/>
      <c r="N14" s="74"/>
    </row>
    <row r="15" spans="2:14" ht="33" customHeight="1">
      <c r="B15" s="75"/>
      <c r="C15" s="75"/>
      <c r="D15" s="75"/>
      <c r="E15" s="75"/>
      <c r="F15" s="75"/>
      <c r="G15" s="75"/>
      <c r="H15" s="75"/>
      <c r="I15" s="75"/>
      <c r="J15" s="75"/>
      <c r="K15" s="75"/>
      <c r="L15" s="75"/>
      <c r="M15" s="74"/>
      <c r="N15" s="74"/>
    </row>
    <row r="16" spans="2:14" ht="24" customHeight="1">
      <c r="B16" s="75"/>
      <c r="C16" s="75"/>
      <c r="D16" s="75"/>
      <c r="E16" s="75"/>
      <c r="F16" s="75"/>
      <c r="G16" s="75"/>
      <c r="H16" s="177" t="s">
        <v>259</v>
      </c>
      <c r="I16" s="178"/>
      <c r="J16" s="546">
        <f>IF(入力シート!C15="理事長、代表理事等「法人代表者」",入力シート!C8,入力シート!C9)</f>
        <v>0</v>
      </c>
      <c r="K16" s="546"/>
      <c r="L16" s="546"/>
      <c r="M16" s="546"/>
      <c r="N16" s="546"/>
    </row>
    <row r="17" spans="2:16" ht="20.100000000000001" customHeight="1">
      <c r="B17" s="75"/>
      <c r="C17" s="75"/>
      <c r="D17" s="75"/>
      <c r="E17" s="75"/>
      <c r="F17" s="75"/>
      <c r="G17" s="75"/>
      <c r="H17" s="177" t="s">
        <v>260</v>
      </c>
      <c r="I17" s="178"/>
      <c r="J17" s="546" t="str">
        <f>IF(入力シート!C11="","　",入力シート!C11)</f>
        <v>　</v>
      </c>
      <c r="K17" s="546"/>
      <c r="L17" s="546"/>
      <c r="M17" s="546"/>
      <c r="N17" s="179"/>
    </row>
    <row r="18" spans="2:16" s="184" customFormat="1" ht="20.100000000000001" customHeight="1">
      <c r="B18" s="180"/>
      <c r="C18" s="180"/>
      <c r="D18" s="180"/>
      <c r="E18" s="180"/>
      <c r="F18" s="180"/>
      <c r="G18" s="180"/>
      <c r="H18" s="181"/>
      <c r="I18" s="182"/>
      <c r="J18" s="548" t="str">
        <f>IF(入力シート!C15="院長等「病院代表者」",入力シート!C13,CONCATENATE("(",入力シート!C13,")"))</f>
        <v>()</v>
      </c>
      <c r="K18" s="548"/>
      <c r="L18" s="548"/>
      <c r="M18" s="548"/>
      <c r="N18" s="183"/>
    </row>
    <row r="19" spans="2:16" ht="24" customHeight="1">
      <c r="B19" s="75"/>
      <c r="C19" s="75"/>
      <c r="D19" s="75"/>
      <c r="E19" s="75"/>
      <c r="F19" s="75"/>
      <c r="G19" s="75"/>
      <c r="H19" s="177" t="s">
        <v>123</v>
      </c>
      <c r="I19" s="178"/>
      <c r="J19" s="546" t="str">
        <f>IF(入力シート!C14="","代表者職・氏名",CONCATENATE(入力シート!C14&amp;"　　"&amp;入力シート!D14))</f>
        <v>代表者職・氏名</v>
      </c>
      <c r="K19" s="546"/>
      <c r="L19" s="546"/>
      <c r="M19" s="185"/>
      <c r="N19" s="185"/>
    </row>
    <row r="20" spans="2:16" ht="24" customHeight="1">
      <c r="B20" s="75"/>
      <c r="C20" s="75"/>
      <c r="D20" s="75"/>
      <c r="E20" s="75"/>
      <c r="F20" s="75"/>
      <c r="G20" s="75"/>
      <c r="H20" s="177" t="s">
        <v>510</v>
      </c>
      <c r="I20" s="178"/>
      <c r="J20" s="546" t="str">
        <f>IF(入力シート!C17="","　",入力シート!C17)</f>
        <v>　</v>
      </c>
      <c r="K20" s="546"/>
      <c r="L20" s="546"/>
      <c r="M20" s="449"/>
      <c r="N20" s="185"/>
    </row>
    <row r="21" spans="2:16" ht="24" customHeight="1">
      <c r="B21" s="75"/>
      <c r="C21" s="75"/>
      <c r="D21" s="75"/>
      <c r="E21" s="75"/>
      <c r="F21" s="75"/>
      <c r="G21" s="75"/>
      <c r="H21" s="450" t="s">
        <v>511</v>
      </c>
      <c r="I21" s="178"/>
      <c r="J21" s="546" t="str">
        <f>IF(入力シート!C18="","　",入力シート!C18)</f>
        <v>　</v>
      </c>
      <c r="K21" s="546"/>
      <c r="L21" s="546"/>
      <c r="M21" s="449"/>
      <c r="N21" s="185"/>
    </row>
    <row r="22" spans="2:16" ht="14.25">
      <c r="B22" s="75"/>
      <c r="C22" s="75"/>
      <c r="D22" s="75"/>
      <c r="E22" s="75"/>
      <c r="F22" s="75"/>
      <c r="G22" s="75"/>
      <c r="H22" s="75"/>
      <c r="I22" s="75"/>
      <c r="J22" s="75"/>
      <c r="K22" s="75"/>
      <c r="L22" s="75"/>
      <c r="M22" s="74"/>
      <c r="N22" s="74"/>
    </row>
    <row r="23" spans="2:16" ht="14.25">
      <c r="B23" s="75"/>
      <c r="C23" s="75"/>
      <c r="D23" s="75"/>
      <c r="E23" s="75"/>
      <c r="F23" s="75"/>
      <c r="G23" s="75"/>
      <c r="H23" s="75"/>
      <c r="I23" s="75"/>
      <c r="J23" s="75"/>
      <c r="K23" s="75"/>
      <c r="L23" s="75"/>
      <c r="M23" s="74"/>
      <c r="N23" s="74"/>
    </row>
    <row r="24" spans="2:16" ht="18" customHeight="1">
      <c r="B24" s="75"/>
      <c r="C24" s="551" t="s">
        <v>542</v>
      </c>
      <c r="D24" s="551"/>
      <c r="E24" s="460" t="s">
        <v>507</v>
      </c>
      <c r="F24" s="462"/>
      <c r="G24" s="462"/>
      <c r="H24" s="462"/>
      <c r="I24" s="462"/>
      <c r="J24" s="462"/>
      <c r="K24" s="463"/>
      <c r="L24" s="463"/>
      <c r="M24" s="74"/>
      <c r="N24" s="74"/>
    </row>
    <row r="25" spans="2:16" ht="7.5" customHeight="1">
      <c r="B25" s="75"/>
      <c r="C25" s="178"/>
      <c r="D25" s="178"/>
      <c r="E25" s="178"/>
      <c r="F25" s="178"/>
      <c r="G25" s="464"/>
      <c r="H25" s="464"/>
      <c r="I25" s="464"/>
      <c r="J25" s="464"/>
      <c r="K25" s="464"/>
      <c r="L25" s="464"/>
      <c r="M25" s="188"/>
      <c r="N25" s="74"/>
    </row>
    <row r="26" spans="2:16" ht="14.25">
      <c r="B26" s="75"/>
      <c r="C26" s="465" t="s">
        <v>508</v>
      </c>
      <c r="D26" s="554">
        <f>IF('様式１－１（所要額調書）'!O11="","　",'様式１－１（所要額調書）'!O11)</f>
        <v>0</v>
      </c>
      <c r="E26" s="555"/>
      <c r="F26" s="555"/>
      <c r="G26" s="464" t="s">
        <v>512</v>
      </c>
      <c r="H26" s="169"/>
      <c r="I26" s="169"/>
      <c r="J26" s="464"/>
      <c r="K26" s="464"/>
      <c r="L26" s="464"/>
      <c r="M26" s="188"/>
      <c r="O26" s="189"/>
      <c r="P26" s="189"/>
    </row>
    <row r="27" spans="2:16" ht="8.25" customHeight="1">
      <c r="B27" s="75"/>
      <c r="C27" s="178"/>
      <c r="D27" s="178"/>
      <c r="E27" s="466"/>
      <c r="F27" s="178"/>
      <c r="G27" s="178"/>
      <c r="H27" s="178"/>
      <c r="I27" s="178"/>
      <c r="J27" s="178"/>
      <c r="K27" s="178"/>
      <c r="L27" s="178"/>
      <c r="M27" s="74"/>
      <c r="N27" s="74"/>
    </row>
    <row r="28" spans="2:16" ht="14.25">
      <c r="B28" s="75"/>
      <c r="C28" s="178" t="s">
        <v>500</v>
      </c>
      <c r="D28" s="178"/>
      <c r="E28" s="178"/>
      <c r="F28" s="178"/>
      <c r="G28" s="178"/>
      <c r="H28" s="178"/>
      <c r="I28" s="178"/>
      <c r="J28" s="178"/>
      <c r="K28" s="178"/>
      <c r="L28" s="178"/>
      <c r="M28" s="74"/>
      <c r="N28" s="74"/>
    </row>
    <row r="29" spans="2:16" ht="14.25">
      <c r="B29" s="75"/>
      <c r="C29" s="186"/>
      <c r="D29" s="186"/>
      <c r="E29" s="186"/>
      <c r="F29" s="186"/>
      <c r="G29" s="186"/>
      <c r="H29" s="186"/>
      <c r="I29" s="186"/>
      <c r="J29" s="186"/>
      <c r="K29" s="186"/>
      <c r="L29" s="186"/>
      <c r="M29" s="74"/>
      <c r="N29" s="74"/>
    </row>
    <row r="30" spans="2:16" ht="14.25">
      <c r="B30" s="75"/>
      <c r="C30" s="544" t="s">
        <v>261</v>
      </c>
      <c r="D30" s="544"/>
      <c r="E30" s="544"/>
      <c r="F30" s="544"/>
      <c r="G30" s="544"/>
      <c r="H30" s="544"/>
      <c r="I30" s="544"/>
      <c r="J30" s="544"/>
      <c r="K30" s="544"/>
      <c r="L30" s="544"/>
      <c r="M30" s="544"/>
      <c r="N30" s="544"/>
    </row>
    <row r="31" spans="2:16" ht="14.25">
      <c r="B31" s="75"/>
      <c r="C31" s="75"/>
      <c r="D31" s="75"/>
      <c r="E31" s="75"/>
      <c r="F31" s="75"/>
      <c r="G31" s="75"/>
      <c r="H31" s="75"/>
      <c r="I31" s="75"/>
      <c r="J31" s="75"/>
      <c r="K31" s="75"/>
      <c r="L31" s="75"/>
      <c r="M31" s="74"/>
      <c r="N31" s="74"/>
    </row>
    <row r="32" spans="2:16" ht="14.25">
      <c r="B32" s="75"/>
      <c r="C32" s="75"/>
      <c r="D32" s="75"/>
      <c r="E32" s="75"/>
      <c r="F32" s="75"/>
      <c r="G32" s="75"/>
      <c r="H32" s="75"/>
      <c r="I32" s="75"/>
      <c r="J32" s="75"/>
      <c r="K32" s="75"/>
      <c r="L32" s="75"/>
      <c r="M32" s="74"/>
      <c r="N32" s="74"/>
    </row>
    <row r="33" spans="2:15" ht="39" customHeight="1">
      <c r="B33" s="75"/>
      <c r="C33" s="552" t="s">
        <v>262</v>
      </c>
      <c r="D33" s="552"/>
      <c r="E33" s="552"/>
      <c r="F33" s="552"/>
      <c r="G33" s="552"/>
      <c r="H33" s="552"/>
      <c r="I33" s="553" t="s">
        <v>519</v>
      </c>
      <c r="J33" s="553"/>
      <c r="K33" s="553"/>
      <c r="L33" s="553"/>
      <c r="M33" s="553"/>
      <c r="N33" s="74"/>
    </row>
    <row r="34" spans="2:15" ht="16.5" customHeight="1">
      <c r="B34" s="75"/>
      <c r="C34" s="75"/>
      <c r="D34" s="75"/>
      <c r="E34" s="75"/>
      <c r="F34" s="75"/>
      <c r="G34" s="75"/>
      <c r="H34" s="75"/>
      <c r="I34" s="75"/>
      <c r="J34" s="75"/>
      <c r="K34" s="75"/>
      <c r="L34" s="75"/>
      <c r="M34" s="74"/>
      <c r="N34" s="74"/>
    </row>
    <row r="35" spans="2:15" ht="14.25">
      <c r="B35" s="75"/>
      <c r="C35" s="187" t="s">
        <v>263</v>
      </c>
      <c r="D35" s="187"/>
      <c r="E35" s="187"/>
      <c r="F35" s="187"/>
      <c r="G35" s="187"/>
      <c r="H35" s="187"/>
      <c r="I35" s="187" t="s">
        <v>499</v>
      </c>
      <c r="J35" s="173">
        <v>7</v>
      </c>
      <c r="K35" s="187" t="s">
        <v>264</v>
      </c>
      <c r="L35" s="75"/>
      <c r="M35" s="74"/>
      <c r="N35" s="74"/>
      <c r="O35" s="167" t="s">
        <v>265</v>
      </c>
    </row>
    <row r="36" spans="2:15" ht="6.75" customHeight="1">
      <c r="B36" s="75"/>
      <c r="C36" s="75"/>
      <c r="D36" s="75"/>
      <c r="E36" s="75"/>
      <c r="F36" s="75"/>
      <c r="G36" s="75"/>
      <c r="H36" s="75"/>
      <c r="I36" s="75"/>
      <c r="J36" s="190"/>
      <c r="K36" s="75"/>
      <c r="L36" s="75"/>
      <c r="M36" s="74"/>
      <c r="N36" s="74"/>
    </row>
    <row r="37" spans="2:15" ht="14.25">
      <c r="B37" s="75"/>
      <c r="C37" s="75" t="s">
        <v>266</v>
      </c>
      <c r="D37" s="75"/>
      <c r="E37" s="75"/>
      <c r="F37" s="75"/>
      <c r="G37" s="75"/>
      <c r="H37" s="75"/>
      <c r="I37" s="187" t="s">
        <v>499</v>
      </c>
      <c r="J37" s="173">
        <v>8</v>
      </c>
      <c r="K37" s="187" t="s">
        <v>267</v>
      </c>
      <c r="L37" s="75"/>
      <c r="M37" s="74"/>
      <c r="N37" s="74"/>
    </row>
    <row r="38" spans="2:15" ht="14.25">
      <c r="B38" s="75"/>
      <c r="C38" s="75"/>
      <c r="D38" s="75"/>
      <c r="E38" s="75"/>
      <c r="F38" s="75"/>
      <c r="G38" s="75"/>
      <c r="H38" s="75"/>
      <c r="I38" s="75"/>
      <c r="J38" s="75"/>
      <c r="K38" s="75"/>
      <c r="L38" s="75"/>
      <c r="M38" s="74"/>
      <c r="N38" s="74"/>
    </row>
    <row r="39" spans="2:15" ht="14.25">
      <c r="B39" s="75"/>
      <c r="C39" s="75" t="s">
        <v>268</v>
      </c>
      <c r="D39" s="75"/>
      <c r="E39" s="75"/>
      <c r="F39" s="75"/>
      <c r="G39" s="75"/>
      <c r="H39" s="75"/>
      <c r="I39" s="75"/>
      <c r="J39" s="75"/>
      <c r="K39" s="75"/>
      <c r="L39" s="75"/>
      <c r="M39" s="74"/>
      <c r="N39" s="74"/>
    </row>
    <row r="40" spans="2:15" ht="14.25">
      <c r="B40" s="75"/>
      <c r="C40" s="75"/>
      <c r="D40" s="75"/>
      <c r="E40" s="75"/>
      <c r="F40" s="75"/>
      <c r="G40" s="75"/>
      <c r="H40" s="75"/>
      <c r="I40" s="75"/>
      <c r="J40" s="75"/>
      <c r="K40" s="75"/>
      <c r="L40" s="75"/>
      <c r="M40" s="74"/>
      <c r="N40" s="74"/>
    </row>
    <row r="41" spans="2:15" ht="14.25">
      <c r="B41" s="75"/>
      <c r="C41" s="75"/>
      <c r="D41" s="543" t="s">
        <v>487</v>
      </c>
      <c r="E41" s="543"/>
      <c r="F41" s="543"/>
      <c r="G41" s="543"/>
      <c r="H41" s="543"/>
      <c r="I41" s="543"/>
      <c r="J41" s="543"/>
      <c r="K41" s="543"/>
      <c r="L41" s="543"/>
      <c r="M41" s="74"/>
      <c r="N41" s="74"/>
    </row>
    <row r="42" spans="2:15" ht="14.25">
      <c r="B42" s="75"/>
      <c r="C42" s="191"/>
      <c r="D42" s="75" t="s">
        <v>498</v>
      </c>
      <c r="E42" s="441"/>
      <c r="F42" s="441"/>
      <c r="G42" s="441"/>
      <c r="H42" s="441"/>
      <c r="I42" s="441"/>
      <c r="L42" s="75"/>
      <c r="M42" s="74"/>
      <c r="N42" s="74"/>
    </row>
    <row r="43" spans="2:15" ht="14.25">
      <c r="B43" s="75"/>
      <c r="C43" s="75"/>
      <c r="D43" s="75" t="s">
        <v>269</v>
      </c>
      <c r="E43" s="187"/>
      <c r="F43" s="75"/>
      <c r="G43" s="75"/>
      <c r="H43" s="75"/>
      <c r="I43" s="75"/>
      <c r="J43" s="75"/>
      <c r="K43" s="75"/>
      <c r="L43" s="75"/>
      <c r="M43" s="74"/>
      <c r="N43" s="74"/>
    </row>
    <row r="44" spans="2:15" ht="14.25">
      <c r="B44" s="75"/>
      <c r="C44" s="75"/>
      <c r="D44" s="75" t="s">
        <v>270</v>
      </c>
      <c r="E44" s="75"/>
      <c r="F44" s="75"/>
      <c r="G44" s="75"/>
      <c r="H44" s="75"/>
      <c r="I44" s="75"/>
      <c r="J44" s="75"/>
      <c r="K44" s="75"/>
      <c r="L44" s="75"/>
      <c r="M44" s="74"/>
      <c r="N44" s="74"/>
    </row>
    <row r="45" spans="2:15" ht="14.25">
      <c r="B45" s="75"/>
      <c r="C45" s="75"/>
      <c r="D45" s="267" t="s">
        <v>271</v>
      </c>
      <c r="E45" s="267"/>
      <c r="F45" s="267"/>
      <c r="G45" s="267"/>
      <c r="H45" s="267"/>
      <c r="I45" s="267"/>
      <c r="J45" s="75"/>
      <c r="K45" s="75"/>
      <c r="L45" s="75"/>
      <c r="M45" s="74"/>
      <c r="N45" s="74"/>
    </row>
    <row r="46" spans="2:15" ht="14.25">
      <c r="B46" s="75"/>
      <c r="C46" s="75"/>
      <c r="D46" s="267" t="s">
        <v>272</v>
      </c>
      <c r="E46" s="267"/>
      <c r="F46" s="267"/>
      <c r="G46" s="267"/>
      <c r="H46" s="267"/>
      <c r="I46" s="267"/>
      <c r="J46" s="75"/>
      <c r="K46" s="75"/>
      <c r="L46" s="75"/>
      <c r="M46" s="74"/>
      <c r="N46" s="74"/>
    </row>
    <row r="47" spans="2:15" ht="14.25">
      <c r="B47" s="75"/>
      <c r="C47" s="75"/>
      <c r="D47" s="267" t="s">
        <v>273</v>
      </c>
      <c r="E47" s="268"/>
      <c r="F47" s="267"/>
      <c r="G47" s="267"/>
      <c r="H47" s="267"/>
      <c r="I47" s="267"/>
      <c r="J47" s="75"/>
      <c r="K47" s="75"/>
      <c r="L47" s="75"/>
      <c r="M47" s="74"/>
      <c r="N47" s="74"/>
    </row>
    <row r="48" spans="2:15" ht="14.25">
      <c r="B48" s="75"/>
      <c r="C48" s="75"/>
      <c r="D48" s="267" t="s">
        <v>274</v>
      </c>
      <c r="E48" s="267"/>
      <c r="F48" s="267"/>
      <c r="G48" s="267"/>
      <c r="H48" s="267"/>
      <c r="I48" s="267"/>
      <c r="J48" s="75"/>
      <c r="K48" s="75"/>
      <c r="L48" s="75"/>
      <c r="M48" s="74"/>
      <c r="N48" s="74"/>
    </row>
    <row r="49" spans="2:14" ht="14.25">
      <c r="B49" s="75"/>
      <c r="C49" s="75"/>
      <c r="D49" s="75"/>
      <c r="E49" s="187"/>
      <c r="F49" s="75"/>
      <c r="G49" s="75"/>
      <c r="H49" s="75"/>
      <c r="I49" s="75"/>
      <c r="J49" s="75"/>
      <c r="K49" s="75"/>
      <c r="L49" s="75"/>
      <c r="M49" s="74"/>
      <c r="N49" s="74"/>
    </row>
    <row r="50" spans="2:14" ht="14.25">
      <c r="B50" s="75"/>
      <c r="C50" s="75"/>
      <c r="D50" s="75"/>
      <c r="E50" s="187"/>
      <c r="F50" s="75"/>
      <c r="G50" s="75"/>
      <c r="H50" s="75"/>
      <c r="I50" s="75"/>
      <c r="J50" s="75"/>
      <c r="K50" s="75"/>
      <c r="L50" s="75"/>
      <c r="M50" s="74"/>
      <c r="N50" s="74"/>
    </row>
    <row r="51" spans="2:14" ht="14.25">
      <c r="B51" s="75"/>
      <c r="C51" s="75"/>
      <c r="D51" s="75"/>
      <c r="E51" s="187"/>
      <c r="F51" s="75"/>
      <c r="G51" s="75"/>
      <c r="H51" s="75"/>
      <c r="I51" s="75"/>
      <c r="J51" s="75"/>
      <c r="K51" s="75"/>
      <c r="L51" s="75"/>
      <c r="M51" s="74"/>
      <c r="N51" s="74"/>
    </row>
    <row r="52" spans="2:14" ht="14.25">
      <c r="B52" s="75"/>
      <c r="C52" s="75"/>
      <c r="D52" s="75"/>
      <c r="E52" s="187"/>
      <c r="F52" s="75"/>
      <c r="G52" s="75"/>
      <c r="H52" s="75"/>
      <c r="I52" s="75"/>
      <c r="J52" s="75"/>
      <c r="K52" s="75"/>
      <c r="L52" s="75"/>
      <c r="M52" s="74"/>
      <c r="N52" s="74"/>
    </row>
    <row r="53" spans="2:14" ht="14.25">
      <c r="B53" s="75"/>
      <c r="C53" s="75"/>
      <c r="D53" s="74"/>
      <c r="E53" s="187"/>
      <c r="F53" s="75"/>
      <c r="G53" s="75"/>
      <c r="H53" s="75"/>
      <c r="I53" s="75"/>
      <c r="J53" s="75"/>
      <c r="K53" s="75"/>
      <c r="L53" s="75"/>
      <c r="M53" s="74"/>
      <c r="N53" s="74"/>
    </row>
    <row r="54" spans="2:14" ht="14.25">
      <c r="B54" s="165"/>
      <c r="C54" s="165"/>
      <c r="D54" s="165"/>
      <c r="E54" s="165"/>
      <c r="F54" s="165"/>
      <c r="G54" s="165"/>
      <c r="H54" s="165"/>
      <c r="I54" s="165"/>
      <c r="J54" s="165"/>
      <c r="K54" s="165"/>
      <c r="L54" s="165"/>
    </row>
    <row r="55" spans="2:14" ht="14.25">
      <c r="B55" s="165"/>
      <c r="C55" s="165"/>
      <c r="D55" s="165"/>
      <c r="E55" s="165"/>
      <c r="F55" s="165"/>
      <c r="G55" s="165"/>
      <c r="H55" s="165"/>
      <c r="I55" s="165"/>
      <c r="J55" s="165"/>
      <c r="K55" s="165"/>
      <c r="L55" s="165"/>
    </row>
    <row r="56" spans="2:14">
      <c r="E56" s="167" t="s">
        <v>275</v>
      </c>
    </row>
  </sheetData>
  <sheetProtection selectLockedCells="1"/>
  <mergeCells count="16">
    <mergeCell ref="B1:M1"/>
    <mergeCell ref="D41:L41"/>
    <mergeCell ref="C30:N30"/>
    <mergeCell ref="B6:M6"/>
    <mergeCell ref="J17:M17"/>
    <mergeCell ref="J19:L19"/>
    <mergeCell ref="L10:M10"/>
    <mergeCell ref="J16:N16"/>
    <mergeCell ref="J18:M18"/>
    <mergeCell ref="L9:M9"/>
    <mergeCell ref="C24:D24"/>
    <mergeCell ref="J20:L20"/>
    <mergeCell ref="J21:L21"/>
    <mergeCell ref="C33:H33"/>
    <mergeCell ref="I33:M33"/>
    <mergeCell ref="D26:F26"/>
  </mergeCells>
  <phoneticPr fontId="4"/>
  <pageMargins left="0.51181102362204722" right="0.27559055118110237" top="0.74803149606299213" bottom="0.59055118110236227" header="0.51181102362204722" footer="0.51181102362204722"/>
  <pageSetup paperSize="9" scale="98"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B7028-37B9-462F-8C81-5A641D682B75}">
  <sheetPr>
    <tabColor theme="0" tint="-0.34998626667073579"/>
  </sheetPr>
  <dimension ref="A1:P49"/>
  <sheetViews>
    <sheetView view="pageBreakPreview" zoomScaleNormal="100" zoomScaleSheetLayoutView="100" workbookViewId="0"/>
  </sheetViews>
  <sheetFormatPr defaultColWidth="9" defaultRowHeight="13.5"/>
  <cols>
    <col min="1" max="4" width="3.25" style="470" customWidth="1"/>
    <col min="5" max="7" width="12" style="470" customWidth="1"/>
    <col min="8" max="8" width="3.125" style="470" customWidth="1"/>
    <col min="9" max="10" width="19" style="470" customWidth="1"/>
    <col min="11" max="14" width="3.25" style="470" customWidth="1"/>
    <col min="15" max="16384" width="9" style="470"/>
  </cols>
  <sheetData>
    <row r="1" spans="1:16" s="468" customFormat="1" ht="21" customHeight="1">
      <c r="A1" s="467" t="s">
        <v>546</v>
      </c>
    </row>
    <row r="2" spans="1:16" ht="13.5" customHeight="1">
      <c r="A2" s="557" t="s">
        <v>522</v>
      </c>
      <c r="B2" s="558"/>
      <c r="C2" s="558"/>
      <c r="D2" s="558"/>
      <c r="E2" s="558"/>
      <c r="F2" s="558"/>
      <c r="G2" s="558"/>
      <c r="H2" s="558"/>
      <c r="I2" s="558"/>
      <c r="J2" s="558"/>
      <c r="K2" s="558"/>
      <c r="L2" s="558"/>
      <c r="M2" s="558"/>
      <c r="N2" s="558"/>
      <c r="O2" s="469"/>
    </row>
    <row r="3" spans="1:16" ht="27.75" customHeight="1">
      <c r="A3" s="563" t="s">
        <v>523</v>
      </c>
      <c r="B3" s="558"/>
      <c r="C3" s="558"/>
      <c r="D3" s="558"/>
      <c r="E3" s="558"/>
      <c r="F3" s="558"/>
      <c r="G3" s="558"/>
      <c r="H3" s="558"/>
      <c r="I3" s="558"/>
      <c r="J3" s="558"/>
      <c r="K3" s="558"/>
      <c r="L3" s="558"/>
      <c r="M3" s="558"/>
      <c r="N3" s="558"/>
      <c r="O3" s="469"/>
    </row>
    <row r="4" spans="1:16">
      <c r="A4" s="471"/>
      <c r="B4" s="469"/>
      <c r="C4" s="469"/>
      <c r="D4" s="469"/>
      <c r="E4" s="469"/>
      <c r="F4" s="469"/>
      <c r="G4" s="469"/>
      <c r="H4" s="469"/>
      <c r="I4" s="469"/>
      <c r="J4" s="469"/>
      <c r="K4" s="469"/>
      <c r="L4" s="469"/>
      <c r="M4" s="469"/>
      <c r="N4" s="469"/>
      <c r="O4" s="469"/>
    </row>
    <row r="5" spans="1:16" ht="14.1" customHeight="1">
      <c r="A5" s="472"/>
      <c r="B5" s="562" t="s">
        <v>524</v>
      </c>
      <c r="C5" s="562"/>
      <c r="D5" s="562"/>
      <c r="E5" s="562"/>
      <c r="F5" s="562"/>
      <c r="G5" s="562"/>
      <c r="H5" s="562"/>
      <c r="I5" s="562"/>
      <c r="J5" s="562"/>
      <c r="K5" s="562"/>
      <c r="L5" s="562"/>
      <c r="M5" s="562"/>
      <c r="N5" s="562"/>
      <c r="O5" s="469"/>
    </row>
    <row r="6" spans="1:16" ht="14.1" customHeight="1">
      <c r="A6" s="472"/>
      <c r="B6" s="562" t="s">
        <v>525</v>
      </c>
      <c r="C6" s="562"/>
      <c r="D6" s="562"/>
      <c r="E6" s="562"/>
      <c r="F6" s="562"/>
      <c r="G6" s="562"/>
      <c r="H6" s="562"/>
      <c r="I6" s="562"/>
      <c r="J6" s="562"/>
      <c r="K6" s="562"/>
      <c r="L6" s="562"/>
      <c r="M6" s="562"/>
      <c r="N6" s="562"/>
      <c r="O6" s="469"/>
    </row>
    <row r="7" spans="1:16" ht="14.1" customHeight="1">
      <c r="A7" s="471"/>
      <c r="B7" s="469"/>
      <c r="C7" s="469"/>
      <c r="D7" s="469"/>
      <c r="E7" s="469"/>
      <c r="F7" s="469"/>
      <c r="G7" s="469"/>
      <c r="H7" s="469"/>
      <c r="I7" s="469"/>
      <c r="J7" s="469"/>
      <c r="K7" s="469"/>
      <c r="L7" s="469"/>
      <c r="M7" s="469"/>
      <c r="N7" s="469"/>
      <c r="O7" s="469"/>
    </row>
    <row r="8" spans="1:16" ht="22.5" customHeight="1">
      <c r="A8" s="564" t="s">
        <v>526</v>
      </c>
      <c r="B8" s="558"/>
      <c r="C8" s="558"/>
      <c r="D8" s="558"/>
      <c r="E8" s="558"/>
      <c r="F8" s="558"/>
      <c r="G8" s="558"/>
      <c r="H8" s="558"/>
      <c r="I8" s="558"/>
      <c r="J8" s="558"/>
      <c r="K8" s="558"/>
      <c r="L8" s="558"/>
      <c r="M8" s="558"/>
      <c r="N8" s="558"/>
      <c r="O8" s="469"/>
    </row>
    <row r="9" spans="1:16" ht="14.1" customHeight="1">
      <c r="A9" s="483"/>
      <c r="B9" s="482"/>
      <c r="C9" s="482"/>
      <c r="D9" s="482"/>
      <c r="E9" s="482"/>
      <c r="F9" s="482"/>
      <c r="G9" s="482"/>
      <c r="H9" s="482"/>
      <c r="I9" s="482"/>
      <c r="J9" s="482"/>
      <c r="K9" s="482"/>
      <c r="L9" s="482"/>
      <c r="M9" s="482"/>
      <c r="N9" s="482"/>
      <c r="O9" s="482"/>
    </row>
    <row r="10" spans="1:16" ht="14.1" customHeight="1">
      <c r="A10" s="562" t="s">
        <v>559</v>
      </c>
      <c r="B10" s="562"/>
      <c r="C10" s="562"/>
      <c r="D10" s="562"/>
      <c r="E10" s="562"/>
      <c r="F10" s="562"/>
      <c r="G10" s="562"/>
      <c r="H10" s="562"/>
      <c r="I10" s="562"/>
      <c r="J10" s="562"/>
      <c r="K10" s="562"/>
      <c r="L10" s="562"/>
      <c r="M10" s="562"/>
      <c r="N10" s="562"/>
      <c r="O10" s="469"/>
    </row>
    <row r="11" spans="1:16" ht="27.95" customHeight="1">
      <c r="A11" s="557" t="s">
        <v>547</v>
      </c>
      <c r="B11" s="557"/>
      <c r="C11" s="557"/>
      <c r="D11" s="557"/>
      <c r="E11" s="557"/>
      <c r="F11" s="557"/>
      <c r="G11" s="557"/>
      <c r="H11" s="557"/>
      <c r="I11" s="557"/>
      <c r="J11" s="557"/>
      <c r="K11" s="557"/>
      <c r="L11" s="557"/>
      <c r="M11" s="557"/>
      <c r="N11" s="557"/>
      <c r="O11" s="469"/>
      <c r="P11" s="474"/>
    </row>
    <row r="12" spans="1:16" ht="14.1" customHeight="1">
      <c r="A12" s="471"/>
      <c r="B12" s="469"/>
      <c r="C12" s="469"/>
      <c r="D12" s="469"/>
      <c r="E12" s="469"/>
      <c r="F12" s="469"/>
      <c r="G12" s="469"/>
      <c r="H12" s="469"/>
      <c r="I12" s="469"/>
      <c r="J12" s="469"/>
      <c r="K12" s="469"/>
      <c r="L12" s="469"/>
      <c r="M12" s="469"/>
      <c r="N12" s="469"/>
      <c r="O12" s="469"/>
      <c r="P12" s="474"/>
    </row>
    <row r="13" spans="1:16" ht="14.1" customHeight="1">
      <c r="A13" s="472"/>
      <c r="B13" s="562" t="s">
        <v>543</v>
      </c>
      <c r="C13" s="562"/>
      <c r="D13" s="562"/>
      <c r="E13" s="562"/>
      <c r="F13" s="562"/>
      <c r="G13" s="562"/>
      <c r="H13" s="562"/>
      <c r="I13" s="562"/>
      <c r="J13" s="562"/>
      <c r="K13" s="562"/>
      <c r="L13" s="562"/>
      <c r="M13" s="562"/>
      <c r="N13" s="562"/>
      <c r="O13" s="469"/>
    </row>
    <row r="14" spans="1:16" ht="27.95" customHeight="1">
      <c r="A14" s="472"/>
      <c r="B14" s="562" t="s">
        <v>548</v>
      </c>
      <c r="C14" s="562"/>
      <c r="D14" s="562"/>
      <c r="E14" s="562"/>
      <c r="F14" s="562"/>
      <c r="G14" s="562"/>
      <c r="H14" s="562"/>
      <c r="I14" s="562"/>
      <c r="J14" s="562"/>
      <c r="K14" s="562"/>
      <c r="L14" s="562"/>
      <c r="M14" s="562"/>
      <c r="N14" s="562"/>
      <c r="O14" s="469"/>
    </row>
    <row r="15" spans="1:16" ht="42" customHeight="1">
      <c r="A15" s="472"/>
      <c r="B15" s="562" t="s">
        <v>549</v>
      </c>
      <c r="C15" s="562"/>
      <c r="D15" s="562"/>
      <c r="E15" s="562"/>
      <c r="F15" s="562"/>
      <c r="G15" s="562"/>
      <c r="H15" s="562"/>
      <c r="I15" s="562"/>
      <c r="J15" s="562"/>
      <c r="K15" s="562"/>
      <c r="L15" s="562"/>
      <c r="M15" s="562"/>
      <c r="N15" s="562"/>
      <c r="O15" s="469"/>
    </row>
    <row r="16" spans="1:16" ht="56.1" customHeight="1">
      <c r="A16" s="472"/>
      <c r="B16" s="562" t="s">
        <v>550</v>
      </c>
      <c r="C16" s="562"/>
      <c r="D16" s="562"/>
      <c r="E16" s="562"/>
      <c r="F16" s="562"/>
      <c r="G16" s="562"/>
      <c r="H16" s="562"/>
      <c r="I16" s="562"/>
      <c r="J16" s="562"/>
      <c r="K16" s="562"/>
      <c r="L16" s="562"/>
      <c r="M16" s="562"/>
      <c r="N16" s="562"/>
      <c r="O16" s="469"/>
    </row>
    <row r="17" spans="1:15" ht="14.1" customHeight="1">
      <c r="A17" s="473"/>
      <c r="B17" s="469"/>
      <c r="C17" s="469"/>
      <c r="D17" s="469"/>
      <c r="E17" s="469"/>
      <c r="F17" s="469"/>
      <c r="G17" s="469"/>
      <c r="H17" s="469"/>
      <c r="I17" s="469"/>
      <c r="J17" s="469"/>
      <c r="K17" s="469"/>
      <c r="L17" s="469"/>
      <c r="M17" s="469"/>
      <c r="N17" s="469"/>
      <c r="O17" s="469"/>
    </row>
    <row r="18" spans="1:15" ht="14.1" customHeight="1">
      <c r="A18" s="562" t="s">
        <v>560</v>
      </c>
      <c r="B18" s="562"/>
      <c r="C18" s="562"/>
      <c r="D18" s="562"/>
      <c r="E18" s="562"/>
      <c r="F18" s="562"/>
      <c r="G18" s="562"/>
      <c r="H18" s="562"/>
      <c r="I18" s="562"/>
      <c r="J18" s="562"/>
      <c r="K18" s="562"/>
      <c r="L18" s="562"/>
      <c r="M18" s="562"/>
      <c r="N18" s="562"/>
      <c r="O18" s="482"/>
    </row>
    <row r="19" spans="1:15" ht="14.1" customHeight="1">
      <c r="A19" s="557" t="s">
        <v>544</v>
      </c>
      <c r="B19" s="558"/>
      <c r="C19" s="558"/>
      <c r="D19" s="558"/>
      <c r="E19" s="558"/>
      <c r="F19" s="558"/>
      <c r="G19" s="558"/>
      <c r="H19" s="558"/>
      <c r="I19" s="558"/>
      <c r="J19" s="558"/>
      <c r="K19" s="558"/>
      <c r="L19" s="558"/>
      <c r="M19" s="558"/>
      <c r="N19" s="558"/>
      <c r="O19" s="469"/>
    </row>
    <row r="20" spans="1:15" ht="14.1" customHeight="1">
      <c r="A20" s="471"/>
      <c r="B20" s="469"/>
      <c r="C20" s="469"/>
      <c r="D20" s="469"/>
      <c r="E20" s="469"/>
      <c r="F20" s="469"/>
      <c r="G20" s="469"/>
      <c r="H20" s="469"/>
      <c r="I20" s="469"/>
      <c r="J20" s="469"/>
      <c r="K20" s="469"/>
      <c r="L20" s="469"/>
      <c r="M20" s="469"/>
      <c r="N20" s="469"/>
      <c r="O20" s="469"/>
    </row>
    <row r="21" spans="1:15" ht="27.95" customHeight="1">
      <c r="A21" s="472"/>
      <c r="B21" s="562" t="s">
        <v>551</v>
      </c>
      <c r="C21" s="562"/>
      <c r="D21" s="562"/>
      <c r="E21" s="562"/>
      <c r="F21" s="562"/>
      <c r="G21" s="562"/>
      <c r="H21" s="562"/>
      <c r="I21" s="562"/>
      <c r="J21" s="562"/>
      <c r="K21" s="562"/>
      <c r="L21" s="562"/>
      <c r="M21" s="562"/>
      <c r="N21" s="562"/>
      <c r="O21" s="469"/>
    </row>
    <row r="22" spans="1:15" ht="27.95" customHeight="1">
      <c r="A22" s="472"/>
      <c r="B22" s="472"/>
      <c r="C22" s="562" t="s">
        <v>527</v>
      </c>
      <c r="D22" s="562"/>
      <c r="E22" s="562"/>
      <c r="F22" s="562"/>
      <c r="G22" s="562"/>
      <c r="H22" s="562"/>
      <c r="I22" s="562"/>
      <c r="J22" s="562"/>
      <c r="K22" s="562"/>
      <c r="L22" s="562"/>
      <c r="M22" s="562"/>
      <c r="N22" s="469"/>
      <c r="O22" s="469"/>
    </row>
    <row r="23" spans="1:15" ht="14.1" customHeight="1">
      <c r="A23" s="472"/>
      <c r="B23" s="472"/>
      <c r="C23" s="562" t="s">
        <v>552</v>
      </c>
      <c r="D23" s="562"/>
      <c r="E23" s="562"/>
      <c r="F23" s="562"/>
      <c r="G23" s="562"/>
      <c r="H23" s="562"/>
      <c r="I23" s="562"/>
      <c r="J23" s="562"/>
      <c r="K23" s="562"/>
      <c r="L23" s="562"/>
      <c r="M23" s="562"/>
      <c r="N23" s="469"/>
      <c r="O23" s="469"/>
    </row>
    <row r="24" spans="1:15" ht="14.1" customHeight="1">
      <c r="A24" s="472"/>
      <c r="B24" s="472"/>
      <c r="C24" s="562" t="s">
        <v>528</v>
      </c>
      <c r="D24" s="562"/>
      <c r="E24" s="562"/>
      <c r="F24" s="562"/>
      <c r="G24" s="562"/>
      <c r="H24" s="562"/>
      <c r="I24" s="562"/>
      <c r="J24" s="562"/>
      <c r="K24" s="562"/>
      <c r="L24" s="562"/>
      <c r="M24" s="562"/>
      <c r="N24" s="469"/>
      <c r="O24" s="469"/>
    </row>
    <row r="25" spans="1:15" ht="14.1" customHeight="1">
      <c r="A25" s="472"/>
      <c r="B25" s="472"/>
      <c r="C25" s="562" t="s">
        <v>529</v>
      </c>
      <c r="D25" s="562"/>
      <c r="E25" s="562"/>
      <c r="F25" s="562"/>
      <c r="G25" s="562"/>
      <c r="H25" s="562"/>
      <c r="I25" s="562"/>
      <c r="J25" s="562"/>
      <c r="K25" s="562"/>
      <c r="L25" s="562"/>
      <c r="M25" s="562"/>
      <c r="N25" s="469"/>
      <c r="O25" s="469"/>
    </row>
    <row r="26" spans="1:15" ht="14.1" customHeight="1">
      <c r="A26" s="472"/>
      <c r="B26" s="472"/>
      <c r="C26" s="562" t="s">
        <v>530</v>
      </c>
      <c r="D26" s="562"/>
      <c r="E26" s="562"/>
      <c r="F26" s="562"/>
      <c r="G26" s="562"/>
      <c r="H26" s="562"/>
      <c r="I26" s="562"/>
      <c r="J26" s="562"/>
      <c r="K26" s="562"/>
      <c r="L26" s="562"/>
      <c r="M26" s="562"/>
      <c r="N26" s="469"/>
      <c r="O26" s="469"/>
    </row>
    <row r="27" spans="1:15" ht="14.1" customHeight="1">
      <c r="A27" s="472"/>
      <c r="B27" s="472"/>
      <c r="C27" s="562" t="s">
        <v>531</v>
      </c>
      <c r="D27" s="562"/>
      <c r="E27" s="562"/>
      <c r="F27" s="562"/>
      <c r="G27" s="562"/>
      <c r="H27" s="562"/>
      <c r="I27" s="562"/>
      <c r="J27" s="562"/>
      <c r="K27" s="562"/>
      <c r="L27" s="562"/>
      <c r="M27" s="562"/>
      <c r="N27" s="469"/>
      <c r="O27" s="469"/>
    </row>
    <row r="28" spans="1:15" ht="27.95" customHeight="1">
      <c r="A28" s="472"/>
      <c r="B28" s="472"/>
      <c r="C28" s="562" t="s">
        <v>553</v>
      </c>
      <c r="D28" s="562"/>
      <c r="E28" s="562"/>
      <c r="F28" s="562"/>
      <c r="G28" s="562"/>
      <c r="H28" s="562"/>
      <c r="I28" s="562"/>
      <c r="J28" s="562"/>
      <c r="K28" s="562"/>
      <c r="L28" s="562"/>
      <c r="M28" s="562"/>
      <c r="N28" s="469"/>
      <c r="O28" s="469"/>
    </row>
    <row r="29" spans="1:15" ht="27.95" customHeight="1">
      <c r="A29" s="472"/>
      <c r="B29" s="472"/>
      <c r="C29" s="562" t="s">
        <v>554</v>
      </c>
      <c r="D29" s="562"/>
      <c r="E29" s="562"/>
      <c r="F29" s="562"/>
      <c r="G29" s="562"/>
      <c r="H29" s="562"/>
      <c r="I29" s="562"/>
      <c r="J29" s="562"/>
      <c r="K29" s="562"/>
      <c r="L29" s="562"/>
      <c r="M29" s="562"/>
      <c r="N29" s="469"/>
      <c r="O29" s="469"/>
    </row>
    <row r="30" spans="1:15" ht="27.95" customHeight="1">
      <c r="A30" s="472"/>
      <c r="B30" s="472"/>
      <c r="C30" s="562" t="s">
        <v>555</v>
      </c>
      <c r="D30" s="562"/>
      <c r="E30" s="562"/>
      <c r="F30" s="562"/>
      <c r="G30" s="562"/>
      <c r="H30" s="562"/>
      <c r="I30" s="562"/>
      <c r="J30" s="562"/>
      <c r="K30" s="562"/>
      <c r="L30" s="562"/>
      <c r="M30" s="562"/>
      <c r="N30" s="469"/>
      <c r="O30" s="469"/>
    </row>
    <row r="31" spans="1:15" ht="14.1" customHeight="1">
      <c r="A31" s="471"/>
      <c r="B31" s="469"/>
      <c r="C31" s="469"/>
      <c r="D31" s="469"/>
      <c r="E31" s="469"/>
      <c r="F31" s="469"/>
      <c r="G31" s="469"/>
      <c r="H31" s="469"/>
      <c r="I31" s="469"/>
      <c r="J31" s="469"/>
      <c r="K31" s="469"/>
      <c r="L31" s="469"/>
      <c r="M31" s="469"/>
      <c r="N31" s="469"/>
      <c r="O31" s="469"/>
    </row>
    <row r="32" spans="1:15" ht="14.1" customHeight="1">
      <c r="A32" s="471"/>
      <c r="B32" s="469"/>
      <c r="C32" s="469"/>
      <c r="D32" s="469"/>
      <c r="E32" s="469"/>
      <c r="F32" s="469"/>
      <c r="G32" s="469"/>
      <c r="H32" s="469"/>
      <c r="I32" s="469"/>
      <c r="J32" s="469"/>
      <c r="K32" s="469"/>
      <c r="L32" s="469"/>
      <c r="M32" s="469"/>
      <c r="N32" s="469"/>
      <c r="O32" s="469"/>
    </row>
    <row r="33" spans="1:15" ht="27.95" customHeight="1">
      <c r="A33" s="472"/>
      <c r="B33" s="562" t="s">
        <v>556</v>
      </c>
      <c r="C33" s="562"/>
      <c r="D33" s="562"/>
      <c r="E33" s="562"/>
      <c r="F33" s="562"/>
      <c r="G33" s="562"/>
      <c r="H33" s="562"/>
      <c r="I33" s="562"/>
      <c r="J33" s="562"/>
      <c r="K33" s="562"/>
      <c r="L33" s="562"/>
      <c r="M33" s="562"/>
      <c r="N33" s="562"/>
      <c r="O33" s="469"/>
    </row>
    <row r="34" spans="1:15" ht="69" customHeight="1">
      <c r="A34" s="472"/>
      <c r="B34" s="469"/>
      <c r="C34" s="556" t="s">
        <v>557</v>
      </c>
      <c r="D34" s="556"/>
      <c r="E34" s="556"/>
      <c r="F34" s="556"/>
      <c r="G34" s="556"/>
      <c r="H34" s="556"/>
      <c r="I34" s="556"/>
      <c r="J34" s="556"/>
      <c r="K34" s="556"/>
      <c r="L34" s="556"/>
      <c r="M34" s="556"/>
      <c r="N34" s="469"/>
      <c r="O34" s="469"/>
    </row>
    <row r="35" spans="1:15" ht="14.1" customHeight="1">
      <c r="A35" s="471"/>
      <c r="B35" s="469"/>
      <c r="C35" s="469"/>
      <c r="D35" s="469"/>
      <c r="E35" s="469"/>
      <c r="F35" s="469"/>
      <c r="G35" s="469"/>
      <c r="H35" s="469"/>
      <c r="I35" s="469"/>
      <c r="J35" s="469"/>
      <c r="K35" s="469"/>
      <c r="L35" s="469"/>
      <c r="M35" s="469"/>
      <c r="N35" s="469"/>
      <c r="O35" s="469"/>
    </row>
    <row r="36" spans="1:15" ht="14.1" customHeight="1">
      <c r="A36" s="560">
        <f>IF(入力シート!C7="","令和　年　月　日",入力シート!C7)</f>
        <v>45748</v>
      </c>
      <c r="B36" s="561"/>
      <c r="C36" s="561"/>
      <c r="D36" s="561"/>
      <c r="E36" s="561"/>
      <c r="F36" s="561"/>
      <c r="G36" s="561"/>
      <c r="H36" s="561"/>
      <c r="I36" s="561"/>
      <c r="J36" s="561"/>
      <c r="K36" s="561"/>
      <c r="L36" s="561"/>
      <c r="M36" s="561"/>
      <c r="N36" s="561"/>
      <c r="O36" s="469"/>
    </row>
    <row r="37" spans="1:15" ht="14.1" customHeight="1">
      <c r="A37" s="475"/>
      <c r="B37" s="476"/>
      <c r="C37" s="476"/>
      <c r="D37" s="476"/>
      <c r="E37" s="476"/>
      <c r="F37" s="476"/>
      <c r="G37" s="476"/>
      <c r="H37" s="476"/>
      <c r="I37" s="476"/>
      <c r="J37" s="476"/>
      <c r="K37" s="476"/>
      <c r="L37" s="476"/>
      <c r="M37" s="476"/>
      <c r="N37" s="476"/>
      <c r="O37" s="469"/>
    </row>
    <row r="38" spans="1:15" s="477" customFormat="1" ht="14.1" customHeight="1">
      <c r="A38" s="557" t="s">
        <v>532</v>
      </c>
      <c r="B38" s="558"/>
      <c r="C38" s="558"/>
      <c r="D38" s="558"/>
      <c r="E38" s="558"/>
      <c r="F38" s="558"/>
      <c r="G38" s="558"/>
      <c r="H38" s="558"/>
      <c r="I38" s="558"/>
      <c r="J38" s="558"/>
      <c r="K38" s="558"/>
      <c r="L38" s="558"/>
      <c r="M38" s="558"/>
      <c r="N38" s="558"/>
      <c r="O38" s="469"/>
    </row>
    <row r="39" spans="1:15" ht="14.1" customHeight="1">
      <c r="A39" s="471"/>
      <c r="B39" s="469"/>
      <c r="C39" s="469"/>
      <c r="D39" s="469"/>
      <c r="E39" s="469"/>
      <c r="F39" s="469"/>
      <c r="G39" s="469"/>
      <c r="H39" s="469"/>
      <c r="I39" s="469"/>
      <c r="J39" s="469"/>
      <c r="K39" s="469"/>
      <c r="L39" s="469"/>
      <c r="M39" s="469"/>
      <c r="N39" s="469"/>
      <c r="O39" s="469"/>
    </row>
    <row r="40" spans="1:15" ht="27.95" customHeight="1">
      <c r="A40" s="472" t="s">
        <v>533</v>
      </c>
      <c r="B40" s="469"/>
      <c r="C40" s="469"/>
      <c r="D40" s="469"/>
      <c r="E40" s="469"/>
      <c r="F40" s="469"/>
      <c r="G40" s="478" t="s">
        <v>534</v>
      </c>
      <c r="H40" s="479"/>
      <c r="I40" s="556">
        <f>IF(入力シート!C15="理事長、代表理事等「法人代表者」",入力シート!C8,入力シート!C9)</f>
        <v>0</v>
      </c>
      <c r="J40" s="556"/>
      <c r="K40" s="556"/>
      <c r="L40" s="556"/>
      <c r="M40" s="556"/>
      <c r="N40" s="556"/>
      <c r="O40" s="469"/>
    </row>
    <row r="41" spans="1:15" ht="27.95" customHeight="1">
      <c r="A41" s="472" t="s">
        <v>535</v>
      </c>
      <c r="B41" s="469"/>
      <c r="C41" s="469"/>
      <c r="D41" s="469"/>
      <c r="E41" s="469"/>
      <c r="F41" s="469"/>
      <c r="G41" s="478" t="s">
        <v>536</v>
      </c>
      <c r="H41" s="479"/>
      <c r="I41" s="556" t="str">
        <f>IF(入力シート!C11="","　",入力シート!C11)</f>
        <v>　</v>
      </c>
      <c r="J41" s="556"/>
      <c r="K41" s="556"/>
      <c r="L41" s="556"/>
      <c r="M41" s="556"/>
      <c r="N41" s="556"/>
      <c r="O41" s="469"/>
    </row>
    <row r="42" spans="1:15" ht="27.95" customHeight="1">
      <c r="A42" s="472"/>
      <c r="B42" s="469"/>
      <c r="C42" s="469"/>
      <c r="D42" s="469"/>
      <c r="E42" s="469"/>
      <c r="F42" s="469"/>
      <c r="G42" s="478"/>
      <c r="H42" s="479"/>
      <c r="I42" s="559" t="str">
        <f>IF(入力シート!C15="院長等「病院代表者」",入力シート!C13,CONCATENATE("(",入力シート!C13,")"))</f>
        <v>()</v>
      </c>
      <c r="J42" s="559"/>
      <c r="K42" s="559"/>
      <c r="L42" s="559"/>
      <c r="M42" s="559"/>
      <c r="N42" s="559"/>
      <c r="O42" s="469"/>
    </row>
    <row r="43" spans="1:15" s="477" customFormat="1" ht="27.95" customHeight="1">
      <c r="A43" s="472"/>
      <c r="B43" s="469"/>
      <c r="C43" s="469"/>
      <c r="D43" s="469"/>
      <c r="E43" s="469"/>
      <c r="F43" s="469"/>
      <c r="G43" s="478" t="s">
        <v>537</v>
      </c>
      <c r="H43" s="479"/>
      <c r="I43" s="556" t="str">
        <f>IF(入力シート!C14="","代表者職・氏名",CONCATENATE(入力シート!C14&amp;"　　"&amp;入力シート!D14))</f>
        <v>代表者職・氏名</v>
      </c>
      <c r="J43" s="556"/>
      <c r="K43" s="556"/>
      <c r="L43" s="556"/>
      <c r="M43" s="556"/>
      <c r="N43" s="556"/>
      <c r="O43" s="469"/>
    </row>
    <row r="44" spans="1:15" ht="27.95" customHeight="1">
      <c r="A44" s="472"/>
      <c r="B44" s="469"/>
      <c r="C44" s="469"/>
      <c r="D44" s="469"/>
      <c r="E44" s="469"/>
      <c r="F44" s="469"/>
      <c r="G44" s="478" t="s">
        <v>538</v>
      </c>
      <c r="H44" s="479"/>
      <c r="I44" s="556" t="str">
        <f>IF(入力シート!C17="","　",入力シート!C17)</f>
        <v>　</v>
      </c>
      <c r="J44" s="556"/>
      <c r="K44" s="556"/>
      <c r="L44" s="556"/>
      <c r="M44" s="556"/>
      <c r="N44" s="556"/>
      <c r="O44" s="469"/>
    </row>
    <row r="45" spans="1:15" ht="27.95" customHeight="1">
      <c r="A45" s="480" t="s">
        <v>539</v>
      </c>
      <c r="B45" s="469"/>
      <c r="C45" s="469"/>
      <c r="D45" s="469"/>
      <c r="E45" s="469"/>
      <c r="F45" s="469"/>
      <c r="G45" s="478" t="s">
        <v>540</v>
      </c>
      <c r="H45" s="469"/>
      <c r="I45" s="556" t="str">
        <f>IF(入力シート!C18="","　",入力シート!C18)</f>
        <v>　</v>
      </c>
      <c r="J45" s="556"/>
      <c r="K45" s="556"/>
      <c r="L45" s="556"/>
      <c r="M45" s="556"/>
      <c r="N45" s="556"/>
      <c r="O45" s="469"/>
    </row>
    <row r="46" spans="1:15" ht="14.1" customHeight="1">
      <c r="A46" s="469"/>
      <c r="B46" s="469"/>
      <c r="C46" s="469"/>
      <c r="D46" s="469"/>
      <c r="E46" s="469"/>
      <c r="F46" s="469"/>
      <c r="G46" s="469"/>
      <c r="H46" s="469"/>
      <c r="I46" s="469"/>
      <c r="J46" s="469"/>
      <c r="K46" s="469"/>
      <c r="L46" s="469"/>
      <c r="M46" s="469"/>
      <c r="N46" s="469"/>
      <c r="O46" s="469"/>
    </row>
    <row r="47" spans="1:15">
      <c r="A47" s="469"/>
      <c r="B47" s="469"/>
      <c r="C47" s="469"/>
      <c r="D47" s="469"/>
      <c r="E47" s="469"/>
      <c r="F47" s="469"/>
      <c r="G47" s="469"/>
      <c r="H47" s="469"/>
      <c r="I47" s="469"/>
      <c r="J47" s="469"/>
      <c r="K47" s="469"/>
      <c r="L47" s="469"/>
      <c r="M47" s="469"/>
      <c r="N47" s="469"/>
      <c r="O47" s="469"/>
    </row>
    <row r="48" spans="1:15">
      <c r="A48" s="469"/>
      <c r="B48" s="469"/>
      <c r="C48" s="469"/>
      <c r="D48" s="469"/>
      <c r="E48" s="469"/>
      <c r="F48" s="469"/>
      <c r="G48" s="469"/>
      <c r="H48" s="469"/>
      <c r="I48" s="469"/>
      <c r="J48" s="469"/>
      <c r="K48" s="469"/>
      <c r="L48" s="469"/>
      <c r="M48" s="469"/>
      <c r="N48" s="469"/>
      <c r="O48" s="469"/>
    </row>
    <row r="49" spans="1:15">
      <c r="A49" s="469"/>
      <c r="B49" s="469"/>
      <c r="C49" s="469"/>
      <c r="D49" s="469"/>
      <c r="E49" s="469"/>
      <c r="F49" s="469"/>
      <c r="G49" s="469"/>
      <c r="H49" s="469"/>
      <c r="I49" s="469"/>
      <c r="J49" s="469"/>
      <c r="K49" s="469"/>
      <c r="L49" s="469"/>
      <c r="M49" s="469"/>
      <c r="N49" s="469"/>
      <c r="O49" s="469"/>
    </row>
  </sheetData>
  <sheetProtection selectLockedCells="1" selectUnlockedCells="1"/>
  <protectedRanges>
    <protectedRange sqref="D30:E30" name="範囲1_2"/>
  </protectedRanges>
  <mergeCells count="33">
    <mergeCell ref="B21:N21"/>
    <mergeCell ref="A2:N2"/>
    <mergeCell ref="A3:N3"/>
    <mergeCell ref="B5:N5"/>
    <mergeCell ref="B6:N6"/>
    <mergeCell ref="A8:N8"/>
    <mergeCell ref="A11:N11"/>
    <mergeCell ref="B13:N13"/>
    <mergeCell ref="B14:N14"/>
    <mergeCell ref="B15:N15"/>
    <mergeCell ref="B16:N16"/>
    <mergeCell ref="A19:N19"/>
    <mergeCell ref="A10:N10"/>
    <mergeCell ref="A18:N18"/>
    <mergeCell ref="A36:N36"/>
    <mergeCell ref="C22:M22"/>
    <mergeCell ref="C23:M23"/>
    <mergeCell ref="C24:M24"/>
    <mergeCell ref="C25:M25"/>
    <mergeCell ref="C26:M26"/>
    <mergeCell ref="C27:M27"/>
    <mergeCell ref="C28:M28"/>
    <mergeCell ref="C29:M29"/>
    <mergeCell ref="C30:M30"/>
    <mergeCell ref="B33:N33"/>
    <mergeCell ref="C34:M34"/>
    <mergeCell ref="I45:N45"/>
    <mergeCell ref="A38:N38"/>
    <mergeCell ref="I40:N40"/>
    <mergeCell ref="I41:N41"/>
    <mergeCell ref="I42:N42"/>
    <mergeCell ref="I43:N43"/>
    <mergeCell ref="I44:N44"/>
  </mergeCells>
  <phoneticPr fontId="4"/>
  <pageMargins left="0.70866141732283472" right="0.70866141732283472" top="0.74803149606299213" bottom="0.74803149606299213" header="0.31496062992125984" footer="0.31496062992125984"/>
  <pageSetup paperSize="9" scale="83"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51"/>
  </sheetPr>
  <dimension ref="A1:E34"/>
  <sheetViews>
    <sheetView view="pageBreakPreview" zoomScaleNormal="100" zoomScaleSheetLayoutView="100" workbookViewId="0"/>
  </sheetViews>
  <sheetFormatPr defaultColWidth="9" defaultRowHeight="13.5"/>
  <cols>
    <col min="1" max="1" width="4.25" style="74" customWidth="1"/>
    <col min="2" max="2" width="25.375" style="74" customWidth="1"/>
    <col min="3" max="3" width="28.375" style="457" customWidth="1"/>
    <col min="4" max="4" width="4" style="74" customWidth="1"/>
    <col min="5" max="5" width="21.375" style="74" customWidth="1"/>
    <col min="6" max="16384" width="9" style="74"/>
  </cols>
  <sheetData>
    <row r="1" spans="1:5" ht="17.25" customHeight="1">
      <c r="A1" s="73" t="s">
        <v>276</v>
      </c>
      <c r="E1" s="437" t="str">
        <f>IF(入力シート!C11="","",入力シート!C11)</f>
        <v/>
      </c>
    </row>
    <row r="3" spans="1:5" ht="21">
      <c r="A3" s="565" t="s">
        <v>277</v>
      </c>
      <c r="B3" s="565"/>
      <c r="C3" s="565"/>
      <c r="D3" s="565"/>
      <c r="E3" s="565"/>
    </row>
    <row r="5" spans="1:5" s="75" customFormat="1" ht="14.25">
      <c r="A5" s="75" t="s">
        <v>278</v>
      </c>
      <c r="C5" s="458"/>
    </row>
    <row r="6" spans="1:5" s="75" customFormat="1" ht="15" thickBot="1">
      <c r="C6" s="458"/>
    </row>
    <row r="7" spans="1:5" s="75" customFormat="1" ht="39.950000000000003" customHeight="1" thickBot="1">
      <c r="B7" s="76" t="s">
        <v>279</v>
      </c>
      <c r="C7" s="581" t="s">
        <v>280</v>
      </c>
      <c r="D7" s="582"/>
      <c r="E7" s="77" t="s">
        <v>323</v>
      </c>
    </row>
    <row r="8" spans="1:5" s="75" customFormat="1" ht="20.100000000000001" customHeight="1">
      <c r="B8" s="566" t="s">
        <v>281</v>
      </c>
      <c r="C8" s="586">
        <f>'様式１－１（所要額調書）'!O11</f>
        <v>0</v>
      </c>
      <c r="D8" s="583" t="s">
        <v>21</v>
      </c>
      <c r="E8" s="570"/>
    </row>
    <row r="9" spans="1:5" s="75" customFormat="1" ht="20.100000000000001" customHeight="1">
      <c r="B9" s="567"/>
      <c r="C9" s="574"/>
      <c r="D9" s="576"/>
      <c r="E9" s="571"/>
    </row>
    <row r="10" spans="1:5" s="75" customFormat="1" ht="20.100000000000001" customHeight="1">
      <c r="B10" s="567" t="s">
        <v>282</v>
      </c>
      <c r="C10" s="573">
        <f>'様式１－１（所要額調書）'!C11</f>
        <v>0</v>
      </c>
      <c r="D10" s="575" t="s">
        <v>21</v>
      </c>
      <c r="E10" s="571"/>
    </row>
    <row r="11" spans="1:5" s="75" customFormat="1" ht="20.100000000000001" customHeight="1">
      <c r="B11" s="567"/>
      <c r="C11" s="574"/>
      <c r="D11" s="576"/>
      <c r="E11" s="571"/>
    </row>
    <row r="12" spans="1:5" s="75" customFormat="1" ht="20.100000000000001" customHeight="1">
      <c r="B12" s="567" t="s">
        <v>283</v>
      </c>
      <c r="C12" s="573">
        <f>C16-C8-C10-C14</f>
        <v>0</v>
      </c>
      <c r="D12" s="575" t="s">
        <v>21</v>
      </c>
      <c r="E12" s="571"/>
    </row>
    <row r="13" spans="1:5" s="75" customFormat="1" ht="20.100000000000001" customHeight="1">
      <c r="B13" s="567"/>
      <c r="C13" s="574"/>
      <c r="D13" s="576"/>
      <c r="E13" s="571"/>
    </row>
    <row r="14" spans="1:5" s="75" customFormat="1" ht="20.100000000000001" customHeight="1">
      <c r="B14" s="568"/>
      <c r="C14" s="587"/>
      <c r="D14" s="575" t="s">
        <v>21</v>
      </c>
      <c r="E14" s="571"/>
    </row>
    <row r="15" spans="1:5" s="75" customFormat="1" ht="20.100000000000001" customHeight="1" thickBot="1">
      <c r="B15" s="569"/>
      <c r="C15" s="588"/>
      <c r="D15" s="583"/>
      <c r="E15" s="572"/>
    </row>
    <row r="16" spans="1:5" s="75" customFormat="1" ht="20.100000000000001" customHeight="1">
      <c r="B16" s="579" t="s">
        <v>126</v>
      </c>
      <c r="C16" s="592">
        <f>C31</f>
        <v>0</v>
      </c>
      <c r="D16" s="584" t="s">
        <v>21</v>
      </c>
      <c r="E16" s="577"/>
    </row>
    <row r="17" spans="1:5" s="75" customFormat="1" ht="20.100000000000001" customHeight="1" thickBot="1">
      <c r="B17" s="580"/>
      <c r="C17" s="593"/>
      <c r="D17" s="585"/>
      <c r="E17" s="578"/>
    </row>
    <row r="18" spans="1:5" s="75" customFormat="1" ht="14.25">
      <c r="C18" s="458"/>
    </row>
    <row r="19" spans="1:5" s="75" customFormat="1" ht="14.25">
      <c r="C19" s="458"/>
    </row>
    <row r="20" spans="1:5" s="75" customFormat="1" ht="14.25">
      <c r="A20" s="75" t="s">
        <v>284</v>
      </c>
      <c r="C20" s="458"/>
    </row>
    <row r="21" spans="1:5" s="75" customFormat="1" ht="15" thickBot="1">
      <c r="C21" s="458"/>
    </row>
    <row r="22" spans="1:5" s="75" customFormat="1" ht="39.950000000000003" customHeight="1" thickBot="1">
      <c r="B22" s="76" t="s">
        <v>279</v>
      </c>
      <c r="C22" s="581" t="s">
        <v>280</v>
      </c>
      <c r="D22" s="582"/>
      <c r="E22" s="77" t="s">
        <v>323</v>
      </c>
    </row>
    <row r="23" spans="1:5" s="75" customFormat="1" ht="20.100000000000001" customHeight="1">
      <c r="B23" s="566" t="s">
        <v>285</v>
      </c>
      <c r="C23" s="586">
        <f>'様式１－２（経費内訳）'!D47</f>
        <v>0</v>
      </c>
      <c r="D23" s="583" t="s">
        <v>21</v>
      </c>
      <c r="E23" s="570"/>
    </row>
    <row r="24" spans="1:5" s="75" customFormat="1" ht="20.100000000000001" customHeight="1">
      <c r="B24" s="567"/>
      <c r="C24" s="574"/>
      <c r="D24" s="576"/>
      <c r="E24" s="571"/>
    </row>
    <row r="25" spans="1:5" s="75" customFormat="1" ht="20.100000000000001" customHeight="1">
      <c r="B25" s="567" t="s">
        <v>286</v>
      </c>
      <c r="C25" s="573">
        <f>C31-C23</f>
        <v>0</v>
      </c>
      <c r="D25" s="575" t="s">
        <v>21</v>
      </c>
      <c r="E25" s="571"/>
    </row>
    <row r="26" spans="1:5" s="75" customFormat="1" ht="20.100000000000001" customHeight="1">
      <c r="B26" s="567"/>
      <c r="C26" s="574"/>
      <c r="D26" s="576"/>
      <c r="E26" s="571"/>
    </row>
    <row r="27" spans="1:5" s="75" customFormat="1" ht="20.100000000000001" customHeight="1">
      <c r="B27" s="589"/>
      <c r="C27" s="573"/>
      <c r="D27" s="575" t="s">
        <v>21</v>
      </c>
      <c r="E27" s="591"/>
    </row>
    <row r="28" spans="1:5" s="75" customFormat="1" ht="20.100000000000001" customHeight="1">
      <c r="B28" s="589"/>
      <c r="C28" s="574"/>
      <c r="D28" s="576"/>
      <c r="E28" s="591"/>
    </row>
    <row r="29" spans="1:5" s="75" customFormat="1" ht="20.100000000000001" customHeight="1">
      <c r="B29" s="589"/>
      <c r="C29" s="573"/>
      <c r="D29" s="575" t="s">
        <v>21</v>
      </c>
      <c r="E29" s="591"/>
    </row>
    <row r="30" spans="1:5" s="75" customFormat="1" ht="20.100000000000001" customHeight="1" thickBot="1">
      <c r="B30" s="590"/>
      <c r="C30" s="586"/>
      <c r="D30" s="583"/>
      <c r="E30" s="594"/>
    </row>
    <row r="31" spans="1:5" s="75" customFormat="1" ht="20.100000000000001" customHeight="1">
      <c r="B31" s="579" t="s">
        <v>126</v>
      </c>
      <c r="C31" s="592">
        <f>'様式１－１（所要額調書）'!B11</f>
        <v>0</v>
      </c>
      <c r="D31" s="584" t="s">
        <v>21</v>
      </c>
      <c r="E31" s="577"/>
    </row>
    <row r="32" spans="1:5" s="75" customFormat="1" ht="20.100000000000001" customHeight="1" thickBot="1">
      <c r="B32" s="580"/>
      <c r="C32" s="593"/>
      <c r="D32" s="585"/>
      <c r="E32" s="578"/>
    </row>
    <row r="33" spans="1:3" s="75" customFormat="1" ht="14.25">
      <c r="C33" s="458"/>
    </row>
    <row r="34" spans="1:3" s="75" customFormat="1" ht="14.25">
      <c r="A34" s="75" t="s">
        <v>287</v>
      </c>
      <c r="C34" s="458"/>
    </row>
  </sheetData>
  <sheetProtection sheet="1" selectLockedCells="1"/>
  <mergeCells count="43">
    <mergeCell ref="E27:E28"/>
    <mergeCell ref="C16:C17"/>
    <mergeCell ref="E29:E30"/>
    <mergeCell ref="B31:B32"/>
    <mergeCell ref="C31:C32"/>
    <mergeCell ref="D31:D32"/>
    <mergeCell ref="E31:E32"/>
    <mergeCell ref="E23:E24"/>
    <mergeCell ref="B25:B26"/>
    <mergeCell ref="C25:C26"/>
    <mergeCell ref="D25:D26"/>
    <mergeCell ref="E25:E26"/>
    <mergeCell ref="C22:D22"/>
    <mergeCell ref="B23:B24"/>
    <mergeCell ref="C23:C24"/>
    <mergeCell ref="D23:D24"/>
    <mergeCell ref="B29:B30"/>
    <mergeCell ref="C29:C30"/>
    <mergeCell ref="D29:D30"/>
    <mergeCell ref="B27:B28"/>
    <mergeCell ref="C27:C28"/>
    <mergeCell ref="D27:D28"/>
    <mergeCell ref="E16:E17"/>
    <mergeCell ref="B16:B17"/>
    <mergeCell ref="C7:D7"/>
    <mergeCell ref="D8:D9"/>
    <mergeCell ref="D12:D13"/>
    <mergeCell ref="D14:D15"/>
    <mergeCell ref="D16:D17"/>
    <mergeCell ref="C8:C9"/>
    <mergeCell ref="C12:C13"/>
    <mergeCell ref="C14:C15"/>
    <mergeCell ref="E10:E11"/>
    <mergeCell ref="A3:E3"/>
    <mergeCell ref="B8:B9"/>
    <mergeCell ref="B12:B13"/>
    <mergeCell ref="B14:B15"/>
    <mergeCell ref="E8:E9"/>
    <mergeCell ref="E12:E13"/>
    <mergeCell ref="E14:E15"/>
    <mergeCell ref="B10:B11"/>
    <mergeCell ref="C10:C11"/>
    <mergeCell ref="D10:D11"/>
  </mergeCells>
  <phoneticPr fontId="4"/>
  <pageMargins left="0.75" right="0.75" top="1" bottom="1" header="0.51200000000000001" footer="0.51200000000000001"/>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F0"/>
  </sheetPr>
  <dimension ref="A1:O19"/>
  <sheetViews>
    <sheetView view="pageBreakPreview" topLeftCell="B1" zoomScaleNormal="90" zoomScaleSheetLayoutView="100" workbookViewId="0"/>
  </sheetViews>
  <sheetFormatPr defaultColWidth="9" defaultRowHeight="13.5"/>
  <cols>
    <col min="1" max="1" width="20.625" style="4" hidden="1" customWidth="1"/>
    <col min="2" max="5" width="11.625" style="4" customWidth="1"/>
    <col min="6" max="7" width="11.125" style="4" customWidth="1"/>
    <col min="8" max="8" width="12.125" style="4" customWidth="1"/>
    <col min="9" max="9" width="6" style="4" customWidth="1"/>
    <col min="10" max="10" width="11.125" style="4" customWidth="1"/>
    <col min="11" max="13" width="11.625" style="4" customWidth="1"/>
    <col min="14" max="14" width="7.5" style="4" hidden="1" customWidth="1"/>
    <col min="15" max="15" width="11.625" style="4" customWidth="1"/>
    <col min="16" max="16384" width="9" style="4"/>
  </cols>
  <sheetData>
    <row r="1" spans="1:15">
      <c r="B1" s="4" t="s">
        <v>22</v>
      </c>
    </row>
    <row r="2" spans="1:15" ht="18.75">
      <c r="B2" s="598" t="s">
        <v>23</v>
      </c>
      <c r="C2" s="598"/>
      <c r="D2" s="598"/>
      <c r="E2" s="598"/>
      <c r="F2" s="598"/>
      <c r="G2" s="598"/>
      <c r="H2" s="598"/>
      <c r="I2" s="598"/>
      <c r="J2" s="598"/>
      <c r="K2" s="598"/>
      <c r="L2" s="598"/>
      <c r="M2" s="598"/>
      <c r="N2" s="598"/>
      <c r="O2" s="598"/>
    </row>
    <row r="3" spans="1:15" ht="55.5" customHeight="1">
      <c r="B3" s="78"/>
    </row>
    <row r="4" spans="1:15" ht="21" customHeight="1">
      <c r="J4" s="79"/>
      <c r="K4" s="79"/>
      <c r="L4" s="376" t="s">
        <v>10</v>
      </c>
      <c r="M4" s="609" t="str">
        <f>IF(入力シート!C13=""," ",入力シート!C13)</f>
        <v xml:space="preserve"> </v>
      </c>
      <c r="N4" s="609"/>
      <c r="O4" s="609"/>
    </row>
    <row r="5" spans="1:15" ht="19.5" customHeight="1" thickBot="1">
      <c r="J5" s="79"/>
      <c r="K5" s="79"/>
      <c r="L5" s="79"/>
      <c r="M5" s="242"/>
      <c r="N5" s="242"/>
      <c r="O5" s="242"/>
    </row>
    <row r="6" spans="1:15" ht="18" customHeight="1" thickBot="1">
      <c r="A6" s="595" t="s">
        <v>467</v>
      </c>
      <c r="B6" s="270"/>
      <c r="C6" s="271"/>
      <c r="D6" s="272"/>
      <c r="E6" s="244"/>
      <c r="F6" s="624" t="s">
        <v>400</v>
      </c>
      <c r="G6" s="625"/>
      <c r="H6" s="625"/>
      <c r="I6" s="625"/>
      <c r="J6" s="625"/>
      <c r="K6" s="626"/>
      <c r="L6" s="245"/>
      <c r="M6" s="605" t="s">
        <v>327</v>
      </c>
      <c r="N6" s="244"/>
      <c r="O6" s="243"/>
    </row>
    <row r="7" spans="1:15" ht="31.5" customHeight="1">
      <c r="A7" s="596"/>
      <c r="B7" s="619" t="s">
        <v>24</v>
      </c>
      <c r="C7" s="621" t="s">
        <v>330</v>
      </c>
      <c r="D7" s="623" t="s">
        <v>25</v>
      </c>
      <c r="E7" s="599" t="s">
        <v>419</v>
      </c>
      <c r="F7" s="610" t="s">
        <v>26</v>
      </c>
      <c r="G7" s="611"/>
      <c r="H7" s="612"/>
      <c r="I7" s="613" t="s">
        <v>27</v>
      </c>
      <c r="J7" s="614"/>
      <c r="K7" s="615" t="s">
        <v>28</v>
      </c>
      <c r="L7" s="617" t="s">
        <v>425</v>
      </c>
      <c r="M7" s="606"/>
      <c r="N7" s="603" t="s">
        <v>329</v>
      </c>
      <c r="O7" s="607" t="s">
        <v>29</v>
      </c>
    </row>
    <row r="8" spans="1:15" ht="28.5" customHeight="1">
      <c r="A8" s="596"/>
      <c r="B8" s="620"/>
      <c r="C8" s="622"/>
      <c r="D8" s="623"/>
      <c r="E8" s="600"/>
      <c r="F8" s="279" t="s">
        <v>30</v>
      </c>
      <c r="G8" s="280" t="s">
        <v>31</v>
      </c>
      <c r="H8" s="286" t="s">
        <v>32</v>
      </c>
      <c r="I8" s="601" t="s">
        <v>33</v>
      </c>
      <c r="J8" s="291" t="s">
        <v>34</v>
      </c>
      <c r="K8" s="616"/>
      <c r="L8" s="618"/>
      <c r="M8" s="305"/>
      <c r="N8" s="604"/>
      <c r="O8" s="608"/>
    </row>
    <row r="9" spans="1:15" ht="15" customHeight="1" thickBot="1">
      <c r="A9" s="597"/>
      <c r="B9" s="273" t="s">
        <v>35</v>
      </c>
      <c r="C9" s="274" t="s">
        <v>36</v>
      </c>
      <c r="D9" s="310" t="s">
        <v>475</v>
      </c>
      <c r="E9" s="81" t="s">
        <v>37</v>
      </c>
      <c r="F9" s="281" t="s">
        <v>38</v>
      </c>
      <c r="G9" s="282" t="s">
        <v>39</v>
      </c>
      <c r="H9" s="308" t="s">
        <v>476</v>
      </c>
      <c r="I9" s="602"/>
      <c r="J9" s="275" t="s">
        <v>40</v>
      </c>
      <c r="K9" s="309" t="s">
        <v>477</v>
      </c>
      <c r="L9" s="80" t="s">
        <v>41</v>
      </c>
      <c r="M9" s="304" t="s">
        <v>424</v>
      </c>
      <c r="N9" s="140" t="s">
        <v>328</v>
      </c>
      <c r="O9" s="160" t="s">
        <v>356</v>
      </c>
    </row>
    <row r="10" spans="1:15" ht="17.25" customHeight="1">
      <c r="A10" s="399"/>
      <c r="B10" s="276" t="s">
        <v>21</v>
      </c>
      <c r="C10" s="236" t="s">
        <v>21</v>
      </c>
      <c r="D10" s="237" t="s">
        <v>21</v>
      </c>
      <c r="E10" s="133" t="s">
        <v>21</v>
      </c>
      <c r="F10" s="283" t="s">
        <v>21</v>
      </c>
      <c r="G10" s="236" t="s">
        <v>21</v>
      </c>
      <c r="H10" s="287" t="s">
        <v>21</v>
      </c>
      <c r="I10" s="292" t="s">
        <v>42</v>
      </c>
      <c r="J10" s="237" t="s">
        <v>21</v>
      </c>
      <c r="K10" s="289" t="s">
        <v>21</v>
      </c>
      <c r="L10" s="133" t="s">
        <v>21</v>
      </c>
      <c r="M10" s="134" t="s">
        <v>21</v>
      </c>
      <c r="N10" s="141"/>
      <c r="O10" s="137" t="s">
        <v>21</v>
      </c>
    </row>
    <row r="11" spans="1:15" ht="124.5" customHeight="1" thickBot="1">
      <c r="A11" s="400">
        <f>入力シート!C13</f>
        <v>0</v>
      </c>
      <c r="B11" s="323">
        <f>'様式１－２（経費内訳）'!D47</f>
        <v>0</v>
      </c>
      <c r="C11" s="277">
        <v>0</v>
      </c>
      <c r="D11" s="278">
        <f>B11-C11</f>
        <v>0</v>
      </c>
      <c r="E11" s="136">
        <f>'様式１－２（経費内訳）'!D47</f>
        <v>0</v>
      </c>
      <c r="F11" s="284">
        <f>IF('様式１－３（事業計画書）'!B11&gt;=300,0,SUM(入力シート!H21:H23))</f>
        <v>0</v>
      </c>
      <c r="G11" s="285">
        <f>IF('様式１－３（事業計画書）'!B11&gt;=300,0,入力シート!H24)</f>
        <v>0</v>
      </c>
      <c r="H11" s="288">
        <f>F11+G11</f>
        <v>0</v>
      </c>
      <c r="I11" s="284">
        <f>ROUNDDOWN(IF(入力シート!C33/40&gt;30,30,入力シート!C33/40),0)</f>
        <v>0</v>
      </c>
      <c r="J11" s="278">
        <f>入力シート!H25</f>
        <v>0</v>
      </c>
      <c r="K11" s="290">
        <f>H11+J11</f>
        <v>0</v>
      </c>
      <c r="L11" s="136">
        <f>MIN(D11,E11,K11)</f>
        <v>0</v>
      </c>
      <c r="M11" s="135">
        <f>ROUNDDOWN(L11/2,-3)</f>
        <v>0</v>
      </c>
      <c r="N11" s="142">
        <v>1</v>
      </c>
      <c r="O11" s="138">
        <f>ROUNDDOWN(M11*N11,-3)</f>
        <v>0</v>
      </c>
    </row>
    <row r="12" spans="1:15">
      <c r="B12" s="293" t="str">
        <f>IF(B11&gt;=E11,"","エラー（「総事業費Ａ」は「対象経費の実支出額D」より多くなります）")</f>
        <v/>
      </c>
    </row>
    <row r="13" spans="1:15" s="85" customFormat="1" ht="12">
      <c r="B13" s="84" t="s">
        <v>108</v>
      </c>
      <c r="C13" s="84"/>
      <c r="D13" s="84"/>
      <c r="E13" s="84"/>
      <c r="F13" s="84"/>
      <c r="G13" s="84"/>
      <c r="H13" s="84"/>
      <c r="I13" s="84"/>
      <c r="J13" s="84"/>
      <c r="K13" s="84"/>
      <c r="L13" s="84"/>
      <c r="M13" s="84"/>
    </row>
    <row r="14" spans="1:15" s="85" customFormat="1" ht="12">
      <c r="B14" s="84" t="s">
        <v>109</v>
      </c>
      <c r="C14" s="84"/>
      <c r="D14" s="84"/>
      <c r="E14" s="84"/>
      <c r="F14" s="84"/>
      <c r="G14" s="84"/>
      <c r="H14" s="84"/>
      <c r="I14" s="84"/>
      <c r="J14" s="84"/>
      <c r="K14" s="84"/>
      <c r="L14" s="84"/>
      <c r="M14" s="84"/>
    </row>
    <row r="15" spans="1:15" s="85" customFormat="1" ht="12">
      <c r="B15" s="85" t="s">
        <v>428</v>
      </c>
    </row>
    <row r="16" spans="1:15" s="85" customFormat="1" ht="12">
      <c r="B16" s="85" t="s">
        <v>110</v>
      </c>
    </row>
    <row r="17" spans="2:2" s="85" customFormat="1" ht="12">
      <c r="B17" s="85" t="s">
        <v>429</v>
      </c>
    </row>
    <row r="18" spans="2:2" s="85" customFormat="1" ht="12">
      <c r="B18" s="85" t="s">
        <v>450</v>
      </c>
    </row>
    <row r="19" spans="2:2">
      <c r="B19" s="85"/>
    </row>
  </sheetData>
  <sheetProtection sheet="1" objects="1" scenarios="1" selectLockedCells="1"/>
  <mergeCells count="16">
    <mergeCell ref="A6:A9"/>
    <mergeCell ref="B2:O2"/>
    <mergeCell ref="E7:E8"/>
    <mergeCell ref="I8:I9"/>
    <mergeCell ref="N7:N8"/>
    <mergeCell ref="M6:M7"/>
    <mergeCell ref="O7:O8"/>
    <mergeCell ref="M4:O4"/>
    <mergeCell ref="F7:H7"/>
    <mergeCell ref="I7:J7"/>
    <mergeCell ref="K7:K8"/>
    <mergeCell ref="L7:L8"/>
    <mergeCell ref="B7:B8"/>
    <mergeCell ref="C7:C8"/>
    <mergeCell ref="D7:D8"/>
    <mergeCell ref="F6:K6"/>
  </mergeCells>
  <phoneticPr fontId="4"/>
  <dataValidations count="2">
    <dataValidation type="whole" operator="greaterThanOrEqual" allowBlank="1" showInputMessage="1" showErrorMessage="1" errorTitle="エラー" error="「総事業費Ａ」は、「対象経費の実支出額Ｄ」より多くなります。" sqref="B11" xr:uid="{00000000-0002-0000-0400-000000000000}">
      <formula1>E11</formula1>
    </dataValidation>
    <dataValidation type="whole" operator="greaterThan" allowBlank="1" showInputMessage="1" showErrorMessage="1" sqref="D11" xr:uid="{00000000-0002-0000-0400-000001000000}">
      <formula1>E11</formula1>
    </dataValidation>
  </dataValidations>
  <printOptions horizontalCentered="1"/>
  <pageMargins left="0.19685039370078741" right="0.19685039370078741" top="0.74803149606299213" bottom="0.98425196850393704" header="0.51181102362204722" footer="0.51181102362204722"/>
  <pageSetup paperSize="9" orientation="landscape"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51"/>
  </sheetPr>
  <dimension ref="B1:Q50"/>
  <sheetViews>
    <sheetView view="pageBreakPreview" zoomScaleNormal="75" zoomScaleSheetLayoutView="100" workbookViewId="0"/>
  </sheetViews>
  <sheetFormatPr defaultColWidth="9" defaultRowHeight="13.5"/>
  <cols>
    <col min="1" max="1" width="0.75" style="87" customWidth="1"/>
    <col min="2" max="2" width="3.375" style="87" customWidth="1"/>
    <col min="3" max="3" width="20.625" style="87" customWidth="1"/>
    <col min="4" max="5" width="15.625" style="87" customWidth="1"/>
    <col min="6" max="7" width="10.625" style="87" customWidth="1"/>
    <col min="8" max="8" width="20.625" style="87" customWidth="1"/>
    <col min="9" max="9" width="0.75" style="87" customWidth="1"/>
    <col min="10" max="15" width="7.75" style="87" customWidth="1"/>
    <col min="16" max="16384" width="9" style="87"/>
  </cols>
  <sheetData>
    <row r="1" spans="2:16" ht="15.75" customHeight="1">
      <c r="B1" s="86" t="s">
        <v>43</v>
      </c>
      <c r="H1" s="88" t="s">
        <v>44</v>
      </c>
      <c r="I1" s="88"/>
    </row>
    <row r="2" spans="2:16" ht="22.5" customHeight="1">
      <c r="F2" s="411" t="s">
        <v>467</v>
      </c>
      <c r="G2" s="665" t="str">
        <f>IF(入力シート!C13=""," ",入力シート!C13)</f>
        <v xml:space="preserve"> </v>
      </c>
      <c r="H2" s="665"/>
      <c r="I2" s="444"/>
    </row>
    <row r="3" spans="2:16" ht="24.95" customHeight="1" thickBot="1">
      <c r="B3" s="666" t="s">
        <v>46</v>
      </c>
      <c r="C3" s="666"/>
      <c r="D3" s="666"/>
      <c r="E3" s="666"/>
      <c r="F3" s="666"/>
      <c r="G3" s="666"/>
      <c r="H3" s="666"/>
      <c r="I3" s="442"/>
    </row>
    <row r="4" spans="2:16" ht="24.95" customHeight="1" thickBot="1">
      <c r="B4" s="657" t="s">
        <v>47</v>
      </c>
      <c r="C4" s="658"/>
      <c r="D4" s="671" t="s">
        <v>48</v>
      </c>
      <c r="E4" s="658"/>
      <c r="F4" s="667" t="s">
        <v>49</v>
      </c>
      <c r="G4" s="667"/>
      <c r="H4" s="668"/>
      <c r="I4" s="445"/>
      <c r="J4" s="628" t="s">
        <v>490</v>
      </c>
      <c r="K4" s="629"/>
      <c r="L4" s="629"/>
      <c r="M4" s="629"/>
      <c r="N4" s="629"/>
      <c r="O4" s="629"/>
      <c r="P4" s="629"/>
    </row>
    <row r="5" spans="2:16" ht="15" customHeight="1">
      <c r="B5" s="347"/>
      <c r="C5" s="348"/>
      <c r="D5" s="409" t="s">
        <v>479</v>
      </c>
      <c r="E5" s="409" t="s">
        <v>501</v>
      </c>
      <c r="F5" s="654"/>
      <c r="G5" s="655"/>
      <c r="H5" s="656"/>
      <c r="I5" s="446"/>
      <c r="J5" s="627" t="s">
        <v>436</v>
      </c>
      <c r="K5" s="627"/>
      <c r="L5" s="627"/>
      <c r="M5" s="627"/>
      <c r="N5" s="627"/>
      <c r="O5" s="627"/>
    </row>
    <row r="6" spans="2:16" ht="17.45" customHeight="1">
      <c r="B6" s="669" t="s">
        <v>50</v>
      </c>
      <c r="C6" s="670"/>
      <c r="D6" s="307" t="s">
        <v>478</v>
      </c>
      <c r="E6" s="410" t="s">
        <v>478</v>
      </c>
      <c r="F6" s="633"/>
      <c r="G6" s="634"/>
      <c r="H6" s="635"/>
      <c r="I6" s="446"/>
      <c r="J6" s="627"/>
      <c r="K6" s="627"/>
      <c r="L6" s="627"/>
      <c r="M6" s="627"/>
      <c r="N6" s="627"/>
      <c r="O6" s="627"/>
    </row>
    <row r="7" spans="2:16" ht="17.45" customHeight="1">
      <c r="B7" s="645" t="s">
        <v>51</v>
      </c>
      <c r="C7" s="646"/>
      <c r="D7" s="351"/>
      <c r="E7" s="331"/>
      <c r="F7" s="633"/>
      <c r="G7" s="634"/>
      <c r="H7" s="635"/>
      <c r="I7" s="446"/>
    </row>
    <row r="8" spans="2:16" ht="17.45" customHeight="1">
      <c r="B8" s="645" t="s">
        <v>52</v>
      </c>
      <c r="C8" s="646"/>
      <c r="D8" s="356">
        <f>SUM(D9:D11)</f>
        <v>0</v>
      </c>
      <c r="E8" s="306"/>
      <c r="F8" s="633"/>
      <c r="G8" s="634"/>
      <c r="H8" s="635"/>
      <c r="I8" s="446"/>
      <c r="J8" s="659" t="s">
        <v>420</v>
      </c>
      <c r="K8" s="660"/>
      <c r="L8" s="660"/>
      <c r="M8" s="660"/>
      <c r="N8" s="660"/>
      <c r="O8" s="660"/>
    </row>
    <row r="9" spans="2:16" ht="17.45" customHeight="1">
      <c r="B9" s="349"/>
      <c r="C9" s="350" t="s">
        <v>53</v>
      </c>
      <c r="D9" s="352"/>
      <c r="E9" s="353" t="s">
        <v>488</v>
      </c>
      <c r="F9" s="633"/>
      <c r="G9" s="634"/>
      <c r="H9" s="635"/>
      <c r="I9" s="446"/>
      <c r="J9" s="659"/>
      <c r="K9" s="660"/>
      <c r="L9" s="660"/>
      <c r="M9" s="660"/>
      <c r="N9" s="660"/>
      <c r="O9" s="660"/>
    </row>
    <row r="10" spans="2:16" ht="17.45" customHeight="1">
      <c r="B10" s="349"/>
      <c r="C10" s="350" t="s">
        <v>54</v>
      </c>
      <c r="D10" s="352"/>
      <c r="E10" s="455" t="s">
        <v>489</v>
      </c>
      <c r="F10" s="633"/>
      <c r="G10" s="634"/>
      <c r="H10" s="635"/>
      <c r="I10" s="446"/>
      <c r="J10" s="659"/>
      <c r="K10" s="660"/>
      <c r="L10" s="660"/>
      <c r="M10" s="660"/>
      <c r="N10" s="660"/>
      <c r="O10" s="660"/>
    </row>
    <row r="11" spans="2:16" ht="17.45" customHeight="1">
      <c r="B11" s="349"/>
      <c r="C11" s="350" t="s">
        <v>55</v>
      </c>
      <c r="D11" s="352"/>
      <c r="E11" s="353"/>
      <c r="F11" s="633"/>
      <c r="G11" s="634"/>
      <c r="H11" s="635"/>
      <c r="I11" s="446"/>
      <c r="J11" s="659"/>
      <c r="K11" s="660"/>
      <c r="L11" s="660"/>
      <c r="M11" s="660"/>
      <c r="N11" s="660"/>
      <c r="O11" s="660"/>
    </row>
    <row r="12" spans="2:16" ht="17.45" customHeight="1">
      <c r="B12" s="645" t="s">
        <v>56</v>
      </c>
      <c r="C12" s="646"/>
      <c r="D12" s="354"/>
      <c r="E12" s="355"/>
      <c r="F12" s="633"/>
      <c r="G12" s="634"/>
      <c r="H12" s="635"/>
      <c r="I12" s="446"/>
    </row>
    <row r="13" spans="2:16" ht="17.45" customHeight="1">
      <c r="B13" s="645" t="s">
        <v>57</v>
      </c>
      <c r="C13" s="646"/>
      <c r="D13" s="354"/>
      <c r="E13" s="355"/>
      <c r="F13" s="633"/>
      <c r="G13" s="634"/>
      <c r="H13" s="635"/>
      <c r="I13" s="446"/>
    </row>
    <row r="14" spans="2:16" ht="17.45" customHeight="1">
      <c r="B14" s="645" t="s">
        <v>58</v>
      </c>
      <c r="C14" s="646"/>
      <c r="D14" s="356">
        <f>SUM(D15:D18)</f>
        <v>0</v>
      </c>
      <c r="E14" s="306"/>
      <c r="F14" s="633"/>
      <c r="G14" s="634"/>
      <c r="H14" s="635"/>
      <c r="I14" s="446"/>
    </row>
    <row r="15" spans="2:16" ht="17.45" customHeight="1">
      <c r="B15" s="349"/>
      <c r="C15" s="350" t="s">
        <v>59</v>
      </c>
      <c r="D15" s="352"/>
      <c r="E15" s="353"/>
      <c r="F15" s="633"/>
      <c r="G15" s="634"/>
      <c r="H15" s="635"/>
      <c r="I15" s="446"/>
      <c r="J15" s="661" t="s">
        <v>460</v>
      </c>
      <c r="K15" s="662"/>
      <c r="L15" s="662"/>
      <c r="M15" s="662"/>
      <c r="N15" s="662"/>
      <c r="O15" s="662"/>
    </row>
    <row r="16" spans="2:16" ht="17.45" customHeight="1">
      <c r="B16" s="349"/>
      <c r="C16" s="350" t="s">
        <v>60</v>
      </c>
      <c r="D16" s="352"/>
      <c r="E16" s="353"/>
      <c r="F16" s="633"/>
      <c r="G16" s="634"/>
      <c r="H16" s="635"/>
      <c r="I16" s="446"/>
      <c r="J16" s="661"/>
      <c r="K16" s="662"/>
      <c r="L16" s="662"/>
      <c r="M16" s="662"/>
      <c r="N16" s="662"/>
      <c r="O16" s="662"/>
    </row>
    <row r="17" spans="2:17" ht="17.45" customHeight="1">
      <c r="B17" s="349"/>
      <c r="C17" s="350" t="s">
        <v>483</v>
      </c>
      <c r="D17" s="352"/>
      <c r="E17" s="353"/>
      <c r="F17" s="633"/>
      <c r="G17" s="634"/>
      <c r="H17" s="635"/>
      <c r="I17" s="446"/>
      <c r="J17" s="412"/>
      <c r="K17" s="408"/>
      <c r="L17" s="408"/>
      <c r="M17" s="408"/>
      <c r="N17" s="408"/>
      <c r="O17" s="408"/>
    </row>
    <row r="18" spans="2:17" ht="17.45" customHeight="1">
      <c r="B18" s="349"/>
      <c r="C18" s="350" t="s">
        <v>390</v>
      </c>
      <c r="D18" s="352"/>
      <c r="E18" s="353"/>
      <c r="F18" s="633"/>
      <c r="G18" s="634"/>
      <c r="H18" s="635"/>
      <c r="I18" s="446"/>
    </row>
    <row r="19" spans="2:17" ht="17.45" customHeight="1">
      <c r="B19" s="645" t="s">
        <v>61</v>
      </c>
      <c r="C19" s="646"/>
      <c r="D19" s="356">
        <f>SUM(D20:D21)</f>
        <v>0</v>
      </c>
      <c r="E19" s="357"/>
      <c r="F19" s="633"/>
      <c r="G19" s="634"/>
      <c r="H19" s="635"/>
      <c r="I19" s="446"/>
    </row>
    <row r="20" spans="2:17" ht="17.45" customHeight="1">
      <c r="B20" s="349"/>
      <c r="C20" s="350" t="s">
        <v>62</v>
      </c>
      <c r="D20" s="352"/>
      <c r="E20" s="353"/>
      <c r="F20" s="633"/>
      <c r="G20" s="634"/>
      <c r="H20" s="635"/>
      <c r="I20" s="446"/>
    </row>
    <row r="21" spans="2:17" ht="17.45" customHeight="1">
      <c r="B21" s="349"/>
      <c r="C21" s="350" t="s">
        <v>63</v>
      </c>
      <c r="D21" s="352"/>
      <c r="E21" s="353"/>
      <c r="F21" s="633"/>
      <c r="G21" s="634"/>
      <c r="H21" s="635"/>
      <c r="I21" s="446"/>
    </row>
    <row r="22" spans="2:17" ht="17.45" customHeight="1">
      <c r="B22" s="645" t="s">
        <v>64</v>
      </c>
      <c r="C22" s="646"/>
      <c r="D22" s="354"/>
      <c r="E22" s="355"/>
      <c r="F22" s="633"/>
      <c r="G22" s="634"/>
      <c r="H22" s="635"/>
      <c r="I22" s="446"/>
    </row>
    <row r="23" spans="2:17" ht="17.45" customHeight="1">
      <c r="B23" s="652" t="s">
        <v>516</v>
      </c>
      <c r="C23" s="653"/>
      <c r="D23" s="354"/>
      <c r="E23" s="355"/>
      <c r="F23" s="633"/>
      <c r="G23" s="634"/>
      <c r="H23" s="635"/>
      <c r="I23" s="446"/>
      <c r="J23" s="438" t="s">
        <v>353</v>
      </c>
    </row>
    <row r="24" spans="2:17" ht="17.45" customHeight="1" thickBot="1">
      <c r="B24" s="645" t="s">
        <v>32</v>
      </c>
      <c r="C24" s="646"/>
      <c r="D24" s="356">
        <f>SUM(D7,D8,D12,D13,D14,D19,D22,D23)</f>
        <v>0</v>
      </c>
      <c r="E24" s="357"/>
      <c r="F24" s="638"/>
      <c r="G24" s="639"/>
      <c r="H24" s="640"/>
      <c r="I24" s="446"/>
      <c r="J24" s="345" t="s">
        <v>459</v>
      </c>
      <c r="K24" s="346"/>
      <c r="L24" s="346"/>
      <c r="M24" s="346"/>
      <c r="N24" s="346"/>
      <c r="O24" s="346"/>
      <c r="P24" s="346"/>
    </row>
    <row r="25" spans="2:17" ht="17.45" customHeight="1">
      <c r="B25" s="650" t="s">
        <v>65</v>
      </c>
      <c r="C25" s="651"/>
      <c r="D25" s="358"/>
      <c r="E25" s="359"/>
      <c r="F25" s="654"/>
      <c r="G25" s="655"/>
      <c r="H25" s="656"/>
      <c r="I25" s="446"/>
      <c r="J25" s="439" t="s">
        <v>431</v>
      </c>
      <c r="K25" s="294"/>
      <c r="L25" s="294"/>
      <c r="M25" s="294"/>
      <c r="N25" s="294"/>
      <c r="O25" s="294"/>
    </row>
    <row r="26" spans="2:17" ht="17.45" customHeight="1">
      <c r="B26" s="645" t="s">
        <v>66</v>
      </c>
      <c r="C26" s="646"/>
      <c r="D26" s="356">
        <f>SUM(D27:D29)</f>
        <v>0</v>
      </c>
      <c r="E26" s="357"/>
      <c r="F26" s="633"/>
      <c r="G26" s="634"/>
      <c r="H26" s="635"/>
      <c r="I26" s="446"/>
      <c r="J26" s="440" t="s">
        <v>430</v>
      </c>
      <c r="K26" s="295"/>
      <c r="L26" s="295"/>
      <c r="M26" s="295"/>
      <c r="N26" s="295"/>
      <c r="O26" s="295"/>
    </row>
    <row r="27" spans="2:17" ht="17.45" customHeight="1">
      <c r="B27" s="349"/>
      <c r="C27" s="350" t="s">
        <v>67</v>
      </c>
      <c r="D27" s="352"/>
      <c r="E27" s="353"/>
      <c r="F27" s="633"/>
      <c r="G27" s="634"/>
      <c r="H27" s="635"/>
      <c r="I27" s="446"/>
      <c r="J27" s="636" t="s">
        <v>491</v>
      </c>
      <c r="K27" s="637"/>
      <c r="L27" s="637"/>
      <c r="M27" s="637"/>
      <c r="N27" s="637"/>
      <c r="O27" s="637"/>
      <c r="P27" s="637"/>
      <c r="Q27" s="344"/>
    </row>
    <row r="28" spans="2:17" ht="17.45" customHeight="1">
      <c r="B28" s="349"/>
      <c r="C28" s="350" t="s">
        <v>68</v>
      </c>
      <c r="E28" s="456"/>
      <c r="F28" s="633"/>
      <c r="G28" s="634"/>
      <c r="H28" s="635"/>
      <c r="I28" s="446"/>
      <c r="J28" s="636"/>
      <c r="K28" s="637"/>
      <c r="L28" s="637"/>
      <c r="M28" s="637"/>
      <c r="N28" s="637"/>
      <c r="O28" s="637"/>
      <c r="P28" s="637"/>
      <c r="Q28" s="344"/>
    </row>
    <row r="29" spans="2:17" ht="17.45" customHeight="1">
      <c r="B29" s="349"/>
      <c r="C29" s="350" t="s">
        <v>69</v>
      </c>
      <c r="D29" s="352"/>
      <c r="E29" s="353"/>
      <c r="F29" s="633"/>
      <c r="G29" s="634"/>
      <c r="H29" s="635"/>
      <c r="I29" s="446"/>
      <c r="J29" s="663" t="s">
        <v>514</v>
      </c>
      <c r="K29" s="664"/>
      <c r="L29" s="664"/>
      <c r="M29" s="664"/>
      <c r="N29" s="664"/>
      <c r="O29" s="664"/>
      <c r="P29" s="664"/>
      <c r="Q29" s="664"/>
    </row>
    <row r="30" spans="2:17" ht="17.45" customHeight="1" thickBot="1">
      <c r="B30" s="643" t="s">
        <v>32</v>
      </c>
      <c r="C30" s="644"/>
      <c r="D30" s="360">
        <f>D26</f>
        <v>0</v>
      </c>
      <c r="E30" s="361"/>
      <c r="F30" s="638"/>
      <c r="G30" s="639"/>
      <c r="H30" s="640"/>
      <c r="I30" s="446"/>
      <c r="J30" s="663"/>
      <c r="K30" s="664"/>
      <c r="L30" s="664"/>
      <c r="M30" s="664"/>
      <c r="N30" s="664"/>
      <c r="O30" s="664"/>
      <c r="P30" s="664"/>
      <c r="Q30" s="664"/>
    </row>
    <row r="31" spans="2:17" ht="17.45" customHeight="1">
      <c r="B31" s="650" t="s">
        <v>70</v>
      </c>
      <c r="C31" s="651"/>
      <c r="D31" s="362"/>
      <c r="E31" s="363"/>
      <c r="F31" s="633"/>
      <c r="G31" s="634"/>
      <c r="H31" s="635"/>
      <c r="I31" s="446"/>
      <c r="J31" s="630" t="str">
        <f>IF(入力シート!C33&gt;0," ","←医療機関受入研修事業経費は他施設からの受入を行っている施設のみ計上できます。")</f>
        <v>←医療機関受入研修事業経費は他施設からの受入を行っている施設のみ計上できます。</v>
      </c>
      <c r="K31" s="631"/>
      <c r="L31" s="631"/>
      <c r="M31" s="631"/>
      <c r="N31" s="631"/>
      <c r="O31" s="631"/>
    </row>
    <row r="32" spans="2:17" ht="17.45" customHeight="1">
      <c r="B32" s="645" t="s">
        <v>66</v>
      </c>
      <c r="C32" s="646"/>
      <c r="D32" s="356">
        <f>SUM(D33:D35)</f>
        <v>0</v>
      </c>
      <c r="E32" s="357"/>
      <c r="F32" s="633"/>
      <c r="G32" s="634"/>
      <c r="H32" s="635"/>
      <c r="I32" s="446"/>
      <c r="J32" s="632"/>
      <c r="K32" s="631"/>
      <c r="L32" s="631"/>
      <c r="M32" s="631"/>
      <c r="N32" s="631"/>
      <c r="O32" s="631"/>
    </row>
    <row r="33" spans="2:15" ht="17.45" customHeight="1">
      <c r="B33" s="349"/>
      <c r="C33" s="350" t="s">
        <v>67</v>
      </c>
      <c r="D33" s="352"/>
      <c r="E33" s="353"/>
      <c r="F33" s="633"/>
      <c r="G33" s="634"/>
      <c r="H33" s="635"/>
      <c r="I33" s="446"/>
      <c r="J33" s="632"/>
      <c r="K33" s="631"/>
      <c r="L33" s="631"/>
      <c r="M33" s="631"/>
      <c r="N33" s="631"/>
      <c r="O33" s="631"/>
    </row>
    <row r="34" spans="2:15" ht="17.45" customHeight="1">
      <c r="B34" s="349"/>
      <c r="C34" s="350" t="s">
        <v>68</v>
      </c>
      <c r="D34" s="352"/>
      <c r="E34" s="456"/>
      <c r="F34" s="633"/>
      <c r="G34" s="634"/>
      <c r="H34" s="635"/>
      <c r="I34" s="446"/>
      <c r="J34" s="632"/>
      <c r="K34" s="631"/>
      <c r="L34" s="631"/>
      <c r="M34" s="631"/>
      <c r="N34" s="631"/>
      <c r="O34" s="631"/>
    </row>
    <row r="35" spans="2:15" ht="17.45" customHeight="1">
      <c r="B35" s="349"/>
      <c r="C35" s="350" t="s">
        <v>69</v>
      </c>
      <c r="D35" s="352"/>
      <c r="E35" s="353"/>
      <c r="F35" s="633"/>
      <c r="G35" s="634"/>
      <c r="H35" s="635"/>
      <c r="I35" s="446"/>
      <c r="J35" s="632"/>
      <c r="K35" s="631"/>
      <c r="L35" s="631"/>
      <c r="M35" s="631"/>
      <c r="N35" s="631"/>
      <c r="O35" s="631"/>
    </row>
    <row r="36" spans="2:15" ht="17.45" customHeight="1">
      <c r="B36" s="645" t="s">
        <v>58</v>
      </c>
      <c r="C36" s="646"/>
      <c r="D36" s="356">
        <f>SUM(D37:D40)</f>
        <v>0</v>
      </c>
      <c r="E36" s="357"/>
      <c r="F36" s="633"/>
      <c r="G36" s="634"/>
      <c r="H36" s="635"/>
      <c r="I36" s="446"/>
      <c r="J36" s="632"/>
      <c r="K36" s="631"/>
      <c r="L36" s="631"/>
      <c r="M36" s="631"/>
      <c r="N36" s="631"/>
      <c r="O36" s="631"/>
    </row>
    <row r="37" spans="2:15" ht="17.45" customHeight="1">
      <c r="B37" s="349"/>
      <c r="C37" s="350" t="s">
        <v>71</v>
      </c>
      <c r="D37" s="352"/>
      <c r="E37" s="353"/>
      <c r="F37" s="633"/>
      <c r="G37" s="634"/>
      <c r="H37" s="635"/>
      <c r="I37" s="446"/>
      <c r="J37" s="632"/>
      <c r="K37" s="631"/>
      <c r="L37" s="631"/>
      <c r="M37" s="631"/>
      <c r="N37" s="631"/>
      <c r="O37" s="631"/>
    </row>
    <row r="38" spans="2:15" ht="17.45" customHeight="1">
      <c r="B38" s="349"/>
      <c r="C38" s="350" t="s">
        <v>72</v>
      </c>
      <c r="D38" s="352"/>
      <c r="E38" s="353"/>
      <c r="F38" s="633"/>
      <c r="G38" s="634"/>
      <c r="H38" s="635"/>
      <c r="I38" s="446"/>
      <c r="J38" s="632"/>
      <c r="K38" s="631"/>
      <c r="L38" s="631"/>
      <c r="M38" s="631"/>
      <c r="N38" s="631"/>
      <c r="O38" s="631"/>
    </row>
    <row r="39" spans="2:15" ht="17.45" customHeight="1">
      <c r="B39" s="349"/>
      <c r="C39" s="350" t="s">
        <v>481</v>
      </c>
      <c r="D39" s="352"/>
      <c r="E39" s="353"/>
      <c r="F39" s="633"/>
      <c r="G39" s="634"/>
      <c r="H39" s="635"/>
      <c r="I39" s="446"/>
      <c r="J39" s="632"/>
      <c r="K39" s="631"/>
      <c r="L39" s="631"/>
      <c r="M39" s="631"/>
      <c r="N39" s="631"/>
      <c r="O39" s="631"/>
    </row>
    <row r="40" spans="2:15" ht="17.45" customHeight="1">
      <c r="B40" s="349"/>
      <c r="C40" s="350" t="s">
        <v>73</v>
      </c>
      <c r="D40" s="352"/>
      <c r="E40" s="353"/>
      <c r="F40" s="633"/>
      <c r="G40" s="634"/>
      <c r="H40" s="635"/>
      <c r="I40" s="446"/>
      <c r="J40" s="632"/>
      <c r="K40" s="631"/>
      <c r="L40" s="631"/>
      <c r="M40" s="631"/>
      <c r="N40" s="631"/>
      <c r="O40" s="631"/>
    </row>
    <row r="41" spans="2:15" ht="17.45" customHeight="1">
      <c r="B41" s="645" t="s">
        <v>61</v>
      </c>
      <c r="C41" s="646"/>
      <c r="D41" s="356">
        <f>SUM(D42:D43)</f>
        <v>0</v>
      </c>
      <c r="E41" s="357"/>
      <c r="F41" s="633"/>
      <c r="G41" s="634"/>
      <c r="H41" s="635"/>
      <c r="I41" s="446"/>
      <c r="J41" s="632"/>
      <c r="K41" s="631"/>
      <c r="L41" s="631"/>
      <c r="M41" s="631"/>
      <c r="N41" s="631"/>
      <c r="O41" s="631"/>
    </row>
    <row r="42" spans="2:15" ht="17.45" customHeight="1">
      <c r="B42" s="349"/>
      <c r="C42" s="350" t="s">
        <v>74</v>
      </c>
      <c r="D42" s="352"/>
      <c r="E42" s="353"/>
      <c r="F42" s="633"/>
      <c r="G42" s="634"/>
      <c r="H42" s="635"/>
      <c r="I42" s="446"/>
      <c r="J42" s="632"/>
      <c r="K42" s="631"/>
      <c r="L42" s="631"/>
      <c r="M42" s="631"/>
      <c r="N42" s="631"/>
      <c r="O42" s="631"/>
    </row>
    <row r="43" spans="2:15" ht="17.45" customHeight="1">
      <c r="B43" s="349"/>
      <c r="C43" s="350" t="s">
        <v>482</v>
      </c>
      <c r="D43" s="352"/>
      <c r="E43" s="353"/>
      <c r="F43" s="452"/>
      <c r="G43" s="453"/>
      <c r="H43" s="454"/>
      <c r="I43" s="446"/>
      <c r="J43" s="632"/>
      <c r="K43" s="631"/>
      <c r="L43" s="631"/>
      <c r="M43" s="631"/>
      <c r="N43" s="631"/>
      <c r="O43" s="631"/>
    </row>
    <row r="44" spans="2:15" ht="17.45" customHeight="1">
      <c r="B44" s="645" t="s">
        <v>64</v>
      </c>
      <c r="C44" s="646"/>
      <c r="D44" s="354"/>
      <c r="E44" s="355"/>
      <c r="F44" s="633"/>
      <c r="G44" s="634"/>
      <c r="H44" s="635"/>
      <c r="I44" s="446"/>
      <c r="J44" s="632"/>
      <c r="K44" s="631"/>
      <c r="L44" s="631"/>
      <c r="M44" s="631"/>
      <c r="N44" s="631"/>
      <c r="O44" s="631"/>
    </row>
    <row r="45" spans="2:15" ht="17.45" customHeight="1">
      <c r="B45" s="645" t="s">
        <v>75</v>
      </c>
      <c r="C45" s="646"/>
      <c r="D45" s="354"/>
      <c r="E45" s="355"/>
      <c r="F45" s="633"/>
      <c r="G45" s="634"/>
      <c r="H45" s="635"/>
      <c r="I45" s="446"/>
      <c r="J45" s="632"/>
      <c r="K45" s="631"/>
      <c r="L45" s="631"/>
      <c r="M45" s="631"/>
      <c r="N45" s="631"/>
      <c r="O45" s="631"/>
    </row>
    <row r="46" spans="2:15" ht="17.45" customHeight="1" thickBot="1">
      <c r="B46" s="643" t="s">
        <v>32</v>
      </c>
      <c r="C46" s="644"/>
      <c r="D46" s="356">
        <f>SUM(D32,D36,D41,D44,D45)</f>
        <v>0</v>
      </c>
      <c r="E46" s="357"/>
      <c r="F46" s="633"/>
      <c r="G46" s="634"/>
      <c r="H46" s="635"/>
      <c r="I46" s="446"/>
      <c r="J46" s="632"/>
      <c r="K46" s="631"/>
      <c r="L46" s="631"/>
      <c r="M46" s="631"/>
      <c r="N46" s="631"/>
      <c r="O46" s="631"/>
    </row>
    <row r="47" spans="2:15" ht="23.1" customHeight="1" thickBot="1">
      <c r="B47" s="641" t="s">
        <v>28</v>
      </c>
      <c r="C47" s="642"/>
      <c r="D47" s="364">
        <f>SUM(D24,D30,D46)</f>
        <v>0</v>
      </c>
      <c r="E47" s="365"/>
      <c r="F47" s="647"/>
      <c r="G47" s="648"/>
      <c r="H47" s="649"/>
      <c r="I47" s="447"/>
    </row>
    <row r="48" spans="2:15" ht="7.5" customHeight="1"/>
    <row r="49" spans="2:3">
      <c r="B49" s="93" t="s">
        <v>76</v>
      </c>
      <c r="C49" s="161" t="s">
        <v>357</v>
      </c>
    </row>
    <row r="50" spans="2:3">
      <c r="C50" s="94"/>
    </row>
  </sheetData>
  <sheetProtection sheet="1" selectLockedCells="1"/>
  <mergeCells count="75">
    <mergeCell ref="J29:Q30"/>
    <mergeCell ref="G2:H2"/>
    <mergeCell ref="B32:C32"/>
    <mergeCell ref="F33:H33"/>
    <mergeCell ref="B26:C26"/>
    <mergeCell ref="F31:H31"/>
    <mergeCell ref="F27:H27"/>
    <mergeCell ref="F18:H18"/>
    <mergeCell ref="F20:H20"/>
    <mergeCell ref="F7:H7"/>
    <mergeCell ref="B3:H3"/>
    <mergeCell ref="F4:H4"/>
    <mergeCell ref="B13:C13"/>
    <mergeCell ref="B14:C14"/>
    <mergeCell ref="B6:C6"/>
    <mergeCell ref="D4:E4"/>
    <mergeCell ref="B4:C4"/>
    <mergeCell ref="J8:O11"/>
    <mergeCell ref="F15:H15"/>
    <mergeCell ref="F14:H14"/>
    <mergeCell ref="F16:H16"/>
    <mergeCell ref="F8:H8"/>
    <mergeCell ref="F12:H12"/>
    <mergeCell ref="F13:H13"/>
    <mergeCell ref="J15:O16"/>
    <mergeCell ref="F11:H11"/>
    <mergeCell ref="F9:H9"/>
    <mergeCell ref="B8:C8"/>
    <mergeCell ref="B7:C7"/>
    <mergeCell ref="F10:H10"/>
    <mergeCell ref="F5:H5"/>
    <mergeCell ref="F6:H6"/>
    <mergeCell ref="B12:C12"/>
    <mergeCell ref="B22:C22"/>
    <mergeCell ref="F22:H22"/>
    <mergeCell ref="F19:H19"/>
    <mergeCell ref="F29:H29"/>
    <mergeCell ref="F24:H24"/>
    <mergeCell ref="F25:H25"/>
    <mergeCell ref="B24:C24"/>
    <mergeCell ref="B25:C25"/>
    <mergeCell ref="B19:C19"/>
    <mergeCell ref="F17:H17"/>
    <mergeCell ref="F41:H41"/>
    <mergeCell ref="F23:H23"/>
    <mergeCell ref="F28:H28"/>
    <mergeCell ref="B47:C47"/>
    <mergeCell ref="B46:C46"/>
    <mergeCell ref="F37:H37"/>
    <mergeCell ref="F46:H46"/>
    <mergeCell ref="F39:H39"/>
    <mergeCell ref="B45:C45"/>
    <mergeCell ref="B44:C44"/>
    <mergeCell ref="F47:H47"/>
    <mergeCell ref="B41:C41"/>
    <mergeCell ref="B36:C36"/>
    <mergeCell ref="B31:C31"/>
    <mergeCell ref="B30:C30"/>
    <mergeCell ref="B23:C23"/>
    <mergeCell ref="J5:O6"/>
    <mergeCell ref="J4:P4"/>
    <mergeCell ref="J31:O46"/>
    <mergeCell ref="F36:H36"/>
    <mergeCell ref="F35:H35"/>
    <mergeCell ref="J27:P28"/>
    <mergeCell ref="F45:H45"/>
    <mergeCell ref="F42:H42"/>
    <mergeCell ref="F21:H21"/>
    <mergeCell ref="F44:H44"/>
    <mergeCell ref="F40:H40"/>
    <mergeCell ref="F38:H38"/>
    <mergeCell ref="F34:H34"/>
    <mergeCell ref="F30:H30"/>
    <mergeCell ref="F26:H26"/>
    <mergeCell ref="F32:H32"/>
  </mergeCells>
  <phoneticPr fontId="4"/>
  <pageMargins left="0.39370078740157483" right="0.19685039370078741" top="0.39370078740157483" bottom="0.11811023622047245" header="0.51181102362204722" footer="0.51181102362204722"/>
  <pageSetup paperSize="9"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custom" allowBlank="1" showInputMessage="1" showErrorMessage="1" error="教育担当者経費は新人５名以上の場合のみ計上できます。" xr:uid="{47EC22D3-2F53-480F-94D1-D7734917F170}">
          <x14:formula1>
            <xm:f>入力シート!$H$24&gt;0</xm:f>
          </x14:formula1>
          <xm:sqref>D25:E30</xm:sqref>
        </x14:dataValidation>
        <x14:dataValidation type="custom" allowBlank="1" showInputMessage="1" showErrorMessage="1" error="医療機関受入研修事業経費は他施設からの受入を行っている施設のみ計上できます。" xr:uid="{58EACD15-77C1-48C2-AE3E-ED6393567A4C}">
          <x14:formula1>
            <xm:f>入力シート!$H$25&gt;0</xm:f>
          </x14:formula1>
          <xm:sqref>D31:E46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A1:D44"/>
  <sheetViews>
    <sheetView view="pageBreakPreview" zoomScaleNormal="100" zoomScaleSheetLayoutView="100" workbookViewId="0"/>
  </sheetViews>
  <sheetFormatPr defaultRowHeight="13.5"/>
  <cols>
    <col min="1" max="1" width="30.625" customWidth="1"/>
    <col min="2" max="3" width="15.625" customWidth="1"/>
    <col min="4" max="4" width="20.625" customWidth="1"/>
  </cols>
  <sheetData>
    <row r="1" spans="1:4" ht="20.100000000000001" customHeight="1">
      <c r="A1" t="s">
        <v>448</v>
      </c>
    </row>
    <row r="2" spans="1:4" ht="20.100000000000001" customHeight="1">
      <c r="A2" t="s">
        <v>442</v>
      </c>
      <c r="D2" s="369">
        <f>入力シート!C13</f>
        <v>0</v>
      </c>
    </row>
    <row r="3" spans="1:4" ht="24.95" customHeight="1">
      <c r="A3" s="407" t="s">
        <v>443</v>
      </c>
      <c r="B3" s="407" t="s">
        <v>444</v>
      </c>
      <c r="C3" s="407" t="s">
        <v>445</v>
      </c>
      <c r="D3" s="407" t="s">
        <v>446</v>
      </c>
    </row>
    <row r="4" spans="1:4" ht="15" customHeight="1">
      <c r="A4" s="366"/>
      <c r="B4" s="367"/>
      <c r="C4" s="368"/>
      <c r="D4" s="370">
        <f>ROUNDDOWN(B4*C4,0)</f>
        <v>0</v>
      </c>
    </row>
    <row r="5" spans="1:4" ht="15" customHeight="1">
      <c r="A5" s="366"/>
      <c r="B5" s="367"/>
      <c r="C5" s="368"/>
      <c r="D5" s="370">
        <f t="shared" ref="D5:D43" si="0">ROUNDDOWN(B5*C5,0)</f>
        <v>0</v>
      </c>
    </row>
    <row r="6" spans="1:4" ht="15" customHeight="1">
      <c r="A6" s="366"/>
      <c r="B6" s="367"/>
      <c r="C6" s="368"/>
      <c r="D6" s="370">
        <f t="shared" si="0"/>
        <v>0</v>
      </c>
    </row>
    <row r="7" spans="1:4" ht="15" customHeight="1">
      <c r="A7" s="366"/>
      <c r="B7" s="367"/>
      <c r="C7" s="368"/>
      <c r="D7" s="370">
        <f t="shared" si="0"/>
        <v>0</v>
      </c>
    </row>
    <row r="8" spans="1:4" ht="15" customHeight="1">
      <c r="A8" s="366"/>
      <c r="B8" s="367"/>
      <c r="C8" s="368"/>
      <c r="D8" s="370">
        <f t="shared" si="0"/>
        <v>0</v>
      </c>
    </row>
    <row r="9" spans="1:4" ht="15" customHeight="1">
      <c r="A9" s="366"/>
      <c r="B9" s="367"/>
      <c r="C9" s="368"/>
      <c r="D9" s="370">
        <f t="shared" si="0"/>
        <v>0</v>
      </c>
    </row>
    <row r="10" spans="1:4" ht="15" customHeight="1">
      <c r="A10" s="366"/>
      <c r="B10" s="367"/>
      <c r="C10" s="368"/>
      <c r="D10" s="370">
        <f t="shared" si="0"/>
        <v>0</v>
      </c>
    </row>
    <row r="11" spans="1:4" ht="15" customHeight="1">
      <c r="A11" s="366"/>
      <c r="B11" s="367"/>
      <c r="C11" s="368"/>
      <c r="D11" s="370">
        <f t="shared" si="0"/>
        <v>0</v>
      </c>
    </row>
    <row r="12" spans="1:4" ht="15" customHeight="1">
      <c r="A12" s="366"/>
      <c r="B12" s="367"/>
      <c r="C12" s="368"/>
      <c r="D12" s="370">
        <f t="shared" si="0"/>
        <v>0</v>
      </c>
    </row>
    <row r="13" spans="1:4" ht="15" customHeight="1">
      <c r="A13" s="366"/>
      <c r="B13" s="367"/>
      <c r="C13" s="368"/>
      <c r="D13" s="370">
        <f t="shared" si="0"/>
        <v>0</v>
      </c>
    </row>
    <row r="14" spans="1:4" ht="15" customHeight="1">
      <c r="A14" s="366"/>
      <c r="B14" s="367"/>
      <c r="C14" s="368"/>
      <c r="D14" s="370">
        <f t="shared" si="0"/>
        <v>0</v>
      </c>
    </row>
    <row r="15" spans="1:4" ht="15" customHeight="1">
      <c r="A15" s="366"/>
      <c r="B15" s="367"/>
      <c r="C15" s="368"/>
      <c r="D15" s="370">
        <f t="shared" si="0"/>
        <v>0</v>
      </c>
    </row>
    <row r="16" spans="1:4" ht="15" customHeight="1">
      <c r="A16" s="366"/>
      <c r="B16" s="367"/>
      <c r="C16" s="368"/>
      <c r="D16" s="370">
        <f t="shared" si="0"/>
        <v>0</v>
      </c>
    </row>
    <row r="17" spans="1:4" ht="15" customHeight="1">
      <c r="A17" s="366"/>
      <c r="B17" s="367"/>
      <c r="C17" s="368"/>
      <c r="D17" s="370">
        <f t="shared" si="0"/>
        <v>0</v>
      </c>
    </row>
    <row r="18" spans="1:4" ht="15" customHeight="1">
      <c r="A18" s="366"/>
      <c r="B18" s="367"/>
      <c r="C18" s="368"/>
      <c r="D18" s="370">
        <f t="shared" si="0"/>
        <v>0</v>
      </c>
    </row>
    <row r="19" spans="1:4" ht="15" customHeight="1">
      <c r="A19" s="366"/>
      <c r="B19" s="367"/>
      <c r="C19" s="368"/>
      <c r="D19" s="370">
        <f t="shared" si="0"/>
        <v>0</v>
      </c>
    </row>
    <row r="20" spans="1:4" ht="15" customHeight="1">
      <c r="A20" s="366"/>
      <c r="B20" s="367"/>
      <c r="C20" s="368"/>
      <c r="D20" s="370">
        <f t="shared" si="0"/>
        <v>0</v>
      </c>
    </row>
    <row r="21" spans="1:4" ht="15" customHeight="1">
      <c r="A21" s="366"/>
      <c r="B21" s="367"/>
      <c r="C21" s="368"/>
      <c r="D21" s="370">
        <f t="shared" si="0"/>
        <v>0</v>
      </c>
    </row>
    <row r="22" spans="1:4" ht="15" customHeight="1">
      <c r="A22" s="366"/>
      <c r="B22" s="367"/>
      <c r="C22" s="368"/>
      <c r="D22" s="370">
        <f t="shared" si="0"/>
        <v>0</v>
      </c>
    </row>
    <row r="23" spans="1:4" ht="15" customHeight="1">
      <c r="A23" s="366"/>
      <c r="B23" s="367"/>
      <c r="C23" s="368"/>
      <c r="D23" s="370">
        <f t="shared" si="0"/>
        <v>0</v>
      </c>
    </row>
    <row r="24" spans="1:4" ht="15" customHeight="1">
      <c r="A24" s="366"/>
      <c r="B24" s="367"/>
      <c r="C24" s="368"/>
      <c r="D24" s="370">
        <f t="shared" si="0"/>
        <v>0</v>
      </c>
    </row>
    <row r="25" spans="1:4" ht="15" customHeight="1">
      <c r="A25" s="366"/>
      <c r="B25" s="367"/>
      <c r="C25" s="368"/>
      <c r="D25" s="370">
        <f t="shared" si="0"/>
        <v>0</v>
      </c>
    </row>
    <row r="26" spans="1:4" ht="15" customHeight="1">
      <c r="A26" s="366"/>
      <c r="B26" s="367"/>
      <c r="C26" s="368"/>
      <c r="D26" s="370">
        <f t="shared" si="0"/>
        <v>0</v>
      </c>
    </row>
    <row r="27" spans="1:4" ht="15" customHeight="1">
      <c r="A27" s="366"/>
      <c r="B27" s="367"/>
      <c r="C27" s="368"/>
      <c r="D27" s="370">
        <f t="shared" si="0"/>
        <v>0</v>
      </c>
    </row>
    <row r="28" spans="1:4" ht="15" customHeight="1">
      <c r="A28" s="366"/>
      <c r="B28" s="367"/>
      <c r="C28" s="368"/>
      <c r="D28" s="370">
        <f t="shared" si="0"/>
        <v>0</v>
      </c>
    </row>
    <row r="29" spans="1:4" ht="15" customHeight="1">
      <c r="A29" s="366"/>
      <c r="B29" s="367"/>
      <c r="C29" s="368"/>
      <c r="D29" s="370">
        <f t="shared" si="0"/>
        <v>0</v>
      </c>
    </row>
    <row r="30" spans="1:4" ht="15" customHeight="1">
      <c r="A30" s="366"/>
      <c r="B30" s="367"/>
      <c r="C30" s="368"/>
      <c r="D30" s="370">
        <f t="shared" si="0"/>
        <v>0</v>
      </c>
    </row>
    <row r="31" spans="1:4" ht="15" customHeight="1">
      <c r="A31" s="366"/>
      <c r="B31" s="367"/>
      <c r="C31" s="368"/>
      <c r="D31" s="370">
        <f t="shared" si="0"/>
        <v>0</v>
      </c>
    </row>
    <row r="32" spans="1:4" ht="15" customHeight="1">
      <c r="A32" s="366"/>
      <c r="B32" s="367"/>
      <c r="C32" s="368"/>
      <c r="D32" s="370">
        <f t="shared" si="0"/>
        <v>0</v>
      </c>
    </row>
    <row r="33" spans="1:4" ht="15" customHeight="1">
      <c r="A33" s="366"/>
      <c r="B33" s="367"/>
      <c r="C33" s="368"/>
      <c r="D33" s="370">
        <f t="shared" si="0"/>
        <v>0</v>
      </c>
    </row>
    <row r="34" spans="1:4" ht="15" customHeight="1">
      <c r="A34" s="366"/>
      <c r="B34" s="367"/>
      <c r="C34" s="368"/>
      <c r="D34" s="370">
        <f t="shared" si="0"/>
        <v>0</v>
      </c>
    </row>
    <row r="35" spans="1:4" ht="15" customHeight="1">
      <c r="A35" s="366"/>
      <c r="B35" s="367"/>
      <c r="C35" s="368"/>
      <c r="D35" s="370">
        <f t="shared" si="0"/>
        <v>0</v>
      </c>
    </row>
    <row r="36" spans="1:4" ht="15" customHeight="1">
      <c r="A36" s="366"/>
      <c r="B36" s="367"/>
      <c r="C36" s="368"/>
      <c r="D36" s="370">
        <f t="shared" si="0"/>
        <v>0</v>
      </c>
    </row>
    <row r="37" spans="1:4" ht="15" customHeight="1">
      <c r="A37" s="366"/>
      <c r="B37" s="367"/>
      <c r="C37" s="368"/>
      <c r="D37" s="370">
        <f t="shared" si="0"/>
        <v>0</v>
      </c>
    </row>
    <row r="38" spans="1:4" ht="15" customHeight="1">
      <c r="A38" s="366"/>
      <c r="B38" s="367"/>
      <c r="C38" s="368"/>
      <c r="D38" s="370">
        <f t="shared" si="0"/>
        <v>0</v>
      </c>
    </row>
    <row r="39" spans="1:4" ht="15" customHeight="1">
      <c r="A39" s="366"/>
      <c r="B39" s="367"/>
      <c r="C39" s="368"/>
      <c r="D39" s="370">
        <f t="shared" si="0"/>
        <v>0</v>
      </c>
    </row>
    <row r="40" spans="1:4" ht="15" customHeight="1">
      <c r="A40" s="366"/>
      <c r="B40" s="367"/>
      <c r="C40" s="368"/>
      <c r="D40" s="370">
        <f t="shared" si="0"/>
        <v>0</v>
      </c>
    </row>
    <row r="41" spans="1:4" ht="15" customHeight="1">
      <c r="A41" s="366"/>
      <c r="B41" s="367"/>
      <c r="C41" s="368"/>
      <c r="D41" s="370">
        <f t="shared" si="0"/>
        <v>0</v>
      </c>
    </row>
    <row r="42" spans="1:4" ht="15" customHeight="1">
      <c r="A42" s="366"/>
      <c r="B42" s="367"/>
      <c r="C42" s="368"/>
      <c r="D42" s="370">
        <f t="shared" si="0"/>
        <v>0</v>
      </c>
    </row>
    <row r="43" spans="1:4" ht="15" customHeight="1">
      <c r="A43" s="366"/>
      <c r="B43" s="367"/>
      <c r="C43" s="368"/>
      <c r="D43" s="370">
        <f t="shared" si="0"/>
        <v>0</v>
      </c>
    </row>
    <row r="44" spans="1:4" ht="30" customHeight="1">
      <c r="C44" s="320" t="s">
        <v>28</v>
      </c>
      <c r="D44" s="371">
        <f>SUM(D4:D43)</f>
        <v>0</v>
      </c>
    </row>
  </sheetData>
  <sheetProtection sheet="1" objects="1" scenarios="1"/>
  <phoneticPr fontId="4"/>
  <pageMargins left="0.9055118110236221" right="0.70866141732283472" top="0.74803149606299213" bottom="0.74803149606299213" header="0.31496062992125984" footer="0.31496062992125984"/>
  <pageSetup paperSize="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0" tint="-0.34998626667073579"/>
  </sheetPr>
  <dimension ref="B1:I54"/>
  <sheetViews>
    <sheetView view="pageBreakPreview" zoomScaleNormal="100" zoomScaleSheetLayoutView="100" workbookViewId="0"/>
  </sheetViews>
  <sheetFormatPr defaultColWidth="9" defaultRowHeight="13.5"/>
  <cols>
    <col min="1" max="1" width="0.75" style="87" customWidth="1"/>
    <col min="2" max="2" width="3.375" style="87" customWidth="1"/>
    <col min="3" max="3" width="20.625" style="87" customWidth="1"/>
    <col min="4" max="5" width="12.625" style="87" customWidth="1"/>
    <col min="6" max="7" width="15.625" style="87" customWidth="1"/>
    <col min="8" max="8" width="20.625" style="87" customWidth="1"/>
    <col min="9" max="9" width="0.75" style="87" customWidth="1"/>
    <col min="10" max="16384" width="9" style="87"/>
  </cols>
  <sheetData>
    <row r="1" spans="2:8" ht="15.75" customHeight="1">
      <c r="B1" s="86" t="s">
        <v>43</v>
      </c>
      <c r="H1" s="88" t="s">
        <v>44</v>
      </c>
    </row>
    <row r="2" spans="2:8" ht="22.5" customHeight="1">
      <c r="G2" s="88" t="s">
        <v>45</v>
      </c>
      <c r="H2" s="95" t="s">
        <v>124</v>
      </c>
    </row>
    <row r="3" spans="2:8" ht="19.5" customHeight="1" thickBot="1">
      <c r="B3" s="666" t="s">
        <v>46</v>
      </c>
      <c r="C3" s="666"/>
      <c r="D3" s="666"/>
      <c r="E3" s="666"/>
      <c r="F3" s="666"/>
      <c r="G3" s="666"/>
      <c r="H3" s="666"/>
    </row>
    <row r="4" spans="2:8" ht="20.100000000000001" customHeight="1" thickBot="1">
      <c r="B4" s="657" t="s">
        <v>47</v>
      </c>
      <c r="C4" s="658"/>
      <c r="D4" s="671" t="s">
        <v>48</v>
      </c>
      <c r="E4" s="658"/>
      <c r="F4" s="667" t="s">
        <v>49</v>
      </c>
      <c r="G4" s="667"/>
      <c r="H4" s="668"/>
    </row>
    <row r="5" spans="2:8" ht="15.95" customHeight="1">
      <c r="B5" s="89"/>
      <c r="C5" s="90"/>
      <c r="D5" s="435" t="s">
        <v>479</v>
      </c>
      <c r="E5" s="436" t="s">
        <v>480</v>
      </c>
      <c r="F5" s="96"/>
      <c r="G5" s="96"/>
      <c r="H5" s="97"/>
    </row>
    <row r="6" spans="2:8" ht="15.95" customHeight="1">
      <c r="B6" s="311"/>
      <c r="C6" s="312"/>
      <c r="D6" s="426" t="s">
        <v>478</v>
      </c>
      <c r="E6" s="426" t="s">
        <v>478</v>
      </c>
      <c r="F6" s="96"/>
      <c r="G6" s="96"/>
      <c r="H6" s="97"/>
    </row>
    <row r="7" spans="2:8" ht="15.95" customHeight="1">
      <c r="B7" s="684" t="s">
        <v>50</v>
      </c>
      <c r="C7" s="685"/>
      <c r="D7" s="307"/>
      <c r="E7" s="307"/>
      <c r="F7" s="96"/>
      <c r="G7" s="96"/>
      <c r="H7" s="97"/>
    </row>
    <row r="8" spans="2:8" ht="15.95" customHeight="1">
      <c r="B8" s="672" t="s">
        <v>51</v>
      </c>
      <c r="C8" s="673"/>
      <c r="D8" s="427">
        <v>100000</v>
      </c>
      <c r="E8" s="427"/>
      <c r="F8" s="413" t="s">
        <v>112</v>
      </c>
      <c r="G8" s="417"/>
      <c r="H8" s="418"/>
    </row>
    <row r="9" spans="2:8" ht="15.95" customHeight="1">
      <c r="B9" s="672" t="s">
        <v>52</v>
      </c>
      <c r="C9" s="673"/>
      <c r="D9" s="427">
        <f>SUM(D10:D12)</f>
        <v>382950</v>
      </c>
      <c r="E9" s="427"/>
      <c r="F9" s="96"/>
      <c r="G9" s="96"/>
      <c r="H9" s="97"/>
    </row>
    <row r="10" spans="2:8" ht="15.95" customHeight="1">
      <c r="B10" s="424"/>
      <c r="C10" s="425" t="s">
        <v>53</v>
      </c>
      <c r="D10" s="428"/>
      <c r="E10" s="428"/>
      <c r="F10" s="98"/>
      <c r="G10" s="99"/>
      <c r="H10" s="100"/>
    </row>
    <row r="11" spans="2:8" ht="15.95" customHeight="1">
      <c r="B11" s="424"/>
      <c r="C11" s="425" t="s">
        <v>54</v>
      </c>
      <c r="D11" s="428">
        <v>382950</v>
      </c>
      <c r="E11" s="428"/>
      <c r="F11" s="414" t="s">
        <v>502</v>
      </c>
      <c r="G11" s="419"/>
      <c r="H11" s="420"/>
    </row>
    <row r="12" spans="2:8" ht="15.95" customHeight="1">
      <c r="B12" s="424"/>
      <c r="C12" s="425" t="s">
        <v>69</v>
      </c>
      <c r="D12" s="428"/>
      <c r="E12" s="428"/>
      <c r="F12" s="99"/>
      <c r="G12" s="99"/>
      <c r="H12" s="100"/>
    </row>
    <row r="13" spans="2:8" ht="15.95" customHeight="1">
      <c r="B13" s="672" t="s">
        <v>56</v>
      </c>
      <c r="C13" s="673"/>
      <c r="D13" s="427">
        <v>36364</v>
      </c>
      <c r="E13" s="427">
        <v>40000</v>
      </c>
      <c r="F13" s="414" t="s">
        <v>113</v>
      </c>
      <c r="G13" s="419"/>
      <c r="H13" s="420"/>
    </row>
    <row r="14" spans="2:8" ht="15.95" customHeight="1">
      <c r="B14" s="672" t="s">
        <v>57</v>
      </c>
      <c r="C14" s="673"/>
      <c r="D14" s="427">
        <v>4546</v>
      </c>
      <c r="E14" s="427">
        <v>5000</v>
      </c>
      <c r="F14" s="414" t="s">
        <v>114</v>
      </c>
      <c r="G14" s="99"/>
      <c r="H14" s="100"/>
    </row>
    <row r="15" spans="2:8" ht="15.95" customHeight="1">
      <c r="B15" s="672" t="s">
        <v>58</v>
      </c>
      <c r="C15" s="673"/>
      <c r="D15" s="427">
        <f>SUM(D16:D19)</f>
        <v>28850</v>
      </c>
      <c r="E15" s="427"/>
      <c r="F15" s="99"/>
      <c r="G15" s="99"/>
      <c r="H15" s="100"/>
    </row>
    <row r="16" spans="2:8" ht="24.95" customHeight="1">
      <c r="B16" s="424"/>
      <c r="C16" s="425" t="s">
        <v>115</v>
      </c>
      <c r="D16" s="428">
        <v>7850</v>
      </c>
      <c r="E16" s="428">
        <v>8635</v>
      </c>
      <c r="F16" s="682" t="s">
        <v>485</v>
      </c>
      <c r="G16" s="682"/>
      <c r="H16" s="683"/>
    </row>
    <row r="17" spans="2:9" ht="15.95" customHeight="1">
      <c r="B17" s="424"/>
      <c r="C17" s="425" t="s">
        <v>116</v>
      </c>
      <c r="D17" s="428">
        <v>10000</v>
      </c>
      <c r="E17" s="428">
        <v>11000</v>
      </c>
      <c r="F17" s="421" t="s">
        <v>435</v>
      </c>
      <c r="G17" s="415"/>
      <c r="H17" s="416"/>
    </row>
    <row r="18" spans="2:9" ht="15.95" customHeight="1">
      <c r="B18" s="424"/>
      <c r="C18" s="425" t="s">
        <v>483</v>
      </c>
      <c r="D18" s="428">
        <v>9000</v>
      </c>
      <c r="E18" s="428">
        <v>9900</v>
      </c>
      <c r="F18" s="421" t="s">
        <v>492</v>
      </c>
      <c r="G18" s="99"/>
      <c r="H18" s="100"/>
    </row>
    <row r="19" spans="2:9" ht="15.95" customHeight="1">
      <c r="B19" s="424"/>
      <c r="C19" s="425" t="s">
        <v>390</v>
      </c>
      <c r="D19" s="428">
        <v>2000</v>
      </c>
      <c r="E19" s="428">
        <v>2200</v>
      </c>
      <c r="F19" s="414" t="s">
        <v>432</v>
      </c>
      <c r="G19" s="99"/>
      <c r="H19" s="100"/>
    </row>
    <row r="20" spans="2:9" ht="15.95" customHeight="1">
      <c r="B20" s="672" t="s">
        <v>61</v>
      </c>
      <c r="C20" s="673"/>
      <c r="D20" s="427">
        <f>SUM(D21:D22)</f>
        <v>18564</v>
      </c>
      <c r="E20" s="427"/>
      <c r="F20" s="99"/>
      <c r="G20" s="99"/>
      <c r="H20" s="100"/>
    </row>
    <row r="21" spans="2:9" ht="15.95" customHeight="1">
      <c r="B21" s="424"/>
      <c r="C21" s="425" t="s">
        <v>62</v>
      </c>
      <c r="D21" s="428">
        <v>382</v>
      </c>
      <c r="E21" s="428">
        <v>420</v>
      </c>
      <c r="F21" s="414" t="s">
        <v>509</v>
      </c>
      <c r="G21" s="99"/>
      <c r="H21" s="100"/>
    </row>
    <row r="22" spans="2:9" ht="15.95" customHeight="1">
      <c r="B22" s="424"/>
      <c r="C22" s="425" t="s">
        <v>63</v>
      </c>
      <c r="D22" s="428">
        <v>18182</v>
      </c>
      <c r="E22" s="428">
        <v>20000</v>
      </c>
      <c r="F22" s="414" t="s">
        <v>433</v>
      </c>
      <c r="G22" s="99"/>
      <c r="H22" s="100"/>
    </row>
    <row r="23" spans="2:9" ht="15.95" customHeight="1">
      <c r="B23" s="678" t="s">
        <v>64</v>
      </c>
      <c r="C23" s="679"/>
      <c r="D23" s="427">
        <f>SUM(D24:D26)</f>
        <v>244546</v>
      </c>
      <c r="E23" s="427">
        <f>SUM(E24:E26)</f>
        <v>269000</v>
      </c>
      <c r="H23" s="313"/>
    </row>
    <row r="24" spans="2:9" ht="15.95" customHeight="1">
      <c r="B24" s="422"/>
      <c r="C24" s="423"/>
      <c r="D24" s="428">
        <v>50000</v>
      </c>
      <c r="E24" s="428">
        <v>55000</v>
      </c>
      <c r="F24" s="414" t="s">
        <v>118</v>
      </c>
      <c r="G24" s="99"/>
      <c r="H24" s="100"/>
    </row>
    <row r="25" spans="2:9" ht="15.95" customHeight="1">
      <c r="B25" s="422"/>
      <c r="C25" s="423"/>
      <c r="D25" s="428">
        <v>54546</v>
      </c>
      <c r="E25" s="428">
        <v>60000</v>
      </c>
      <c r="F25" s="414" t="s">
        <v>117</v>
      </c>
      <c r="G25" s="99"/>
      <c r="H25" s="100"/>
    </row>
    <row r="26" spans="2:9" ht="15.95" customHeight="1">
      <c r="B26" s="422"/>
      <c r="C26" s="423"/>
      <c r="D26" s="428">
        <v>140000</v>
      </c>
      <c r="E26" s="428">
        <v>154000</v>
      </c>
      <c r="F26" s="686" t="s">
        <v>437</v>
      </c>
      <c r="G26" s="687"/>
      <c r="H26" s="688"/>
    </row>
    <row r="27" spans="2:9" ht="15.95" customHeight="1">
      <c r="B27" s="672" t="s">
        <v>518</v>
      </c>
      <c r="C27" s="673"/>
      <c r="D27" s="427">
        <v>80000</v>
      </c>
      <c r="E27" s="427">
        <v>88000</v>
      </c>
      <c r="F27" s="414" t="s">
        <v>517</v>
      </c>
      <c r="G27" s="99"/>
      <c r="H27" s="100"/>
      <c r="I27" s="93"/>
    </row>
    <row r="28" spans="2:9" ht="15.95" customHeight="1" thickBot="1">
      <c r="B28" s="672" t="s">
        <v>32</v>
      </c>
      <c r="C28" s="673"/>
      <c r="D28" s="427">
        <f>SUM(D8,D9,D13,D14,D15,D20,D23,D27)</f>
        <v>895820</v>
      </c>
      <c r="E28" s="427"/>
      <c r="F28" s="99"/>
      <c r="G28" s="99"/>
      <c r="H28" s="100"/>
    </row>
    <row r="29" spans="2:9" ht="15.95" customHeight="1">
      <c r="B29" s="680" t="s">
        <v>65</v>
      </c>
      <c r="C29" s="681"/>
      <c r="D29" s="429"/>
      <c r="E29" s="429"/>
      <c r="F29" s="101"/>
      <c r="G29" s="101"/>
      <c r="H29" s="102"/>
    </row>
    <row r="30" spans="2:9" ht="15.95" customHeight="1">
      <c r="B30" s="672" t="s">
        <v>66</v>
      </c>
      <c r="C30" s="673"/>
      <c r="D30" s="427">
        <f>SUM(D31:D33)</f>
        <v>564800</v>
      </c>
      <c r="E30" s="427"/>
      <c r="F30" s="103"/>
      <c r="G30" s="103"/>
      <c r="H30" s="104"/>
    </row>
    <row r="31" spans="2:9" ht="15.95" customHeight="1">
      <c r="B31" s="424"/>
      <c r="C31" s="425" t="s">
        <v>67</v>
      </c>
      <c r="D31" s="428"/>
      <c r="E31" s="428"/>
      <c r="F31" s="103"/>
      <c r="G31" s="103"/>
      <c r="H31" s="104"/>
    </row>
    <row r="32" spans="2:9" ht="15.95" customHeight="1">
      <c r="B32" s="424"/>
      <c r="C32" s="425" t="s">
        <v>68</v>
      </c>
      <c r="D32" s="428">
        <v>564800</v>
      </c>
      <c r="E32" s="428"/>
      <c r="F32" s="414" t="s">
        <v>503</v>
      </c>
      <c r="G32" s="103"/>
      <c r="H32" s="104"/>
    </row>
    <row r="33" spans="2:9" ht="15.95" customHeight="1">
      <c r="B33" s="424"/>
      <c r="C33" s="425" t="s">
        <v>119</v>
      </c>
      <c r="D33" s="428"/>
      <c r="E33" s="428"/>
      <c r="F33" s="414" t="s">
        <v>504</v>
      </c>
      <c r="G33" s="103"/>
      <c r="H33" s="104"/>
    </row>
    <row r="34" spans="2:9" ht="15.95" customHeight="1" thickBot="1">
      <c r="B34" s="674" t="s">
        <v>32</v>
      </c>
      <c r="C34" s="675"/>
      <c r="D34" s="430">
        <f>D30</f>
        <v>564800</v>
      </c>
      <c r="E34" s="430"/>
      <c r="F34" s="105"/>
      <c r="G34" s="105"/>
      <c r="H34" s="106"/>
    </row>
    <row r="35" spans="2:9" ht="15.95" customHeight="1">
      <c r="B35" s="680" t="s">
        <v>70</v>
      </c>
      <c r="C35" s="681"/>
      <c r="D35" s="427"/>
      <c r="E35" s="427"/>
      <c r="F35" s="103"/>
      <c r="G35" s="103"/>
      <c r="H35" s="104"/>
    </row>
    <row r="36" spans="2:9" ht="15.95" customHeight="1">
      <c r="B36" s="672" t="s">
        <v>66</v>
      </c>
      <c r="C36" s="673"/>
      <c r="D36" s="427">
        <f>SUM(D37:D39)</f>
        <v>192780</v>
      </c>
      <c r="E36" s="427"/>
      <c r="F36" s="103"/>
      <c r="G36" s="103"/>
      <c r="H36" s="104"/>
    </row>
    <row r="37" spans="2:9" ht="15.95" customHeight="1">
      <c r="B37" s="424"/>
      <c r="C37" s="425" t="s">
        <v>67</v>
      </c>
      <c r="D37" s="428"/>
      <c r="E37" s="428"/>
      <c r="F37" s="99"/>
      <c r="G37" s="103"/>
      <c r="H37" s="104"/>
    </row>
    <row r="38" spans="2:9" ht="15.95" customHeight="1">
      <c r="B38" s="424"/>
      <c r="C38" s="425" t="s">
        <v>68</v>
      </c>
      <c r="D38" s="428">
        <v>192780</v>
      </c>
      <c r="E38" s="428"/>
      <c r="F38" s="414" t="s">
        <v>505</v>
      </c>
      <c r="G38" s="103"/>
      <c r="H38" s="104"/>
    </row>
    <row r="39" spans="2:9" ht="15.95" customHeight="1">
      <c r="B39" s="424"/>
      <c r="C39" s="425" t="s">
        <v>119</v>
      </c>
      <c r="D39" s="428"/>
      <c r="E39" s="428"/>
      <c r="F39" s="103"/>
      <c r="G39" s="103"/>
      <c r="H39" s="104"/>
    </row>
    <row r="40" spans="2:9" ht="15.95" customHeight="1">
      <c r="B40" s="672" t="s">
        <v>58</v>
      </c>
      <c r="C40" s="673"/>
      <c r="D40" s="427">
        <f>SUM(D41:D44)</f>
        <v>10975</v>
      </c>
      <c r="E40" s="427"/>
      <c r="F40" s="103"/>
      <c r="G40" s="103"/>
      <c r="H40" s="104"/>
    </row>
    <row r="41" spans="2:9" ht="24.95" customHeight="1">
      <c r="B41" s="424"/>
      <c r="C41" s="425" t="s">
        <v>71</v>
      </c>
      <c r="D41" s="428">
        <v>1475</v>
      </c>
      <c r="E41" s="428">
        <v>1622</v>
      </c>
      <c r="F41" s="682" t="s">
        <v>486</v>
      </c>
      <c r="G41" s="682"/>
      <c r="H41" s="683"/>
    </row>
    <row r="42" spans="2:9" ht="15.95" customHeight="1">
      <c r="B42" s="424"/>
      <c r="C42" s="425" t="s">
        <v>72</v>
      </c>
      <c r="D42" s="428">
        <v>2500</v>
      </c>
      <c r="E42" s="428">
        <v>2750</v>
      </c>
      <c r="F42" s="421" t="s">
        <v>434</v>
      </c>
      <c r="G42" s="419"/>
      <c r="H42" s="420"/>
    </row>
    <row r="43" spans="2:9" ht="15.95" customHeight="1">
      <c r="B43" s="424"/>
      <c r="C43" s="425" t="s">
        <v>483</v>
      </c>
      <c r="D43" s="428">
        <v>5000</v>
      </c>
      <c r="E43" s="428">
        <v>5500</v>
      </c>
      <c r="F43" s="103" t="s">
        <v>493</v>
      </c>
      <c r="G43" s="99"/>
      <c r="H43" s="100"/>
    </row>
    <row r="44" spans="2:9" ht="15.95" customHeight="1">
      <c r="B44" s="424"/>
      <c r="C44" s="425" t="s">
        <v>73</v>
      </c>
      <c r="D44" s="428">
        <v>2000</v>
      </c>
      <c r="E44" s="428">
        <v>2200</v>
      </c>
      <c r="F44" s="414" t="s">
        <v>432</v>
      </c>
      <c r="G44" s="99"/>
      <c r="H44" s="100"/>
    </row>
    <row r="45" spans="2:9" ht="15.95" customHeight="1">
      <c r="B45" s="672" t="s">
        <v>61</v>
      </c>
      <c r="C45" s="673"/>
      <c r="D45" s="427">
        <f>SUM(D46:D46)</f>
        <v>382</v>
      </c>
      <c r="E45" s="427"/>
      <c r="F45" s="103"/>
      <c r="G45" s="103"/>
      <c r="H45" s="104"/>
    </row>
    <row r="46" spans="2:9" ht="15.95" customHeight="1">
      <c r="B46" s="424"/>
      <c r="C46" s="425" t="s">
        <v>74</v>
      </c>
      <c r="D46" s="428">
        <v>382</v>
      </c>
      <c r="E46" s="428">
        <v>420</v>
      </c>
      <c r="F46" s="414" t="s">
        <v>509</v>
      </c>
      <c r="G46" s="99"/>
      <c r="H46" s="100"/>
    </row>
    <row r="47" spans="2:9" ht="15.95" customHeight="1">
      <c r="B47" s="424"/>
      <c r="C47" s="425" t="s">
        <v>484</v>
      </c>
      <c r="D47" s="428"/>
      <c r="E47" s="431"/>
      <c r="F47" s="99"/>
      <c r="G47" s="99"/>
      <c r="H47" s="100"/>
    </row>
    <row r="48" spans="2:9" ht="15.95" customHeight="1">
      <c r="B48" s="678" t="s">
        <v>64</v>
      </c>
      <c r="C48" s="679"/>
      <c r="D48" s="427">
        <f>SUM(D49:D50)</f>
        <v>43182</v>
      </c>
      <c r="E48" s="432">
        <f>SUM(E49:E50)</f>
        <v>47500</v>
      </c>
      <c r="H48" s="313"/>
      <c r="I48" s="314"/>
    </row>
    <row r="49" spans="2:8" ht="15.95" customHeight="1">
      <c r="B49" s="422"/>
      <c r="C49" s="423"/>
      <c r="D49" s="428">
        <v>25000</v>
      </c>
      <c r="E49" s="428">
        <v>27500</v>
      </c>
      <c r="F49" s="414" t="s">
        <v>121</v>
      </c>
      <c r="G49" s="103"/>
      <c r="H49" s="104"/>
    </row>
    <row r="50" spans="2:8" ht="15.95" customHeight="1">
      <c r="B50" s="422"/>
      <c r="C50" s="423"/>
      <c r="D50" s="428">
        <v>18182</v>
      </c>
      <c r="E50" s="428">
        <v>20000</v>
      </c>
      <c r="F50" s="414" t="s">
        <v>120</v>
      </c>
      <c r="G50" s="103"/>
      <c r="H50" s="104"/>
    </row>
    <row r="51" spans="2:8" ht="15.95" customHeight="1">
      <c r="B51" s="672" t="s">
        <v>75</v>
      </c>
      <c r="C51" s="673"/>
      <c r="D51" s="427"/>
      <c r="E51" s="427"/>
      <c r="F51" s="103"/>
      <c r="G51" s="103"/>
      <c r="H51" s="104"/>
    </row>
    <row r="52" spans="2:8" ht="15.95" customHeight="1" thickBot="1">
      <c r="B52" s="674" t="s">
        <v>32</v>
      </c>
      <c r="C52" s="675"/>
      <c r="D52" s="427">
        <f>SUM(D36,D40,D45,D48,D51)</f>
        <v>247319</v>
      </c>
      <c r="E52" s="427"/>
      <c r="F52" s="103"/>
      <c r="G52" s="103"/>
      <c r="H52" s="104"/>
    </row>
    <row r="53" spans="2:8" ht="15.95" customHeight="1" thickBot="1">
      <c r="B53" s="676" t="s">
        <v>28</v>
      </c>
      <c r="C53" s="677"/>
      <c r="D53" s="433">
        <f>SUM(D28,D34,D52)</f>
        <v>1707939</v>
      </c>
      <c r="E53" s="433"/>
      <c r="F53" s="91"/>
      <c r="G53" s="91"/>
      <c r="H53" s="92"/>
    </row>
    <row r="54" spans="2:8">
      <c r="B54" s="434" t="s">
        <v>76</v>
      </c>
      <c r="C54" s="161" t="s">
        <v>357</v>
      </c>
    </row>
  </sheetData>
  <sheetProtection selectLockedCells="1"/>
  <mergeCells count="28">
    <mergeCell ref="F41:H41"/>
    <mergeCell ref="B3:H3"/>
    <mergeCell ref="F4:H4"/>
    <mergeCell ref="B14:C14"/>
    <mergeCell ref="B15:C15"/>
    <mergeCell ref="B7:C7"/>
    <mergeCell ref="B8:C8"/>
    <mergeCell ref="B27:C27"/>
    <mergeCell ref="B28:C28"/>
    <mergeCell ref="F16:H16"/>
    <mergeCell ref="D4:E4"/>
    <mergeCell ref="F26:H26"/>
    <mergeCell ref="B51:C51"/>
    <mergeCell ref="B52:C52"/>
    <mergeCell ref="B53:C53"/>
    <mergeCell ref="B4:C4"/>
    <mergeCell ref="B36:C36"/>
    <mergeCell ref="B40:C40"/>
    <mergeCell ref="B45:C45"/>
    <mergeCell ref="B48:C48"/>
    <mergeCell ref="B35:C35"/>
    <mergeCell ref="B20:C20"/>
    <mergeCell ref="B23:C23"/>
    <mergeCell ref="B29:C29"/>
    <mergeCell ref="B30:C30"/>
    <mergeCell ref="B9:C9"/>
    <mergeCell ref="B13:C13"/>
    <mergeCell ref="B34:C34"/>
  </mergeCells>
  <phoneticPr fontId="4"/>
  <pageMargins left="0.19685039370078741" right="0" top="0.11811023622047245" bottom="0.11811023622047245"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00B0F0"/>
  </sheetPr>
  <dimension ref="A1:AH44"/>
  <sheetViews>
    <sheetView view="pageBreakPreview" topLeftCell="B1" zoomScale="110" zoomScaleNormal="110" zoomScaleSheetLayoutView="110" workbookViewId="0"/>
  </sheetViews>
  <sheetFormatPr defaultColWidth="9" defaultRowHeight="13.5"/>
  <cols>
    <col min="1" max="1" width="20.625" style="1" hidden="1" customWidth="1"/>
    <col min="2" max="5" width="4.625" style="1" customWidth="1"/>
    <col min="6" max="6" width="4.125" style="1" customWidth="1"/>
    <col min="7" max="7" width="4.625" style="1" customWidth="1"/>
    <col min="8" max="14" width="4.125" style="1" customWidth="1"/>
    <col min="15" max="15" width="4.625" style="1" customWidth="1"/>
    <col min="16" max="16" width="4.375" style="1" customWidth="1"/>
    <col min="17" max="17" width="7.625" style="1" customWidth="1"/>
    <col min="18" max="31" width="4.125" style="1" customWidth="1"/>
    <col min="32" max="32" width="7.625" style="1" customWidth="1"/>
    <col min="33" max="33" width="5.625" style="1" customWidth="1"/>
    <col min="34" max="34" width="18.625" style="1" customWidth="1"/>
    <col min="35" max="16384" width="9" style="1"/>
  </cols>
  <sheetData>
    <row r="1" spans="1:34">
      <c r="B1" s="1" t="s">
        <v>77</v>
      </c>
    </row>
    <row r="3" spans="1:34" ht="20.100000000000001" customHeight="1">
      <c r="B3" s="708" t="s">
        <v>78</v>
      </c>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row>
    <row r="4" spans="1:34" ht="20.100000000000001" customHeight="1"/>
    <row r="5" spans="1:34" ht="18.75" customHeight="1">
      <c r="AD5" s="72"/>
      <c r="AE5" s="8" t="s">
        <v>149</v>
      </c>
      <c r="AF5" s="715" t="str">
        <f>IF(入力シート!C13=""," ",入力シート!C13)</f>
        <v xml:space="preserve"> </v>
      </c>
      <c r="AG5" s="715"/>
    </row>
    <row r="6" spans="1:34" ht="14.25" thickBot="1"/>
    <row r="7" spans="1:34" ht="24.95" customHeight="1">
      <c r="B7" s="709" t="s">
        <v>462</v>
      </c>
      <c r="C7" s="712" t="s">
        <v>79</v>
      </c>
      <c r="D7" s="701" t="s">
        <v>394</v>
      </c>
      <c r="E7" s="702"/>
      <c r="F7" s="702"/>
      <c r="G7" s="702"/>
      <c r="H7" s="703"/>
      <c r="I7" s="721" t="s">
        <v>397</v>
      </c>
      <c r="J7" s="722"/>
      <c r="K7" s="723"/>
      <c r="L7" s="721" t="s">
        <v>463</v>
      </c>
      <c r="M7" s="722"/>
      <c r="N7" s="723"/>
      <c r="O7" s="712" t="s">
        <v>132</v>
      </c>
      <c r="P7" s="719" t="s">
        <v>558</v>
      </c>
      <c r="Q7" s="719" t="s">
        <v>468</v>
      </c>
      <c r="R7" s="692" t="s">
        <v>80</v>
      </c>
      <c r="S7" s="693"/>
      <c r="T7" s="693"/>
      <c r="U7" s="693"/>
      <c r="V7" s="693"/>
      <c r="W7" s="714"/>
      <c r="X7" s="716" t="s">
        <v>81</v>
      </c>
      <c r="Y7" s="716" t="s">
        <v>82</v>
      </c>
      <c r="Z7" s="692" t="s">
        <v>83</v>
      </c>
      <c r="AA7" s="693"/>
      <c r="AB7" s="693"/>
      <c r="AC7" s="693"/>
      <c r="AD7" s="693"/>
      <c r="AE7" s="693"/>
      <c r="AF7" s="693"/>
      <c r="AG7" s="689" t="s">
        <v>84</v>
      </c>
      <c r="AH7" s="246" t="str">
        <f>IF(D11=入力シート!D26,"","×")</f>
        <v>×</v>
      </c>
    </row>
    <row r="8" spans="1:34" ht="25.5" customHeight="1">
      <c r="B8" s="710"/>
      <c r="C8" s="713"/>
      <c r="D8" s="706" t="s">
        <v>466</v>
      </c>
      <c r="E8" s="704" t="s">
        <v>464</v>
      </c>
      <c r="F8" s="269"/>
      <c r="G8" s="704" t="s">
        <v>465</v>
      </c>
      <c r="H8" s="269"/>
      <c r="I8" s="233"/>
      <c r="J8" s="724" t="s">
        <v>395</v>
      </c>
      <c r="K8" s="726" t="s">
        <v>396</v>
      </c>
      <c r="L8" s="233"/>
      <c r="M8" s="724" t="s">
        <v>398</v>
      </c>
      <c r="N8" s="726" t="s">
        <v>399</v>
      </c>
      <c r="O8" s="713"/>
      <c r="P8" s="720"/>
      <c r="Q8" s="720"/>
      <c r="R8" s="697" t="s">
        <v>414</v>
      </c>
      <c r="S8" s="700"/>
      <c r="T8" s="697" t="s">
        <v>415</v>
      </c>
      <c r="U8" s="700"/>
      <c r="V8" s="697" t="s">
        <v>416</v>
      </c>
      <c r="W8" s="700"/>
      <c r="X8" s="717"/>
      <c r="Y8" s="717"/>
      <c r="Z8" s="697" t="s">
        <v>125</v>
      </c>
      <c r="AA8" s="698"/>
      <c r="AB8" s="698"/>
      <c r="AC8" s="699"/>
      <c r="AD8" s="694" t="s">
        <v>85</v>
      </c>
      <c r="AE8" s="694" t="s">
        <v>86</v>
      </c>
      <c r="AF8" s="694" t="s">
        <v>469</v>
      </c>
      <c r="AG8" s="690"/>
      <c r="AH8" s="246" t="str">
        <f>IF(E11=入力シート!D27,"","×")</f>
        <v>×</v>
      </c>
    </row>
    <row r="9" spans="1:34" ht="40.5" customHeight="1" thickBot="1">
      <c r="B9" s="711"/>
      <c r="C9" s="696"/>
      <c r="D9" s="707"/>
      <c r="E9" s="705"/>
      <c r="F9" s="373" t="s">
        <v>127</v>
      </c>
      <c r="G9" s="705"/>
      <c r="H9" s="373" t="s">
        <v>127</v>
      </c>
      <c r="I9" s="234"/>
      <c r="J9" s="725"/>
      <c r="K9" s="727"/>
      <c r="L9" s="234"/>
      <c r="M9" s="725"/>
      <c r="N9" s="727"/>
      <c r="O9" s="696"/>
      <c r="P9" s="707"/>
      <c r="Q9" s="707"/>
      <c r="R9" s="239" t="s">
        <v>417</v>
      </c>
      <c r="S9" s="241" t="s">
        <v>418</v>
      </c>
      <c r="T9" s="239" t="s">
        <v>417</v>
      </c>
      <c r="U9" s="241" t="s">
        <v>418</v>
      </c>
      <c r="V9" s="239" t="s">
        <v>417</v>
      </c>
      <c r="W9" s="241" t="s">
        <v>418</v>
      </c>
      <c r="X9" s="718"/>
      <c r="Y9" s="718"/>
      <c r="Z9" s="107" t="s">
        <v>126</v>
      </c>
      <c r="AA9" s="239" t="s">
        <v>253</v>
      </c>
      <c r="AB9" s="240" t="s">
        <v>254</v>
      </c>
      <c r="AC9" s="241" t="s">
        <v>255</v>
      </c>
      <c r="AD9" s="695"/>
      <c r="AE9" s="695"/>
      <c r="AF9" s="696"/>
      <c r="AG9" s="691"/>
      <c r="AH9" s="246" t="str">
        <f>IF(G11=入力シート!D28,"","×")</f>
        <v>×</v>
      </c>
    </row>
    <row r="10" spans="1:34" s="18" customFormat="1" ht="11.25" customHeight="1">
      <c r="B10" s="82" t="s">
        <v>87</v>
      </c>
      <c r="C10" s="83" t="s">
        <v>42</v>
      </c>
      <c r="D10" s="83" t="s">
        <v>42</v>
      </c>
      <c r="E10" s="108" t="s">
        <v>42</v>
      </c>
      <c r="F10" s="109" t="s">
        <v>42</v>
      </c>
      <c r="G10" s="108" t="s">
        <v>42</v>
      </c>
      <c r="H10" s="109" t="s">
        <v>42</v>
      </c>
      <c r="I10" s="108" t="s">
        <v>88</v>
      </c>
      <c r="J10" s="235" t="s">
        <v>88</v>
      </c>
      <c r="K10" s="109" t="s">
        <v>88</v>
      </c>
      <c r="L10" s="108" t="s">
        <v>88</v>
      </c>
      <c r="M10" s="236" t="s">
        <v>88</v>
      </c>
      <c r="N10" s="237" t="s">
        <v>88</v>
      </c>
      <c r="O10" s="83"/>
      <c r="P10" s="83"/>
      <c r="Q10" s="110"/>
      <c r="R10" s="238" t="s">
        <v>42</v>
      </c>
      <c r="S10" s="109" t="s">
        <v>42</v>
      </c>
      <c r="T10" s="238" t="s">
        <v>42</v>
      </c>
      <c r="U10" s="109" t="s">
        <v>42</v>
      </c>
      <c r="V10" s="238" t="s">
        <v>42</v>
      </c>
      <c r="W10" s="109" t="s">
        <v>42</v>
      </c>
      <c r="X10" s="110"/>
      <c r="Y10" s="110"/>
      <c r="Z10" s="83" t="s">
        <v>42</v>
      </c>
      <c r="AA10" s="238" t="s">
        <v>42</v>
      </c>
      <c r="AB10" s="235" t="s">
        <v>42</v>
      </c>
      <c r="AC10" s="109" t="s">
        <v>42</v>
      </c>
      <c r="AD10" s="83" t="s">
        <v>89</v>
      </c>
      <c r="AE10" s="83" t="s">
        <v>90</v>
      </c>
      <c r="AF10" s="110"/>
      <c r="AG10" s="111"/>
    </row>
    <row r="11" spans="1:34" s="72" customFormat="1" ht="90" customHeight="1" thickBot="1">
      <c r="A11" s="398">
        <f>入力シート!C13</f>
        <v>0</v>
      </c>
      <c r="B11" s="378"/>
      <c r="C11" s="379"/>
      <c r="D11" s="380" t="str">
        <f>IF(入力シート!D26="","0",入力シート!D26)</f>
        <v>0</v>
      </c>
      <c r="E11" s="381" t="str">
        <f>IF(入力シート!D27="","0",入力シート!D27)</f>
        <v>0</v>
      </c>
      <c r="F11" s="382"/>
      <c r="G11" s="381" t="str">
        <f>IF(入力シート!D28="","0",入力シート!D28)</f>
        <v>0</v>
      </c>
      <c r="H11" s="382"/>
      <c r="I11" s="383"/>
      <c r="J11" s="384"/>
      <c r="K11" s="385"/>
      <c r="L11" s="383"/>
      <c r="M11" s="384"/>
      <c r="N11" s="385"/>
      <c r="O11" s="386"/>
      <c r="P11" s="377"/>
      <c r="Q11" s="396"/>
      <c r="R11" s="387"/>
      <c r="S11" s="388"/>
      <c r="T11" s="389"/>
      <c r="U11" s="390"/>
      <c r="V11" s="391"/>
      <c r="W11" s="390"/>
      <c r="X11" s="377"/>
      <c r="Y11" s="377"/>
      <c r="Z11" s="392" t="str">
        <f>IF(SUM(AA11:AC11)=0,"　",SUM(AA11:AC11))</f>
        <v>　</v>
      </c>
      <c r="AA11" s="393"/>
      <c r="AB11" s="394"/>
      <c r="AC11" s="382"/>
      <c r="AD11" s="395"/>
      <c r="AE11" s="395"/>
      <c r="AF11" s="396"/>
      <c r="AG11" s="397"/>
    </row>
    <row r="12" spans="1:34" ht="7.5" customHeight="1"/>
    <row r="13" spans="1:34" s="18" customFormat="1" ht="12" customHeight="1">
      <c r="B13" s="374" t="s">
        <v>76</v>
      </c>
      <c r="C13" s="85" t="s">
        <v>140</v>
      </c>
      <c r="D13" s="85"/>
      <c r="E13" s="85"/>
      <c r="F13" s="4"/>
      <c r="AH13" s="112" t="s">
        <v>95</v>
      </c>
    </row>
    <row r="14" spans="1:34" s="18" customFormat="1" ht="12" customHeight="1">
      <c r="B14" s="85"/>
      <c r="C14" s="85" t="s">
        <v>401</v>
      </c>
      <c r="D14" s="85"/>
      <c r="E14" s="85"/>
      <c r="F14" s="4"/>
      <c r="AH14" s="112" t="s">
        <v>92</v>
      </c>
    </row>
    <row r="15" spans="1:34" s="18" customFormat="1" ht="12" customHeight="1">
      <c r="B15" s="85"/>
      <c r="C15" s="85" t="s">
        <v>402</v>
      </c>
      <c r="D15" s="85"/>
      <c r="E15" s="85"/>
      <c r="F15" s="4"/>
      <c r="AH15" s="112" t="s">
        <v>133</v>
      </c>
    </row>
    <row r="16" spans="1:34" s="18" customFormat="1" ht="12" customHeight="1">
      <c r="B16" s="85"/>
      <c r="C16" s="85" t="s">
        <v>403</v>
      </c>
      <c r="D16" s="85"/>
      <c r="E16" s="85"/>
      <c r="F16" s="4"/>
      <c r="AH16" s="112" t="s">
        <v>134</v>
      </c>
    </row>
    <row r="17" spans="2:34" s="18" customFormat="1" ht="12" customHeight="1">
      <c r="B17" s="85"/>
      <c r="C17" s="85" t="s">
        <v>404</v>
      </c>
      <c r="D17" s="85"/>
      <c r="E17" s="85"/>
      <c r="F17" s="4"/>
      <c r="AH17" s="112" t="s">
        <v>135</v>
      </c>
    </row>
    <row r="18" spans="2:34" s="18" customFormat="1" ht="12" customHeight="1">
      <c r="B18" s="85"/>
      <c r="C18" s="85" t="s">
        <v>141</v>
      </c>
      <c r="D18" s="85"/>
      <c r="E18" s="85"/>
      <c r="F18" s="4"/>
      <c r="AH18" s="112" t="s">
        <v>99</v>
      </c>
    </row>
    <row r="19" spans="2:34" s="18" customFormat="1" ht="12" customHeight="1">
      <c r="B19" s="85"/>
      <c r="C19" s="85" t="s">
        <v>142</v>
      </c>
      <c r="D19" s="85"/>
      <c r="E19" s="85"/>
      <c r="F19" s="4"/>
    </row>
    <row r="20" spans="2:34" s="18" customFormat="1" ht="12" customHeight="1">
      <c r="B20" s="85"/>
      <c r="C20" s="85" t="s">
        <v>143</v>
      </c>
      <c r="D20" s="85" t="s">
        <v>144</v>
      </c>
      <c r="E20" s="85"/>
      <c r="F20" s="4"/>
    </row>
    <row r="21" spans="2:34" s="18" customFormat="1" ht="12" customHeight="1">
      <c r="B21" s="85"/>
      <c r="C21" s="85" t="s">
        <v>145</v>
      </c>
      <c r="D21" s="85"/>
      <c r="E21" s="85"/>
      <c r="F21" s="4"/>
    </row>
    <row r="22" spans="2:34" s="18" customFormat="1" ht="12" customHeight="1">
      <c r="B22" s="85"/>
      <c r="C22" s="85" t="s">
        <v>146</v>
      </c>
      <c r="D22" s="85"/>
      <c r="E22" s="85"/>
      <c r="F22" s="4"/>
    </row>
    <row r="23" spans="2:34" s="18" customFormat="1" ht="12" customHeight="1">
      <c r="B23" s="85"/>
      <c r="C23" s="85"/>
      <c r="D23" s="85" t="s">
        <v>147</v>
      </c>
      <c r="E23" s="85"/>
      <c r="F23" s="4"/>
    </row>
    <row r="24" spans="2:34" s="18" customFormat="1" ht="12" customHeight="1">
      <c r="B24" s="85"/>
      <c r="C24" s="85"/>
      <c r="D24" s="85" t="s">
        <v>148</v>
      </c>
      <c r="E24" s="85"/>
      <c r="F24" s="4"/>
    </row>
    <row r="25" spans="2:34" s="18" customFormat="1" ht="12" customHeight="1">
      <c r="B25" s="85"/>
      <c r="C25" s="85" t="s">
        <v>326</v>
      </c>
      <c r="D25" s="85"/>
      <c r="E25" s="85"/>
      <c r="F25" s="4"/>
    </row>
    <row r="26" spans="2:34" s="18" customFormat="1" ht="12" customHeight="1">
      <c r="B26" s="85"/>
      <c r="C26" s="85" t="s">
        <v>321</v>
      </c>
      <c r="D26" s="85"/>
      <c r="E26" s="85"/>
      <c r="F26" s="4"/>
    </row>
    <row r="27" spans="2:34" s="18" customFormat="1" ht="12" customHeight="1">
      <c r="B27" s="85"/>
      <c r="C27" s="85" t="s">
        <v>324</v>
      </c>
      <c r="D27" s="375"/>
      <c r="E27" s="375"/>
      <c r="F27" s="143"/>
      <c r="G27" s="144"/>
      <c r="H27" s="144"/>
      <c r="I27" s="144"/>
      <c r="J27" s="144"/>
      <c r="K27" s="144"/>
      <c r="L27" s="144"/>
      <c r="M27" s="144"/>
      <c r="N27" s="144"/>
      <c r="O27" s="144"/>
      <c r="P27" s="144"/>
      <c r="Q27" s="144"/>
    </row>
    <row r="28" spans="2:34" s="18" customFormat="1" ht="12" customHeight="1">
      <c r="B28" s="85"/>
      <c r="C28" s="85" t="s">
        <v>137</v>
      </c>
      <c r="D28" s="85"/>
      <c r="E28" s="85"/>
      <c r="F28" s="4"/>
    </row>
    <row r="29" spans="2:34" s="18" customFormat="1" ht="12" customHeight="1">
      <c r="B29" s="85"/>
      <c r="C29" s="85" t="s">
        <v>136</v>
      </c>
      <c r="D29" s="85"/>
      <c r="E29" s="85"/>
      <c r="F29" s="4"/>
    </row>
    <row r="30" spans="2:34" s="18" customFormat="1" ht="12" customHeight="1">
      <c r="B30" s="85"/>
      <c r="C30" s="85" t="s">
        <v>405</v>
      </c>
      <c r="D30" s="85"/>
      <c r="E30" s="85"/>
      <c r="F30" s="4"/>
    </row>
    <row r="31" spans="2:34" s="18" customFormat="1" ht="12" customHeight="1">
      <c r="B31" s="85"/>
      <c r="C31" s="85" t="s">
        <v>138</v>
      </c>
      <c r="D31" s="85"/>
      <c r="E31" s="85"/>
      <c r="F31" s="4"/>
    </row>
    <row r="32" spans="2:34" s="18" customFormat="1" ht="12" customHeight="1">
      <c r="B32" s="85"/>
      <c r="C32" s="85" t="s">
        <v>139</v>
      </c>
      <c r="D32" s="85"/>
      <c r="E32" s="85"/>
      <c r="F32" s="4"/>
    </row>
    <row r="37" spans="3:17">
      <c r="C37" s="112" t="s">
        <v>93</v>
      </c>
      <c r="D37" s="112" t="s">
        <v>94</v>
      </c>
      <c r="E37" s="112"/>
      <c r="F37" s="112" t="s">
        <v>128</v>
      </c>
      <c r="G37" s="112"/>
      <c r="H37" s="112"/>
      <c r="J37" s="112"/>
      <c r="K37" s="112"/>
      <c r="L37" s="113"/>
      <c r="M37" s="113"/>
      <c r="N37" s="113"/>
      <c r="O37" s="113"/>
      <c r="P37" s="113"/>
      <c r="Q37" s="113"/>
    </row>
    <row r="38" spans="3:17">
      <c r="C38" s="112" t="s">
        <v>96</v>
      </c>
      <c r="D38" s="112" t="s">
        <v>97</v>
      </c>
      <c r="E38" s="112"/>
      <c r="F38" s="112" t="s">
        <v>129</v>
      </c>
      <c r="G38" s="112"/>
      <c r="H38" s="112"/>
      <c r="J38" s="112"/>
      <c r="K38" s="112"/>
      <c r="L38" s="113"/>
      <c r="M38" s="113"/>
      <c r="N38" s="113"/>
      <c r="O38" s="113"/>
      <c r="P38" s="113"/>
      <c r="Q38" s="113"/>
    </row>
    <row r="39" spans="3:17">
      <c r="C39" s="112" t="s">
        <v>98</v>
      </c>
      <c r="D39" s="112"/>
      <c r="E39" s="112"/>
      <c r="F39" s="112" t="s">
        <v>130</v>
      </c>
      <c r="G39" s="112"/>
      <c r="H39" s="112"/>
      <c r="J39" s="112"/>
      <c r="K39" s="112"/>
      <c r="L39" s="113"/>
      <c r="M39" s="113"/>
      <c r="N39" s="113"/>
      <c r="O39" s="113"/>
      <c r="P39" s="113"/>
      <c r="Q39" s="113"/>
    </row>
    <row r="40" spans="3:17">
      <c r="C40" s="112" t="s">
        <v>91</v>
      </c>
      <c r="D40" s="112"/>
      <c r="E40" s="112"/>
      <c r="F40" s="112" t="s">
        <v>131</v>
      </c>
      <c r="G40" s="112"/>
      <c r="H40" s="112"/>
      <c r="J40" s="112"/>
      <c r="K40" s="112"/>
      <c r="L40" s="113"/>
      <c r="M40" s="113"/>
      <c r="N40" s="113"/>
      <c r="O40" s="113"/>
      <c r="P40" s="113"/>
      <c r="Q40" s="113"/>
    </row>
    <row r="41" spans="3:17">
      <c r="C41" s="112" t="s">
        <v>100</v>
      </c>
      <c r="D41" s="112"/>
      <c r="E41" s="112"/>
      <c r="F41" s="112" t="s">
        <v>325</v>
      </c>
      <c r="G41" s="112"/>
      <c r="H41" s="112"/>
      <c r="J41" s="112"/>
      <c r="K41" s="112"/>
      <c r="L41" s="113"/>
      <c r="M41" s="113"/>
      <c r="N41" s="113"/>
      <c r="O41" s="113"/>
      <c r="P41" s="113"/>
      <c r="Q41" s="113"/>
    </row>
    <row r="42" spans="3:17">
      <c r="C42" s="112" t="s">
        <v>99</v>
      </c>
      <c r="D42" s="112"/>
      <c r="E42" s="112"/>
      <c r="F42" s="114"/>
      <c r="G42" s="112"/>
      <c r="H42" s="112"/>
      <c r="J42" s="112"/>
      <c r="K42" s="112"/>
      <c r="L42" s="113"/>
      <c r="M42" s="113"/>
      <c r="N42" s="113"/>
      <c r="O42" s="113"/>
      <c r="P42" s="113"/>
      <c r="Q42" s="113"/>
    </row>
    <row r="43" spans="3:17">
      <c r="I43" s="112"/>
      <c r="J43" s="112"/>
      <c r="K43" s="112"/>
    </row>
    <row r="44" spans="3:17">
      <c r="I44" s="112"/>
      <c r="J44" s="112"/>
      <c r="K44" s="112"/>
    </row>
  </sheetData>
  <sheetProtection sheet="1" selectLockedCells="1"/>
  <dataConsolidate/>
  <mergeCells count="29">
    <mergeCell ref="B3:AG3"/>
    <mergeCell ref="B7:B9"/>
    <mergeCell ref="C7:C9"/>
    <mergeCell ref="R7:W7"/>
    <mergeCell ref="AF5:AG5"/>
    <mergeCell ref="X7:X9"/>
    <mergeCell ref="O7:O9"/>
    <mergeCell ref="P7:P9"/>
    <mergeCell ref="Y7:Y9"/>
    <mergeCell ref="I7:K7"/>
    <mergeCell ref="L7:N7"/>
    <mergeCell ref="M8:M9"/>
    <mergeCell ref="N8:N9"/>
    <mergeCell ref="J8:J9"/>
    <mergeCell ref="K8:K9"/>
    <mergeCell ref="Q7:Q9"/>
    <mergeCell ref="V8:W8"/>
    <mergeCell ref="R8:S8"/>
    <mergeCell ref="T8:U8"/>
    <mergeCell ref="D7:H7"/>
    <mergeCell ref="E8:E9"/>
    <mergeCell ref="G8:G9"/>
    <mergeCell ref="D8:D9"/>
    <mergeCell ref="AG7:AG9"/>
    <mergeCell ref="Z7:AF7"/>
    <mergeCell ref="AD8:AD9"/>
    <mergeCell ref="AE8:AE9"/>
    <mergeCell ref="AF8:AF9"/>
    <mergeCell ref="Z8:AC8"/>
  </mergeCells>
  <phoneticPr fontId="4"/>
  <dataValidations count="6">
    <dataValidation type="list" allowBlank="1" showInputMessage="1" showErrorMessage="1" sqref="Q11" xr:uid="{00000000-0002-0000-0800-000000000000}">
      <formula1>$C$37:$C$42</formula1>
    </dataValidation>
    <dataValidation type="list" allowBlank="1" showInputMessage="1" showErrorMessage="1" sqref="X11:Y11 P11" xr:uid="{00000000-0002-0000-0800-000001000000}">
      <formula1>$D$37:$D$38</formula1>
    </dataValidation>
    <dataValidation imeMode="halfAlpha" allowBlank="1" showInputMessage="1" showErrorMessage="1" sqref="Z11:AE11 G11 D11:E11" xr:uid="{00000000-0002-0000-0800-000002000000}"/>
    <dataValidation type="list" allowBlank="1" showInputMessage="1" showErrorMessage="1" sqref="O11" xr:uid="{00000000-0002-0000-0800-000003000000}">
      <formula1>$F$37:$F$41</formula1>
    </dataValidation>
    <dataValidation type="list" allowBlank="1" showInputMessage="1" showErrorMessage="1" sqref="AF11" xr:uid="{00000000-0002-0000-0800-000004000000}">
      <formula1>$AH$13:$AH$18</formula1>
    </dataValidation>
    <dataValidation type="list" allowBlank="1" showInputMessage="1" showErrorMessage="1" sqref="AH11" xr:uid="{00000000-0002-0000-0800-000005000000}">
      <formula1>$AH$12</formula1>
    </dataValidation>
  </dataValidations>
  <printOptions horizontalCentered="1"/>
  <pageMargins left="0" right="0" top="0.74803149606299213" bottom="0.47244094488188981" header="0.51181102362204722" footer="0.51181102362204722"/>
  <pageSetup paperSize="9" orientation="landscape"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51"/>
  </sheetPr>
  <dimension ref="A1:L187"/>
  <sheetViews>
    <sheetView view="pageBreakPreview" zoomScaleNormal="100" zoomScaleSheetLayoutView="100" workbookViewId="0"/>
  </sheetViews>
  <sheetFormatPr defaultColWidth="9" defaultRowHeight="13.5"/>
  <cols>
    <col min="1" max="1" width="10.625" style="1" customWidth="1"/>
    <col min="2" max="2" width="7" style="1" customWidth="1"/>
    <col min="3" max="3" width="18.375" style="1" customWidth="1"/>
    <col min="4" max="5" width="10.625" style="1" customWidth="1"/>
    <col min="6" max="7" width="7.625" style="1" customWidth="1"/>
    <col min="8" max="8" width="21.625" style="1" customWidth="1"/>
    <col min="9" max="9" width="7.625" style="1" customWidth="1"/>
    <col min="10" max="10" width="10.25" style="26" customWidth="1"/>
    <col min="11" max="11" width="9" style="26"/>
    <col min="12" max="16384" width="9" style="1"/>
  </cols>
  <sheetData>
    <row r="1" spans="1:11">
      <c r="A1" s="266"/>
      <c r="B1" s="260"/>
      <c r="C1" s="261" t="s">
        <v>250</v>
      </c>
      <c r="D1" s="262" t="s">
        <v>251</v>
      </c>
      <c r="E1" s="262" t="s">
        <v>252</v>
      </c>
      <c r="F1" s="260"/>
      <c r="G1" s="260"/>
      <c r="H1" s="263" t="s">
        <v>406</v>
      </c>
      <c r="I1" s="263" t="s">
        <v>407</v>
      </c>
      <c r="J1" s="263" t="s">
        <v>408</v>
      </c>
    </row>
    <row r="2" spans="1:11">
      <c r="A2" s="266"/>
      <c r="B2" s="264" t="s">
        <v>410</v>
      </c>
      <c r="C2" s="260">
        <f>COUNTIF(A8:B183,"（新人看護職員用）")</f>
        <v>5</v>
      </c>
      <c r="D2" s="260">
        <f>COUNTIF(A8:B249,"（新人保健師用）")</f>
        <v>0</v>
      </c>
      <c r="E2" s="260">
        <f>COUNTIF(A8:B249,"（新人助産師用）")</f>
        <v>0</v>
      </c>
      <c r="F2" s="264"/>
      <c r="G2" s="264" t="s">
        <v>409</v>
      </c>
      <c r="H2" s="265" t="str">
        <f>IF(入力シート!D26&gt;=1,"あり","なし")</f>
        <v>なし</v>
      </c>
      <c r="I2" s="265" t="str">
        <f>IF(入力シート!D27&gt;=1,"あり","なし")</f>
        <v>なし</v>
      </c>
      <c r="J2" s="265" t="str">
        <f>IF(入力シート!D28&gt;=1,"あり","なし")</f>
        <v>なし</v>
      </c>
    </row>
    <row r="3" spans="1:11">
      <c r="A3" s="1" t="s">
        <v>101</v>
      </c>
    </row>
    <row r="4" spans="1:11" ht="9.9499999999999993" customHeight="1">
      <c r="J4" s="247"/>
    </row>
    <row r="5" spans="1:11" ht="15" customHeight="1">
      <c r="A5" s="747" t="s">
        <v>249</v>
      </c>
      <c r="B5" s="747"/>
      <c r="C5" s="747"/>
      <c r="D5" s="747"/>
      <c r="E5" s="747"/>
      <c r="F5" s="747"/>
      <c r="G5" s="747"/>
      <c r="H5" s="747"/>
      <c r="I5" s="747"/>
      <c r="J5" s="151"/>
    </row>
    <row r="6" spans="1:11" ht="20.25" customHeight="1">
      <c r="K6" s="154" t="s">
        <v>250</v>
      </c>
    </row>
    <row r="7" spans="1:11" ht="20.25" customHeight="1">
      <c r="F7" s="746" t="s">
        <v>10</v>
      </c>
      <c r="G7" s="746"/>
      <c r="H7" s="609" t="str">
        <f>IF(入力シート!$C$13=""," ",入力シート!$C$13)</f>
        <v xml:space="preserve"> </v>
      </c>
      <c r="I7" s="609"/>
      <c r="K7" s="154" t="s">
        <v>251</v>
      </c>
    </row>
    <row r="8" spans="1:11" ht="14.25" thickBot="1">
      <c r="A8" s="744" t="s">
        <v>250</v>
      </c>
      <c r="B8" s="745"/>
      <c r="K8" s="154" t="s">
        <v>252</v>
      </c>
    </row>
    <row r="9" spans="1:11" s="18" customFormat="1" ht="9.9499999999999993" customHeight="1">
      <c r="A9" s="735" t="s">
        <v>346</v>
      </c>
      <c r="B9" s="716" t="s">
        <v>347</v>
      </c>
      <c r="C9" s="731" t="s">
        <v>354</v>
      </c>
      <c r="D9" s="738" t="s">
        <v>102</v>
      </c>
      <c r="E9" s="731" t="s">
        <v>103</v>
      </c>
      <c r="F9" s="741" t="s">
        <v>461</v>
      </c>
      <c r="G9" s="115"/>
      <c r="H9" s="731" t="s">
        <v>104</v>
      </c>
      <c r="I9" s="728" t="s">
        <v>84</v>
      </c>
      <c r="J9" s="18" t="s">
        <v>349</v>
      </c>
      <c r="K9" s="152"/>
    </row>
    <row r="10" spans="1:11" s="18" customFormat="1" ht="24.95" customHeight="1">
      <c r="A10" s="736"/>
      <c r="B10" s="717"/>
      <c r="C10" s="732"/>
      <c r="D10" s="739"/>
      <c r="E10" s="732"/>
      <c r="F10" s="742"/>
      <c r="G10" s="448" t="s">
        <v>105</v>
      </c>
      <c r="H10" s="732"/>
      <c r="I10" s="729"/>
      <c r="J10" s="18" t="s">
        <v>350</v>
      </c>
      <c r="K10" s="152"/>
    </row>
    <row r="11" spans="1:11" s="18" customFormat="1" ht="12" customHeight="1" thickBot="1">
      <c r="A11" s="737"/>
      <c r="B11" s="718"/>
      <c r="C11" s="733"/>
      <c r="D11" s="740"/>
      <c r="E11" s="733"/>
      <c r="F11" s="116" t="s">
        <v>106</v>
      </c>
      <c r="G11" s="116" t="s">
        <v>106</v>
      </c>
      <c r="H11" s="733"/>
      <c r="I11" s="730"/>
      <c r="K11" s="152"/>
    </row>
    <row r="12" spans="1:11" s="18" customFormat="1" ht="42" customHeight="1">
      <c r="A12" s="145" t="s">
        <v>345</v>
      </c>
      <c r="B12" s="146"/>
      <c r="C12" s="49"/>
      <c r="D12" s="49"/>
      <c r="E12" s="49"/>
      <c r="F12" s="55"/>
      <c r="G12" s="55"/>
      <c r="H12" s="49"/>
      <c r="I12" s="52"/>
      <c r="J12" s="18">
        <f>B12*G12</f>
        <v>0</v>
      </c>
      <c r="K12" s="152"/>
    </row>
    <row r="13" spans="1:11" s="18" customFormat="1" ht="42" customHeight="1">
      <c r="A13" s="147" t="s">
        <v>345</v>
      </c>
      <c r="B13" s="148"/>
      <c r="C13" s="50"/>
      <c r="D13" s="50"/>
      <c r="E13" s="50"/>
      <c r="F13" s="56"/>
      <c r="G13" s="56"/>
      <c r="H13" s="50"/>
      <c r="I13" s="53"/>
      <c r="J13" s="18">
        <f t="shared" ref="J13:J28" si="0">B13*G13</f>
        <v>0</v>
      </c>
      <c r="K13" s="152"/>
    </row>
    <row r="14" spans="1:11" s="18" customFormat="1" ht="42" customHeight="1">
      <c r="A14" s="147" t="s">
        <v>345</v>
      </c>
      <c r="B14" s="148"/>
      <c r="C14" s="50"/>
      <c r="D14" s="50"/>
      <c r="E14" s="50"/>
      <c r="F14" s="56"/>
      <c r="G14" s="56"/>
      <c r="H14" s="50"/>
      <c r="I14" s="53"/>
      <c r="J14" s="18">
        <f t="shared" si="0"/>
        <v>0</v>
      </c>
      <c r="K14" s="152"/>
    </row>
    <row r="15" spans="1:11" s="18" customFormat="1" ht="42" customHeight="1">
      <c r="A15" s="147" t="s">
        <v>345</v>
      </c>
      <c r="B15" s="148"/>
      <c r="C15" s="50"/>
      <c r="D15" s="50"/>
      <c r="E15" s="50"/>
      <c r="F15" s="56"/>
      <c r="G15" s="56"/>
      <c r="H15" s="50"/>
      <c r="I15" s="53"/>
      <c r="J15" s="18">
        <f t="shared" si="0"/>
        <v>0</v>
      </c>
      <c r="K15" s="152"/>
    </row>
    <row r="16" spans="1:11" s="18" customFormat="1" ht="42" customHeight="1">
      <c r="A16" s="147" t="s">
        <v>345</v>
      </c>
      <c r="B16" s="148"/>
      <c r="C16" s="50"/>
      <c r="D16" s="50"/>
      <c r="E16" s="50"/>
      <c r="F16" s="56"/>
      <c r="G16" s="56"/>
      <c r="H16" s="50"/>
      <c r="I16" s="53"/>
      <c r="J16" s="18">
        <f t="shared" si="0"/>
        <v>0</v>
      </c>
      <c r="K16" s="152"/>
    </row>
    <row r="17" spans="1:11" s="18" customFormat="1" ht="42" customHeight="1">
      <c r="A17" s="147" t="s">
        <v>345</v>
      </c>
      <c r="B17" s="148"/>
      <c r="C17" s="50"/>
      <c r="D17" s="50"/>
      <c r="E17" s="50"/>
      <c r="F17" s="56"/>
      <c r="G17" s="56"/>
      <c r="H17" s="50"/>
      <c r="I17" s="53"/>
      <c r="J17" s="18">
        <f t="shared" si="0"/>
        <v>0</v>
      </c>
      <c r="K17" s="152"/>
    </row>
    <row r="18" spans="1:11" s="18" customFormat="1" ht="42" customHeight="1">
      <c r="A18" s="147" t="s">
        <v>345</v>
      </c>
      <c r="B18" s="148"/>
      <c r="C18" s="50"/>
      <c r="D18" s="50"/>
      <c r="E18" s="50"/>
      <c r="F18" s="56"/>
      <c r="G18" s="56"/>
      <c r="H18" s="50"/>
      <c r="I18" s="53"/>
      <c r="J18" s="18">
        <f t="shared" si="0"/>
        <v>0</v>
      </c>
      <c r="K18" s="152"/>
    </row>
    <row r="19" spans="1:11" s="18" customFormat="1" ht="42" customHeight="1">
      <c r="A19" s="147" t="s">
        <v>345</v>
      </c>
      <c r="B19" s="148"/>
      <c r="C19" s="50"/>
      <c r="D19" s="50"/>
      <c r="E19" s="50"/>
      <c r="F19" s="56"/>
      <c r="G19" s="56"/>
      <c r="H19" s="50"/>
      <c r="I19" s="53"/>
      <c r="J19" s="18">
        <f t="shared" si="0"/>
        <v>0</v>
      </c>
      <c r="K19" s="152"/>
    </row>
    <row r="20" spans="1:11" s="18" customFormat="1" ht="42" customHeight="1">
      <c r="A20" s="147" t="s">
        <v>345</v>
      </c>
      <c r="B20" s="148"/>
      <c r="C20" s="50"/>
      <c r="D20" s="50"/>
      <c r="E20" s="50"/>
      <c r="F20" s="56"/>
      <c r="G20" s="56"/>
      <c r="H20" s="50"/>
      <c r="I20" s="53"/>
      <c r="J20" s="18">
        <f t="shared" si="0"/>
        <v>0</v>
      </c>
      <c r="K20" s="152"/>
    </row>
    <row r="21" spans="1:11" s="18" customFormat="1" ht="42" customHeight="1">
      <c r="A21" s="147" t="s">
        <v>345</v>
      </c>
      <c r="B21" s="148"/>
      <c r="C21" s="50"/>
      <c r="D21" s="50"/>
      <c r="E21" s="50"/>
      <c r="F21" s="56"/>
      <c r="G21" s="56"/>
      <c r="H21" s="50"/>
      <c r="I21" s="53"/>
      <c r="J21" s="18">
        <f t="shared" si="0"/>
        <v>0</v>
      </c>
      <c r="K21" s="152"/>
    </row>
    <row r="22" spans="1:11" s="18" customFormat="1" ht="42" customHeight="1">
      <c r="A22" s="147" t="s">
        <v>345</v>
      </c>
      <c r="B22" s="148"/>
      <c r="C22" s="50"/>
      <c r="D22" s="50"/>
      <c r="E22" s="50"/>
      <c r="F22" s="56"/>
      <c r="G22" s="56"/>
      <c r="H22" s="50"/>
      <c r="I22" s="53"/>
      <c r="J22" s="18">
        <f t="shared" si="0"/>
        <v>0</v>
      </c>
      <c r="K22" s="152"/>
    </row>
    <row r="23" spans="1:11" s="18" customFormat="1" ht="42" customHeight="1">
      <c r="A23" s="147" t="s">
        <v>345</v>
      </c>
      <c r="B23" s="148"/>
      <c r="C23" s="50"/>
      <c r="D23" s="50"/>
      <c r="E23" s="50"/>
      <c r="F23" s="56"/>
      <c r="G23" s="56"/>
      <c r="H23" s="50"/>
      <c r="I23" s="53"/>
      <c r="J23" s="18">
        <f t="shared" si="0"/>
        <v>0</v>
      </c>
      <c r="K23" s="152"/>
    </row>
    <row r="24" spans="1:11" s="18" customFormat="1" ht="42" customHeight="1">
      <c r="A24" s="147" t="s">
        <v>345</v>
      </c>
      <c r="B24" s="148"/>
      <c r="C24" s="50"/>
      <c r="D24" s="50"/>
      <c r="E24" s="50"/>
      <c r="F24" s="56"/>
      <c r="G24" s="56"/>
      <c r="H24" s="50"/>
      <c r="I24" s="53"/>
      <c r="J24" s="18">
        <f t="shared" si="0"/>
        <v>0</v>
      </c>
      <c r="K24" s="152"/>
    </row>
    <row r="25" spans="1:11" s="18" customFormat="1" ht="42" customHeight="1">
      <c r="A25" s="147" t="s">
        <v>345</v>
      </c>
      <c r="B25" s="148"/>
      <c r="C25" s="50"/>
      <c r="D25" s="50"/>
      <c r="E25" s="50"/>
      <c r="F25" s="56"/>
      <c r="G25" s="56"/>
      <c r="H25" s="50"/>
      <c r="I25" s="53"/>
      <c r="J25" s="18">
        <f t="shared" si="0"/>
        <v>0</v>
      </c>
      <c r="K25" s="152"/>
    </row>
    <row r="26" spans="1:11" s="18" customFormat="1" ht="42" customHeight="1">
      <c r="A26" s="147" t="s">
        <v>345</v>
      </c>
      <c r="B26" s="148"/>
      <c r="C26" s="50"/>
      <c r="D26" s="50"/>
      <c r="E26" s="50"/>
      <c r="F26" s="56"/>
      <c r="G26" s="56"/>
      <c r="H26" s="50"/>
      <c r="I26" s="53"/>
      <c r="J26" s="18">
        <f t="shared" si="0"/>
        <v>0</v>
      </c>
      <c r="K26" s="152"/>
    </row>
    <row r="27" spans="1:11" s="18" customFormat="1" ht="42" customHeight="1">
      <c r="A27" s="147" t="s">
        <v>345</v>
      </c>
      <c r="B27" s="148"/>
      <c r="C27" s="50"/>
      <c r="D27" s="50"/>
      <c r="E27" s="50"/>
      <c r="F27" s="56"/>
      <c r="G27" s="56"/>
      <c r="H27" s="50"/>
      <c r="I27" s="53"/>
      <c r="J27" s="18">
        <f t="shared" si="0"/>
        <v>0</v>
      </c>
      <c r="K27" s="152"/>
    </row>
    <row r="28" spans="1:11" s="18" customFormat="1" ht="42" customHeight="1" thickBot="1">
      <c r="A28" s="149" t="s">
        <v>345</v>
      </c>
      <c r="B28" s="150"/>
      <c r="C28" s="51"/>
      <c r="D28" s="51"/>
      <c r="E28" s="51"/>
      <c r="F28" s="57"/>
      <c r="G28" s="57"/>
      <c r="H28" s="51"/>
      <c r="I28" s="54"/>
      <c r="J28" s="18">
        <f t="shared" si="0"/>
        <v>0</v>
      </c>
      <c r="K28" s="152"/>
    </row>
    <row r="29" spans="1:11" s="18" customFormat="1" ht="11.25">
      <c r="A29" s="117" t="s">
        <v>198</v>
      </c>
      <c r="B29" s="139"/>
      <c r="K29" s="152"/>
    </row>
    <row r="30" spans="1:11" s="18" customFormat="1" ht="11.25">
      <c r="A30" s="117" t="s">
        <v>107</v>
      </c>
      <c r="B30" s="139"/>
      <c r="K30" s="152"/>
    </row>
    <row r="31" spans="1:11">
      <c r="A31" s="28" t="s">
        <v>101</v>
      </c>
      <c r="B31" s="28"/>
      <c r="C31" s="28"/>
      <c r="D31" s="28"/>
      <c r="E31" s="28"/>
      <c r="F31" s="28"/>
      <c r="G31" s="28"/>
      <c r="H31" s="28"/>
      <c r="I31" s="28"/>
      <c r="J31" s="154"/>
    </row>
    <row r="32" spans="1:11" ht="9.9499999999999993" customHeight="1">
      <c r="A32" s="28"/>
      <c r="B32" s="28"/>
      <c r="C32" s="28"/>
      <c r="D32" s="28"/>
      <c r="E32" s="28"/>
      <c r="F32" s="28"/>
      <c r="G32" s="28"/>
      <c r="H32" s="28"/>
      <c r="I32" s="28"/>
      <c r="J32" s="154"/>
    </row>
    <row r="33" spans="1:11" ht="15" customHeight="1">
      <c r="A33" s="598" t="s">
        <v>249</v>
      </c>
      <c r="B33" s="598"/>
      <c r="C33" s="598"/>
      <c r="D33" s="598"/>
      <c r="E33" s="598"/>
      <c r="F33" s="598"/>
      <c r="G33" s="598"/>
      <c r="H33" s="598"/>
      <c r="I33" s="598"/>
      <c r="J33" s="155"/>
    </row>
    <row r="34" spans="1:11" ht="20.100000000000001" customHeight="1">
      <c r="A34" s="28"/>
      <c r="B34" s="28"/>
      <c r="C34" s="28"/>
      <c r="D34" s="28"/>
      <c r="E34" s="28"/>
      <c r="F34" s="28"/>
      <c r="G34" s="28"/>
      <c r="H34" s="28"/>
      <c r="I34" s="28"/>
      <c r="J34" s="154"/>
    </row>
    <row r="35" spans="1:11" ht="20.100000000000001" customHeight="1">
      <c r="A35" s="28"/>
      <c r="B35" s="28"/>
      <c r="C35" s="28"/>
      <c r="D35" s="28"/>
      <c r="E35" s="28"/>
      <c r="F35" s="743" t="s">
        <v>10</v>
      </c>
      <c r="G35" s="743"/>
      <c r="H35" s="734" t="str">
        <f>H7</f>
        <v xml:space="preserve"> </v>
      </c>
      <c r="I35" s="734"/>
      <c r="J35" s="154"/>
    </row>
    <row r="36" spans="1:11" ht="14.25" thickBot="1">
      <c r="A36" s="744" t="s">
        <v>250</v>
      </c>
      <c r="B36" s="745"/>
      <c r="C36" s="28"/>
      <c r="D36" s="28"/>
      <c r="E36" s="28"/>
      <c r="F36" s="28"/>
      <c r="G36" s="28"/>
      <c r="H36" s="28"/>
      <c r="I36" s="28"/>
      <c r="J36" s="154"/>
    </row>
    <row r="37" spans="1:11" s="18" customFormat="1" ht="9.9499999999999993" customHeight="1">
      <c r="A37" s="735" t="s">
        <v>346</v>
      </c>
      <c r="B37" s="716" t="s">
        <v>347</v>
      </c>
      <c r="C37" s="731" t="s">
        <v>354</v>
      </c>
      <c r="D37" s="738" t="s">
        <v>102</v>
      </c>
      <c r="E37" s="731" t="s">
        <v>103</v>
      </c>
      <c r="F37" s="741" t="s">
        <v>461</v>
      </c>
      <c r="G37" s="115"/>
      <c r="H37" s="731" t="s">
        <v>104</v>
      </c>
      <c r="I37" s="728" t="s">
        <v>84</v>
      </c>
      <c r="J37" s="18" t="s">
        <v>349</v>
      </c>
      <c r="K37" s="152"/>
    </row>
    <row r="38" spans="1:11" s="18" customFormat="1" ht="24.95" customHeight="1">
      <c r="A38" s="736"/>
      <c r="B38" s="717"/>
      <c r="C38" s="732"/>
      <c r="D38" s="739"/>
      <c r="E38" s="732"/>
      <c r="F38" s="742"/>
      <c r="G38" s="448" t="s">
        <v>105</v>
      </c>
      <c r="H38" s="732"/>
      <c r="I38" s="729"/>
      <c r="J38" s="18" t="s">
        <v>350</v>
      </c>
      <c r="K38" s="152"/>
    </row>
    <row r="39" spans="1:11" s="18" customFormat="1" ht="12" customHeight="1" thickBot="1">
      <c r="A39" s="737"/>
      <c r="B39" s="718"/>
      <c r="C39" s="733"/>
      <c r="D39" s="740"/>
      <c r="E39" s="733"/>
      <c r="F39" s="116" t="s">
        <v>106</v>
      </c>
      <c r="G39" s="116" t="s">
        <v>106</v>
      </c>
      <c r="H39" s="733"/>
      <c r="I39" s="730"/>
      <c r="K39" s="152"/>
    </row>
    <row r="40" spans="1:11" s="18" customFormat="1" ht="42" customHeight="1">
      <c r="A40" s="145" t="s">
        <v>345</v>
      </c>
      <c r="B40" s="146"/>
      <c r="C40" s="49"/>
      <c r="D40" s="49"/>
      <c r="E40" s="49"/>
      <c r="F40" s="55"/>
      <c r="G40" s="55"/>
      <c r="H40" s="49"/>
      <c r="I40" s="52"/>
      <c r="J40" s="18">
        <f>B40*G40</f>
        <v>0</v>
      </c>
      <c r="K40" s="152"/>
    </row>
    <row r="41" spans="1:11" s="18" customFormat="1" ht="42" customHeight="1">
      <c r="A41" s="147" t="s">
        <v>345</v>
      </c>
      <c r="B41" s="148"/>
      <c r="C41" s="50"/>
      <c r="D41" s="50"/>
      <c r="E41" s="50"/>
      <c r="F41" s="56"/>
      <c r="G41" s="56"/>
      <c r="H41" s="50"/>
      <c r="I41" s="53"/>
      <c r="J41" s="18">
        <f t="shared" ref="J41:J56" si="1">B41*G41</f>
        <v>0</v>
      </c>
      <c r="K41" s="152"/>
    </row>
    <row r="42" spans="1:11" s="18" customFormat="1" ht="42" customHeight="1">
      <c r="A42" s="147" t="s">
        <v>345</v>
      </c>
      <c r="B42" s="148"/>
      <c r="C42" s="50"/>
      <c r="D42" s="50"/>
      <c r="E42" s="50"/>
      <c r="F42" s="56"/>
      <c r="G42" s="56"/>
      <c r="H42" s="50"/>
      <c r="I42" s="53"/>
      <c r="J42" s="18">
        <f t="shared" si="1"/>
        <v>0</v>
      </c>
      <c r="K42" s="152"/>
    </row>
    <row r="43" spans="1:11" s="18" customFormat="1" ht="42" customHeight="1">
      <c r="A43" s="147" t="s">
        <v>345</v>
      </c>
      <c r="B43" s="148"/>
      <c r="C43" s="50"/>
      <c r="D43" s="50"/>
      <c r="E43" s="50"/>
      <c r="F43" s="56"/>
      <c r="G43" s="56"/>
      <c r="H43" s="50"/>
      <c r="I43" s="53"/>
      <c r="J43" s="18">
        <f t="shared" si="1"/>
        <v>0</v>
      </c>
      <c r="K43" s="152"/>
    </row>
    <row r="44" spans="1:11" s="18" customFormat="1" ht="42" customHeight="1">
      <c r="A44" s="147" t="s">
        <v>345</v>
      </c>
      <c r="B44" s="148"/>
      <c r="C44" s="50"/>
      <c r="D44" s="50"/>
      <c r="E44" s="50"/>
      <c r="F44" s="56"/>
      <c r="G44" s="56"/>
      <c r="H44" s="50"/>
      <c r="I44" s="53"/>
      <c r="J44" s="18">
        <f t="shared" si="1"/>
        <v>0</v>
      </c>
      <c r="K44" s="152"/>
    </row>
    <row r="45" spans="1:11" s="18" customFormat="1" ht="42" customHeight="1">
      <c r="A45" s="147" t="s">
        <v>345</v>
      </c>
      <c r="B45" s="148"/>
      <c r="C45" s="50"/>
      <c r="D45" s="50"/>
      <c r="E45" s="50"/>
      <c r="F45" s="56"/>
      <c r="G45" s="56"/>
      <c r="H45" s="50"/>
      <c r="I45" s="53"/>
      <c r="J45" s="18">
        <f t="shared" si="1"/>
        <v>0</v>
      </c>
      <c r="K45" s="152"/>
    </row>
    <row r="46" spans="1:11" s="18" customFormat="1" ht="42" customHeight="1">
      <c r="A46" s="147" t="s">
        <v>345</v>
      </c>
      <c r="B46" s="148"/>
      <c r="C46" s="50"/>
      <c r="D46" s="50"/>
      <c r="E46" s="50"/>
      <c r="F46" s="56"/>
      <c r="G46" s="56"/>
      <c r="H46" s="50"/>
      <c r="I46" s="53"/>
      <c r="J46" s="18">
        <f t="shared" si="1"/>
        <v>0</v>
      </c>
      <c r="K46" s="152"/>
    </row>
    <row r="47" spans="1:11" s="18" customFormat="1" ht="42" customHeight="1">
      <c r="A47" s="147" t="s">
        <v>345</v>
      </c>
      <c r="B47" s="148"/>
      <c r="C47" s="50"/>
      <c r="D47" s="50"/>
      <c r="E47" s="50"/>
      <c r="F47" s="56"/>
      <c r="G47" s="56"/>
      <c r="H47" s="50"/>
      <c r="I47" s="53"/>
      <c r="J47" s="18">
        <f t="shared" si="1"/>
        <v>0</v>
      </c>
      <c r="K47" s="152"/>
    </row>
    <row r="48" spans="1:11" s="18" customFormat="1" ht="42" customHeight="1">
      <c r="A48" s="147" t="s">
        <v>345</v>
      </c>
      <c r="B48" s="148"/>
      <c r="C48" s="50"/>
      <c r="D48" s="50"/>
      <c r="E48" s="50"/>
      <c r="F48" s="56"/>
      <c r="G48" s="56"/>
      <c r="H48" s="50"/>
      <c r="I48" s="53"/>
      <c r="J48" s="18">
        <f t="shared" si="1"/>
        <v>0</v>
      </c>
      <c r="K48" s="152"/>
    </row>
    <row r="49" spans="1:11" s="18" customFormat="1" ht="42" customHeight="1">
      <c r="A49" s="147" t="s">
        <v>345</v>
      </c>
      <c r="B49" s="148"/>
      <c r="C49" s="50"/>
      <c r="D49" s="50"/>
      <c r="E49" s="50"/>
      <c r="F49" s="56"/>
      <c r="G49" s="56"/>
      <c r="H49" s="50"/>
      <c r="I49" s="53"/>
      <c r="J49" s="18">
        <f t="shared" si="1"/>
        <v>0</v>
      </c>
      <c r="K49" s="152"/>
    </row>
    <row r="50" spans="1:11" s="18" customFormat="1" ht="42" customHeight="1">
      <c r="A50" s="147" t="s">
        <v>345</v>
      </c>
      <c r="B50" s="148"/>
      <c r="C50" s="50"/>
      <c r="D50" s="50"/>
      <c r="E50" s="50"/>
      <c r="F50" s="56"/>
      <c r="G50" s="56"/>
      <c r="H50" s="50"/>
      <c r="I50" s="53"/>
      <c r="J50" s="18">
        <f t="shared" si="1"/>
        <v>0</v>
      </c>
      <c r="K50" s="152"/>
    </row>
    <row r="51" spans="1:11" s="18" customFormat="1" ht="42" customHeight="1">
      <c r="A51" s="147" t="s">
        <v>345</v>
      </c>
      <c r="B51" s="148"/>
      <c r="C51" s="50"/>
      <c r="D51" s="50"/>
      <c r="E51" s="50"/>
      <c r="F51" s="56"/>
      <c r="G51" s="56"/>
      <c r="H51" s="50"/>
      <c r="I51" s="53"/>
      <c r="J51" s="18">
        <f t="shared" si="1"/>
        <v>0</v>
      </c>
      <c r="K51" s="152"/>
    </row>
    <row r="52" spans="1:11" s="18" customFormat="1" ht="42" customHeight="1">
      <c r="A52" s="147" t="s">
        <v>345</v>
      </c>
      <c r="B52" s="148"/>
      <c r="C52" s="50"/>
      <c r="D52" s="50"/>
      <c r="E52" s="50"/>
      <c r="F52" s="56"/>
      <c r="G52" s="56"/>
      <c r="H52" s="50"/>
      <c r="I52" s="53"/>
      <c r="J52" s="18">
        <f t="shared" si="1"/>
        <v>0</v>
      </c>
      <c r="K52" s="152"/>
    </row>
    <row r="53" spans="1:11" s="18" customFormat="1" ht="42" customHeight="1">
      <c r="A53" s="147" t="s">
        <v>345</v>
      </c>
      <c r="B53" s="148"/>
      <c r="C53" s="50"/>
      <c r="D53" s="50"/>
      <c r="E53" s="50"/>
      <c r="F53" s="56"/>
      <c r="G53" s="56"/>
      <c r="H53" s="50"/>
      <c r="I53" s="53"/>
      <c r="J53" s="18">
        <f t="shared" si="1"/>
        <v>0</v>
      </c>
      <c r="K53" s="152"/>
    </row>
    <row r="54" spans="1:11" s="18" customFormat="1" ht="42" customHeight="1">
      <c r="A54" s="147" t="s">
        <v>345</v>
      </c>
      <c r="B54" s="148"/>
      <c r="C54" s="50"/>
      <c r="D54" s="50"/>
      <c r="E54" s="50"/>
      <c r="F54" s="56"/>
      <c r="G54" s="56"/>
      <c r="H54" s="50"/>
      <c r="I54" s="53"/>
      <c r="J54" s="18">
        <f t="shared" si="1"/>
        <v>0</v>
      </c>
      <c r="K54" s="152"/>
    </row>
    <row r="55" spans="1:11" s="18" customFormat="1" ht="42" customHeight="1">
      <c r="A55" s="147" t="s">
        <v>345</v>
      </c>
      <c r="B55" s="148"/>
      <c r="C55" s="50"/>
      <c r="D55" s="50"/>
      <c r="E55" s="50"/>
      <c r="F55" s="56"/>
      <c r="G55" s="56"/>
      <c r="H55" s="50"/>
      <c r="I55" s="53"/>
      <c r="J55" s="18">
        <f t="shared" si="1"/>
        <v>0</v>
      </c>
      <c r="K55" s="152"/>
    </row>
    <row r="56" spans="1:11" s="18" customFormat="1" ht="42" customHeight="1" thickBot="1">
      <c r="A56" s="149" t="s">
        <v>345</v>
      </c>
      <c r="B56" s="150"/>
      <c r="C56" s="51"/>
      <c r="D56" s="51"/>
      <c r="E56" s="51"/>
      <c r="F56" s="57"/>
      <c r="G56" s="57"/>
      <c r="H56" s="51"/>
      <c r="I56" s="54"/>
      <c r="J56" s="18">
        <f t="shared" si="1"/>
        <v>0</v>
      </c>
      <c r="K56" s="152"/>
    </row>
    <row r="57" spans="1:11" s="18" customFormat="1" ht="11.25">
      <c r="A57" s="117" t="s">
        <v>198</v>
      </c>
      <c r="B57" s="139"/>
      <c r="K57" s="152"/>
    </row>
    <row r="58" spans="1:11" s="18" customFormat="1" ht="11.25">
      <c r="A58" s="117" t="s">
        <v>107</v>
      </c>
      <c r="B58" s="139"/>
      <c r="K58" s="152"/>
    </row>
    <row r="59" spans="1:11">
      <c r="A59" s="28" t="s">
        <v>101</v>
      </c>
      <c r="B59" s="28"/>
      <c r="C59" s="28"/>
      <c r="D59" s="28"/>
      <c r="E59" s="28"/>
      <c r="F59" s="28"/>
      <c r="G59" s="28"/>
      <c r="H59" s="28"/>
      <c r="I59" s="28"/>
      <c r="J59" s="154"/>
    </row>
    <row r="60" spans="1:11" ht="9.9499999999999993" customHeight="1">
      <c r="A60" s="28"/>
      <c r="B60" s="28"/>
      <c r="C60" s="28"/>
      <c r="D60" s="28"/>
      <c r="E60" s="28"/>
      <c r="F60" s="28"/>
      <c r="G60" s="28"/>
      <c r="H60" s="28"/>
      <c r="I60" s="28"/>
      <c r="J60" s="154"/>
    </row>
    <row r="61" spans="1:11" ht="15" customHeight="1">
      <c r="A61" s="598" t="s">
        <v>249</v>
      </c>
      <c r="B61" s="598"/>
      <c r="C61" s="598"/>
      <c r="D61" s="598"/>
      <c r="E61" s="598"/>
      <c r="F61" s="598"/>
      <c r="G61" s="598"/>
      <c r="H61" s="598"/>
      <c r="I61" s="598"/>
      <c r="J61" s="155"/>
    </row>
    <row r="62" spans="1:11" ht="20.100000000000001" customHeight="1">
      <c r="A62" s="28"/>
      <c r="B62" s="28"/>
      <c r="C62" s="28"/>
      <c r="D62" s="28"/>
      <c r="E62" s="28"/>
      <c r="F62" s="28"/>
      <c r="G62" s="28"/>
      <c r="H62" s="28"/>
      <c r="I62" s="28"/>
      <c r="J62" s="154"/>
    </row>
    <row r="63" spans="1:11" ht="20.100000000000001" customHeight="1">
      <c r="A63" s="28"/>
      <c r="B63" s="28"/>
      <c r="C63" s="28"/>
      <c r="D63" s="28"/>
      <c r="E63" s="28"/>
      <c r="F63" s="743" t="s">
        <v>10</v>
      </c>
      <c r="G63" s="743"/>
      <c r="H63" s="734" t="str">
        <f>H7</f>
        <v xml:space="preserve"> </v>
      </c>
      <c r="I63" s="734"/>
      <c r="J63" s="154"/>
    </row>
    <row r="64" spans="1:11" ht="14.25" thickBot="1">
      <c r="A64" s="744" t="s">
        <v>250</v>
      </c>
      <c r="B64" s="745"/>
      <c r="C64" s="28"/>
      <c r="D64" s="28"/>
      <c r="E64" s="28"/>
      <c r="F64" s="28"/>
      <c r="G64" s="28"/>
      <c r="H64" s="28"/>
      <c r="I64" s="28"/>
      <c r="J64" s="154"/>
    </row>
    <row r="65" spans="1:11" s="18" customFormat="1" ht="9.9499999999999993" customHeight="1">
      <c r="A65" s="735" t="s">
        <v>346</v>
      </c>
      <c r="B65" s="716" t="s">
        <v>347</v>
      </c>
      <c r="C65" s="731" t="s">
        <v>354</v>
      </c>
      <c r="D65" s="738" t="s">
        <v>102</v>
      </c>
      <c r="E65" s="731" t="s">
        <v>103</v>
      </c>
      <c r="F65" s="741" t="s">
        <v>461</v>
      </c>
      <c r="G65" s="115"/>
      <c r="H65" s="731" t="s">
        <v>104</v>
      </c>
      <c r="I65" s="728" t="s">
        <v>84</v>
      </c>
      <c r="J65" s="18" t="s">
        <v>349</v>
      </c>
      <c r="K65" s="152"/>
    </row>
    <row r="66" spans="1:11" s="18" customFormat="1" ht="24.95" customHeight="1">
      <c r="A66" s="736"/>
      <c r="B66" s="717"/>
      <c r="C66" s="732"/>
      <c r="D66" s="739"/>
      <c r="E66" s="732"/>
      <c r="F66" s="742"/>
      <c r="G66" s="448" t="s">
        <v>105</v>
      </c>
      <c r="H66" s="732"/>
      <c r="I66" s="729"/>
      <c r="J66" s="18" t="s">
        <v>350</v>
      </c>
      <c r="K66" s="152"/>
    </row>
    <row r="67" spans="1:11" s="18" customFormat="1" ht="12" customHeight="1" thickBot="1">
      <c r="A67" s="737"/>
      <c r="B67" s="718"/>
      <c r="C67" s="733"/>
      <c r="D67" s="740"/>
      <c r="E67" s="733"/>
      <c r="F67" s="116" t="s">
        <v>106</v>
      </c>
      <c r="G67" s="116" t="s">
        <v>106</v>
      </c>
      <c r="H67" s="733"/>
      <c r="I67" s="730"/>
      <c r="K67" s="152"/>
    </row>
    <row r="68" spans="1:11" s="18" customFormat="1" ht="42" customHeight="1">
      <c r="A68" s="145" t="s">
        <v>345</v>
      </c>
      <c r="B68" s="146"/>
      <c r="C68" s="49"/>
      <c r="D68" s="49"/>
      <c r="E68" s="49"/>
      <c r="F68" s="55"/>
      <c r="G68" s="55"/>
      <c r="H68" s="49"/>
      <c r="I68" s="52"/>
      <c r="J68" s="18">
        <f>B68*G68</f>
        <v>0</v>
      </c>
      <c r="K68" s="152"/>
    </row>
    <row r="69" spans="1:11" s="18" customFormat="1" ht="42" customHeight="1">
      <c r="A69" s="147" t="s">
        <v>345</v>
      </c>
      <c r="B69" s="148"/>
      <c r="C69" s="50"/>
      <c r="D69" s="50"/>
      <c r="E69" s="50"/>
      <c r="F69" s="56"/>
      <c r="G69" s="56"/>
      <c r="H69" s="50"/>
      <c r="I69" s="53"/>
      <c r="J69" s="18">
        <f t="shared" ref="J69:J84" si="2">B69*G69</f>
        <v>0</v>
      </c>
      <c r="K69" s="152"/>
    </row>
    <row r="70" spans="1:11" s="18" customFormat="1" ht="42" customHeight="1">
      <c r="A70" s="147" t="s">
        <v>345</v>
      </c>
      <c r="B70" s="148"/>
      <c r="C70" s="50"/>
      <c r="D70" s="50"/>
      <c r="E70" s="50"/>
      <c r="F70" s="56"/>
      <c r="G70" s="56"/>
      <c r="H70" s="50"/>
      <c r="I70" s="53"/>
      <c r="J70" s="18">
        <f t="shared" si="2"/>
        <v>0</v>
      </c>
      <c r="K70" s="152"/>
    </row>
    <row r="71" spans="1:11" s="18" customFormat="1" ht="42" customHeight="1">
      <c r="A71" s="147" t="s">
        <v>345</v>
      </c>
      <c r="B71" s="148"/>
      <c r="C71" s="50"/>
      <c r="D71" s="50"/>
      <c r="E71" s="50"/>
      <c r="F71" s="56"/>
      <c r="G71" s="56"/>
      <c r="H71" s="50"/>
      <c r="I71" s="53"/>
      <c r="J71" s="18">
        <f t="shared" si="2"/>
        <v>0</v>
      </c>
      <c r="K71" s="152"/>
    </row>
    <row r="72" spans="1:11" s="18" customFormat="1" ht="42" customHeight="1">
      <c r="A72" s="147" t="s">
        <v>345</v>
      </c>
      <c r="B72" s="148"/>
      <c r="C72" s="50"/>
      <c r="D72" s="50"/>
      <c r="E72" s="50"/>
      <c r="F72" s="56"/>
      <c r="G72" s="56"/>
      <c r="H72" s="50"/>
      <c r="I72" s="53"/>
      <c r="J72" s="18">
        <f t="shared" si="2"/>
        <v>0</v>
      </c>
      <c r="K72" s="152"/>
    </row>
    <row r="73" spans="1:11" s="18" customFormat="1" ht="42" customHeight="1">
      <c r="A73" s="147" t="s">
        <v>345</v>
      </c>
      <c r="B73" s="148"/>
      <c r="C73" s="50"/>
      <c r="D73" s="50"/>
      <c r="E73" s="50"/>
      <c r="F73" s="56"/>
      <c r="G73" s="56"/>
      <c r="H73" s="50"/>
      <c r="I73" s="53"/>
      <c r="J73" s="18">
        <f t="shared" si="2"/>
        <v>0</v>
      </c>
      <c r="K73" s="152"/>
    </row>
    <row r="74" spans="1:11" s="18" customFormat="1" ht="42" customHeight="1">
      <c r="A74" s="147" t="s">
        <v>345</v>
      </c>
      <c r="B74" s="148"/>
      <c r="C74" s="50"/>
      <c r="D74" s="50"/>
      <c r="E74" s="50"/>
      <c r="F74" s="56"/>
      <c r="G74" s="56"/>
      <c r="H74" s="50"/>
      <c r="I74" s="53"/>
      <c r="J74" s="18">
        <f t="shared" si="2"/>
        <v>0</v>
      </c>
      <c r="K74" s="152"/>
    </row>
    <row r="75" spans="1:11" s="18" customFormat="1" ht="42" customHeight="1">
      <c r="A75" s="147" t="s">
        <v>345</v>
      </c>
      <c r="B75" s="148"/>
      <c r="C75" s="50"/>
      <c r="D75" s="50"/>
      <c r="E75" s="50"/>
      <c r="F75" s="56"/>
      <c r="G75" s="56"/>
      <c r="H75" s="50"/>
      <c r="I75" s="53"/>
      <c r="J75" s="18">
        <f t="shared" si="2"/>
        <v>0</v>
      </c>
      <c r="K75" s="152"/>
    </row>
    <row r="76" spans="1:11" s="18" customFormat="1" ht="42" customHeight="1">
      <c r="A76" s="147" t="s">
        <v>345</v>
      </c>
      <c r="B76" s="148"/>
      <c r="C76" s="50"/>
      <c r="D76" s="50"/>
      <c r="E76" s="50"/>
      <c r="F76" s="56"/>
      <c r="G76" s="56"/>
      <c r="H76" s="50"/>
      <c r="I76" s="53"/>
      <c r="J76" s="18">
        <f t="shared" si="2"/>
        <v>0</v>
      </c>
      <c r="K76" s="152"/>
    </row>
    <row r="77" spans="1:11" s="18" customFormat="1" ht="42" customHeight="1">
      <c r="A77" s="147" t="s">
        <v>345</v>
      </c>
      <c r="B77" s="148"/>
      <c r="C77" s="50"/>
      <c r="D77" s="50"/>
      <c r="E77" s="50"/>
      <c r="F77" s="56"/>
      <c r="G77" s="56"/>
      <c r="H77" s="50"/>
      <c r="I77" s="53"/>
      <c r="J77" s="18">
        <f t="shared" si="2"/>
        <v>0</v>
      </c>
      <c r="K77" s="152"/>
    </row>
    <row r="78" spans="1:11" s="18" customFormat="1" ht="42" customHeight="1">
      <c r="A78" s="147" t="s">
        <v>345</v>
      </c>
      <c r="B78" s="148"/>
      <c r="C78" s="50"/>
      <c r="D78" s="50"/>
      <c r="E78" s="50"/>
      <c r="F78" s="56"/>
      <c r="G78" s="56"/>
      <c r="H78" s="50"/>
      <c r="I78" s="53"/>
      <c r="J78" s="18">
        <f t="shared" si="2"/>
        <v>0</v>
      </c>
      <c r="K78" s="152"/>
    </row>
    <row r="79" spans="1:11" s="18" customFormat="1" ht="42" customHeight="1">
      <c r="A79" s="147" t="s">
        <v>345</v>
      </c>
      <c r="B79" s="148"/>
      <c r="C79" s="50"/>
      <c r="D79" s="50"/>
      <c r="E79" s="50"/>
      <c r="F79" s="56"/>
      <c r="G79" s="56"/>
      <c r="H79" s="50"/>
      <c r="I79" s="53"/>
      <c r="J79" s="18">
        <f t="shared" si="2"/>
        <v>0</v>
      </c>
      <c r="K79" s="152"/>
    </row>
    <row r="80" spans="1:11" s="18" customFormat="1" ht="42" customHeight="1">
      <c r="A80" s="147" t="s">
        <v>345</v>
      </c>
      <c r="B80" s="148"/>
      <c r="C80" s="50"/>
      <c r="D80" s="50"/>
      <c r="E80" s="50"/>
      <c r="F80" s="56"/>
      <c r="G80" s="56"/>
      <c r="H80" s="50"/>
      <c r="I80" s="53"/>
      <c r="J80" s="18">
        <f t="shared" si="2"/>
        <v>0</v>
      </c>
      <c r="K80" s="152"/>
    </row>
    <row r="81" spans="1:11" s="18" customFormat="1" ht="42" customHeight="1">
      <c r="A81" s="147" t="s">
        <v>345</v>
      </c>
      <c r="B81" s="148"/>
      <c r="C81" s="50"/>
      <c r="D81" s="50"/>
      <c r="E81" s="50"/>
      <c r="F81" s="56"/>
      <c r="G81" s="56"/>
      <c r="H81" s="50"/>
      <c r="I81" s="53"/>
      <c r="J81" s="18">
        <f t="shared" si="2"/>
        <v>0</v>
      </c>
      <c r="K81" s="152"/>
    </row>
    <row r="82" spans="1:11" s="18" customFormat="1" ht="42" customHeight="1">
      <c r="A82" s="147" t="s">
        <v>345</v>
      </c>
      <c r="B82" s="148"/>
      <c r="C82" s="50"/>
      <c r="D82" s="50"/>
      <c r="E82" s="50"/>
      <c r="F82" s="56"/>
      <c r="G82" s="56"/>
      <c r="H82" s="50"/>
      <c r="I82" s="53"/>
      <c r="J82" s="18">
        <f t="shared" si="2"/>
        <v>0</v>
      </c>
      <c r="K82" s="152"/>
    </row>
    <row r="83" spans="1:11" s="18" customFormat="1" ht="42" customHeight="1">
      <c r="A83" s="147" t="s">
        <v>345</v>
      </c>
      <c r="B83" s="148"/>
      <c r="C83" s="50"/>
      <c r="D83" s="50"/>
      <c r="E83" s="50"/>
      <c r="F83" s="56"/>
      <c r="G83" s="56"/>
      <c r="H83" s="50"/>
      <c r="I83" s="53"/>
      <c r="J83" s="18">
        <f t="shared" si="2"/>
        <v>0</v>
      </c>
      <c r="K83" s="152"/>
    </row>
    <row r="84" spans="1:11" s="18" customFormat="1" ht="42" customHeight="1" thickBot="1">
      <c r="A84" s="149" t="s">
        <v>345</v>
      </c>
      <c r="B84" s="150"/>
      <c r="C84" s="51"/>
      <c r="D84" s="51"/>
      <c r="E84" s="51"/>
      <c r="F84" s="57"/>
      <c r="G84" s="57"/>
      <c r="H84" s="51"/>
      <c r="I84" s="54"/>
      <c r="J84" s="18">
        <f t="shared" si="2"/>
        <v>0</v>
      </c>
      <c r="K84" s="152"/>
    </row>
    <row r="85" spans="1:11" s="18" customFormat="1" ht="11.25">
      <c r="A85" s="117" t="s">
        <v>198</v>
      </c>
      <c r="B85" s="139"/>
      <c r="K85" s="152"/>
    </row>
    <row r="86" spans="1:11" s="18" customFormat="1" ht="11.25">
      <c r="A86" s="117" t="s">
        <v>107</v>
      </c>
      <c r="B86" s="139"/>
      <c r="K86" s="152"/>
    </row>
    <row r="87" spans="1:11">
      <c r="A87" s="28" t="s">
        <v>101</v>
      </c>
      <c r="B87" s="28"/>
      <c r="C87" s="28"/>
      <c r="D87" s="28"/>
      <c r="E87" s="28"/>
      <c r="F87" s="28"/>
      <c r="G87" s="28"/>
      <c r="H87" s="28"/>
      <c r="I87" s="28"/>
      <c r="J87" s="154"/>
    </row>
    <row r="88" spans="1:11" ht="9.9499999999999993" customHeight="1">
      <c r="A88" s="28"/>
      <c r="B88" s="28"/>
      <c r="C88" s="28"/>
      <c r="D88" s="28"/>
      <c r="E88" s="28"/>
      <c r="F88" s="28"/>
      <c r="G88" s="28"/>
      <c r="H88" s="28"/>
      <c r="I88" s="28"/>
      <c r="J88" s="154"/>
    </row>
    <row r="89" spans="1:11" ht="15" customHeight="1">
      <c r="A89" s="598" t="s">
        <v>249</v>
      </c>
      <c r="B89" s="598"/>
      <c r="C89" s="598"/>
      <c r="D89" s="598"/>
      <c r="E89" s="598"/>
      <c r="F89" s="598"/>
      <c r="G89" s="598"/>
      <c r="H89" s="598"/>
      <c r="I89" s="598"/>
      <c r="J89" s="155"/>
    </row>
    <row r="90" spans="1:11" ht="20.100000000000001" customHeight="1">
      <c r="A90" s="28"/>
      <c r="B90" s="28"/>
      <c r="C90" s="28"/>
      <c r="D90" s="28"/>
      <c r="E90" s="28"/>
      <c r="F90" s="28"/>
      <c r="G90" s="28"/>
      <c r="H90" s="28"/>
      <c r="I90" s="28"/>
      <c r="J90" s="154"/>
    </row>
    <row r="91" spans="1:11" ht="20.100000000000001" customHeight="1">
      <c r="A91" s="28"/>
      <c r="B91" s="28"/>
      <c r="C91" s="28"/>
      <c r="D91" s="28"/>
      <c r="E91" s="28"/>
      <c r="F91" s="743" t="s">
        <v>10</v>
      </c>
      <c r="G91" s="743"/>
      <c r="H91" s="734" t="str">
        <f>H7</f>
        <v xml:space="preserve"> </v>
      </c>
      <c r="I91" s="734"/>
      <c r="J91" s="154"/>
    </row>
    <row r="92" spans="1:11" ht="14.25" thickBot="1">
      <c r="A92" s="744" t="s">
        <v>250</v>
      </c>
      <c r="B92" s="745"/>
      <c r="C92" s="28"/>
      <c r="D92" s="28"/>
      <c r="E92" s="28"/>
      <c r="F92" s="28"/>
      <c r="G92" s="28"/>
      <c r="H92" s="28"/>
      <c r="I92" s="28"/>
      <c r="J92" s="154"/>
    </row>
    <row r="93" spans="1:11" s="18" customFormat="1" ht="9.9499999999999993" customHeight="1">
      <c r="A93" s="735" t="s">
        <v>346</v>
      </c>
      <c r="B93" s="716" t="s">
        <v>347</v>
      </c>
      <c r="C93" s="731" t="s">
        <v>354</v>
      </c>
      <c r="D93" s="738" t="s">
        <v>102</v>
      </c>
      <c r="E93" s="731" t="s">
        <v>103</v>
      </c>
      <c r="F93" s="741" t="s">
        <v>461</v>
      </c>
      <c r="G93" s="115"/>
      <c r="H93" s="731" t="s">
        <v>104</v>
      </c>
      <c r="I93" s="728" t="s">
        <v>84</v>
      </c>
      <c r="J93" s="18" t="s">
        <v>349</v>
      </c>
      <c r="K93" s="152"/>
    </row>
    <row r="94" spans="1:11" s="18" customFormat="1" ht="24.95" customHeight="1">
      <c r="A94" s="736"/>
      <c r="B94" s="717"/>
      <c r="C94" s="732"/>
      <c r="D94" s="739"/>
      <c r="E94" s="732"/>
      <c r="F94" s="742"/>
      <c r="G94" s="448" t="s">
        <v>105</v>
      </c>
      <c r="H94" s="732"/>
      <c r="I94" s="729"/>
      <c r="J94" s="18" t="s">
        <v>350</v>
      </c>
      <c r="K94" s="152"/>
    </row>
    <row r="95" spans="1:11" s="18" customFormat="1" ht="12" customHeight="1" thickBot="1">
      <c r="A95" s="737"/>
      <c r="B95" s="718"/>
      <c r="C95" s="733"/>
      <c r="D95" s="740"/>
      <c r="E95" s="733"/>
      <c r="F95" s="116" t="s">
        <v>106</v>
      </c>
      <c r="G95" s="116" t="s">
        <v>106</v>
      </c>
      <c r="H95" s="733"/>
      <c r="I95" s="730"/>
      <c r="K95" s="152"/>
    </row>
    <row r="96" spans="1:11" s="18" customFormat="1" ht="42" customHeight="1">
      <c r="A96" s="145" t="s">
        <v>345</v>
      </c>
      <c r="B96" s="146"/>
      <c r="C96" s="49"/>
      <c r="D96" s="49"/>
      <c r="E96" s="49"/>
      <c r="F96" s="55"/>
      <c r="G96" s="55"/>
      <c r="H96" s="49"/>
      <c r="I96" s="52"/>
      <c r="J96" s="18">
        <f>B96*G96</f>
        <v>0</v>
      </c>
      <c r="K96" s="152"/>
    </row>
    <row r="97" spans="1:11" s="18" customFormat="1" ht="42" customHeight="1">
      <c r="A97" s="147" t="s">
        <v>345</v>
      </c>
      <c r="B97" s="148"/>
      <c r="C97" s="50"/>
      <c r="D97" s="50"/>
      <c r="E97" s="50"/>
      <c r="F97" s="56"/>
      <c r="G97" s="56"/>
      <c r="H97" s="50"/>
      <c r="I97" s="53"/>
      <c r="J97" s="18">
        <f t="shared" ref="J97:J112" si="3">B97*G97</f>
        <v>0</v>
      </c>
      <c r="K97" s="152"/>
    </row>
    <row r="98" spans="1:11" s="18" customFormat="1" ht="42" customHeight="1">
      <c r="A98" s="147" t="s">
        <v>345</v>
      </c>
      <c r="B98" s="148"/>
      <c r="C98" s="50"/>
      <c r="D98" s="50"/>
      <c r="E98" s="50"/>
      <c r="F98" s="56"/>
      <c r="G98" s="56"/>
      <c r="H98" s="50"/>
      <c r="I98" s="53"/>
      <c r="J98" s="18">
        <f t="shared" si="3"/>
        <v>0</v>
      </c>
      <c r="K98" s="152"/>
    </row>
    <row r="99" spans="1:11" s="18" customFormat="1" ht="42" customHeight="1">
      <c r="A99" s="147" t="s">
        <v>345</v>
      </c>
      <c r="B99" s="148"/>
      <c r="C99" s="50"/>
      <c r="D99" s="50"/>
      <c r="E99" s="50"/>
      <c r="F99" s="56"/>
      <c r="G99" s="56"/>
      <c r="H99" s="50"/>
      <c r="I99" s="53"/>
      <c r="J99" s="18">
        <f t="shared" si="3"/>
        <v>0</v>
      </c>
      <c r="K99" s="152"/>
    </row>
    <row r="100" spans="1:11" s="18" customFormat="1" ht="42" customHeight="1">
      <c r="A100" s="147" t="s">
        <v>345</v>
      </c>
      <c r="B100" s="148"/>
      <c r="C100" s="50"/>
      <c r="D100" s="50"/>
      <c r="E100" s="50"/>
      <c r="F100" s="56"/>
      <c r="G100" s="56"/>
      <c r="H100" s="50"/>
      <c r="I100" s="53"/>
      <c r="J100" s="18">
        <f t="shared" si="3"/>
        <v>0</v>
      </c>
      <c r="K100" s="152"/>
    </row>
    <row r="101" spans="1:11" s="18" customFormat="1" ht="42" customHeight="1">
      <c r="A101" s="147" t="s">
        <v>345</v>
      </c>
      <c r="B101" s="148"/>
      <c r="C101" s="50"/>
      <c r="D101" s="50"/>
      <c r="E101" s="50"/>
      <c r="F101" s="56"/>
      <c r="G101" s="56"/>
      <c r="H101" s="50"/>
      <c r="I101" s="53"/>
      <c r="J101" s="18">
        <f t="shared" si="3"/>
        <v>0</v>
      </c>
      <c r="K101" s="152"/>
    </row>
    <row r="102" spans="1:11" s="18" customFormat="1" ht="42" customHeight="1">
      <c r="A102" s="147" t="s">
        <v>345</v>
      </c>
      <c r="B102" s="148"/>
      <c r="C102" s="50"/>
      <c r="D102" s="50"/>
      <c r="E102" s="50"/>
      <c r="F102" s="56"/>
      <c r="G102" s="56"/>
      <c r="H102" s="50"/>
      <c r="I102" s="53"/>
      <c r="J102" s="18">
        <f t="shared" si="3"/>
        <v>0</v>
      </c>
      <c r="K102" s="152"/>
    </row>
    <row r="103" spans="1:11" s="18" customFormat="1" ht="42" customHeight="1">
      <c r="A103" s="147" t="s">
        <v>345</v>
      </c>
      <c r="B103" s="148"/>
      <c r="C103" s="50"/>
      <c r="D103" s="50"/>
      <c r="E103" s="50"/>
      <c r="F103" s="56"/>
      <c r="G103" s="56"/>
      <c r="H103" s="50"/>
      <c r="I103" s="53"/>
      <c r="J103" s="18">
        <f t="shared" si="3"/>
        <v>0</v>
      </c>
      <c r="K103" s="152"/>
    </row>
    <row r="104" spans="1:11" s="18" customFormat="1" ht="42" customHeight="1">
      <c r="A104" s="147" t="s">
        <v>345</v>
      </c>
      <c r="B104" s="148"/>
      <c r="C104" s="50"/>
      <c r="D104" s="50"/>
      <c r="E104" s="50"/>
      <c r="F104" s="56"/>
      <c r="G104" s="56"/>
      <c r="H104" s="50"/>
      <c r="I104" s="53"/>
      <c r="J104" s="18">
        <f t="shared" si="3"/>
        <v>0</v>
      </c>
      <c r="K104" s="152"/>
    </row>
    <row r="105" spans="1:11" s="18" customFormat="1" ht="42" customHeight="1">
      <c r="A105" s="147" t="s">
        <v>345</v>
      </c>
      <c r="B105" s="148"/>
      <c r="C105" s="50"/>
      <c r="D105" s="50"/>
      <c r="E105" s="50"/>
      <c r="F105" s="56"/>
      <c r="G105" s="56"/>
      <c r="H105" s="50"/>
      <c r="I105" s="53"/>
      <c r="J105" s="18">
        <f t="shared" si="3"/>
        <v>0</v>
      </c>
      <c r="K105" s="152"/>
    </row>
    <row r="106" spans="1:11" s="18" customFormat="1" ht="42" customHeight="1">
      <c r="A106" s="147" t="s">
        <v>345</v>
      </c>
      <c r="B106" s="148"/>
      <c r="C106" s="50"/>
      <c r="D106" s="50"/>
      <c r="E106" s="50"/>
      <c r="F106" s="56"/>
      <c r="G106" s="56"/>
      <c r="H106" s="50"/>
      <c r="I106" s="53"/>
      <c r="J106" s="18">
        <f t="shared" si="3"/>
        <v>0</v>
      </c>
      <c r="K106" s="152"/>
    </row>
    <row r="107" spans="1:11" s="18" customFormat="1" ht="42" customHeight="1">
      <c r="A107" s="147" t="s">
        <v>345</v>
      </c>
      <c r="B107" s="148"/>
      <c r="C107" s="50"/>
      <c r="D107" s="50"/>
      <c r="E107" s="50"/>
      <c r="F107" s="56"/>
      <c r="G107" s="56"/>
      <c r="H107" s="50"/>
      <c r="I107" s="53"/>
      <c r="J107" s="18">
        <f t="shared" si="3"/>
        <v>0</v>
      </c>
      <c r="K107" s="152"/>
    </row>
    <row r="108" spans="1:11" s="18" customFormat="1" ht="42" customHeight="1">
      <c r="A108" s="147" t="s">
        <v>345</v>
      </c>
      <c r="B108" s="148"/>
      <c r="C108" s="50"/>
      <c r="D108" s="50"/>
      <c r="E108" s="50"/>
      <c r="F108" s="56"/>
      <c r="G108" s="56"/>
      <c r="H108" s="50"/>
      <c r="I108" s="53"/>
      <c r="J108" s="18">
        <f t="shared" si="3"/>
        <v>0</v>
      </c>
      <c r="K108" s="152"/>
    </row>
    <row r="109" spans="1:11" s="18" customFormat="1" ht="42" customHeight="1">
      <c r="A109" s="147" t="s">
        <v>345</v>
      </c>
      <c r="B109" s="148"/>
      <c r="C109" s="50"/>
      <c r="D109" s="50"/>
      <c r="E109" s="50"/>
      <c r="F109" s="56"/>
      <c r="G109" s="56"/>
      <c r="H109" s="50"/>
      <c r="I109" s="53"/>
      <c r="J109" s="18">
        <f t="shared" si="3"/>
        <v>0</v>
      </c>
      <c r="K109" s="152"/>
    </row>
    <row r="110" spans="1:11" s="18" customFormat="1" ht="42" customHeight="1">
      <c r="A110" s="147" t="s">
        <v>345</v>
      </c>
      <c r="B110" s="148"/>
      <c r="C110" s="50"/>
      <c r="D110" s="50"/>
      <c r="E110" s="50"/>
      <c r="F110" s="56"/>
      <c r="G110" s="56"/>
      <c r="H110" s="50"/>
      <c r="I110" s="53"/>
      <c r="J110" s="18">
        <f t="shared" si="3"/>
        <v>0</v>
      </c>
      <c r="K110" s="152"/>
    </row>
    <row r="111" spans="1:11" s="18" customFormat="1" ht="42" customHeight="1">
      <c r="A111" s="147" t="s">
        <v>345</v>
      </c>
      <c r="B111" s="148"/>
      <c r="C111" s="50"/>
      <c r="D111" s="50"/>
      <c r="E111" s="50"/>
      <c r="F111" s="56"/>
      <c r="G111" s="56"/>
      <c r="H111" s="50"/>
      <c r="I111" s="53"/>
      <c r="J111" s="18">
        <f t="shared" si="3"/>
        <v>0</v>
      </c>
      <c r="K111" s="152"/>
    </row>
    <row r="112" spans="1:11" s="18" customFormat="1" ht="42" customHeight="1" thickBot="1">
      <c r="A112" s="149" t="s">
        <v>345</v>
      </c>
      <c r="B112" s="150"/>
      <c r="C112" s="51"/>
      <c r="D112" s="51"/>
      <c r="E112" s="51"/>
      <c r="F112" s="57"/>
      <c r="G112" s="57"/>
      <c r="H112" s="51"/>
      <c r="I112" s="54"/>
      <c r="J112" s="18">
        <f t="shared" si="3"/>
        <v>0</v>
      </c>
      <c r="K112" s="152"/>
    </row>
    <row r="113" spans="1:11" s="18" customFormat="1" ht="11.25">
      <c r="A113" s="117" t="s">
        <v>198</v>
      </c>
      <c r="B113" s="139"/>
      <c r="K113" s="152"/>
    </row>
    <row r="114" spans="1:11" s="18" customFormat="1" ht="11.25">
      <c r="A114" s="117" t="s">
        <v>107</v>
      </c>
      <c r="B114" s="139"/>
      <c r="K114" s="152"/>
    </row>
    <row r="115" spans="1:11">
      <c r="A115" s="28" t="s">
        <v>101</v>
      </c>
      <c r="B115" s="28"/>
      <c r="C115" s="28"/>
      <c r="D115" s="28"/>
      <c r="E115" s="28"/>
      <c r="F115" s="28"/>
      <c r="G115" s="28"/>
      <c r="H115" s="28"/>
      <c r="I115" s="28"/>
      <c r="J115" s="154"/>
    </row>
    <row r="116" spans="1:11" ht="9.9499999999999993" customHeight="1">
      <c r="A116" s="28"/>
      <c r="B116" s="28"/>
      <c r="C116" s="28"/>
      <c r="D116" s="28"/>
      <c r="E116" s="28"/>
      <c r="F116" s="28"/>
      <c r="G116" s="28"/>
      <c r="H116" s="28"/>
      <c r="I116" s="28"/>
      <c r="J116" s="154"/>
    </row>
    <row r="117" spans="1:11" ht="15" customHeight="1">
      <c r="A117" s="598" t="s">
        <v>249</v>
      </c>
      <c r="B117" s="598"/>
      <c r="C117" s="598"/>
      <c r="D117" s="598"/>
      <c r="E117" s="598"/>
      <c r="F117" s="598"/>
      <c r="G117" s="598"/>
      <c r="H117" s="598"/>
      <c r="I117" s="598"/>
      <c r="J117" s="155"/>
    </row>
    <row r="118" spans="1:11" ht="20.100000000000001" customHeight="1">
      <c r="A118" s="28"/>
      <c r="B118" s="28"/>
      <c r="C118" s="28"/>
      <c r="D118" s="28"/>
      <c r="E118" s="28"/>
      <c r="F118" s="28"/>
      <c r="G118" s="28"/>
      <c r="H118" s="28"/>
      <c r="I118" s="28"/>
      <c r="J118" s="154"/>
    </row>
    <row r="119" spans="1:11" ht="20.100000000000001" customHeight="1">
      <c r="A119" s="28"/>
      <c r="B119" s="28"/>
      <c r="C119" s="28"/>
      <c r="D119" s="28"/>
      <c r="E119" s="28"/>
      <c r="F119" s="743" t="s">
        <v>10</v>
      </c>
      <c r="G119" s="743"/>
      <c r="H119" s="734" t="str">
        <f>H7</f>
        <v xml:space="preserve"> </v>
      </c>
      <c r="I119" s="734"/>
      <c r="J119" s="154"/>
    </row>
    <row r="120" spans="1:11" ht="14.25" thickBot="1">
      <c r="A120" s="744" t="s">
        <v>250</v>
      </c>
      <c r="B120" s="745"/>
      <c r="C120" s="28"/>
      <c r="D120" s="28"/>
      <c r="E120" s="28"/>
      <c r="F120" s="28"/>
      <c r="G120" s="28"/>
      <c r="H120" s="28"/>
      <c r="I120" s="28"/>
      <c r="J120" s="154"/>
    </row>
    <row r="121" spans="1:11" s="18" customFormat="1" ht="9.9499999999999993" customHeight="1">
      <c r="A121" s="735" t="s">
        <v>346</v>
      </c>
      <c r="B121" s="716" t="s">
        <v>347</v>
      </c>
      <c r="C121" s="731" t="s">
        <v>354</v>
      </c>
      <c r="D121" s="738" t="s">
        <v>102</v>
      </c>
      <c r="E121" s="731" t="s">
        <v>103</v>
      </c>
      <c r="F121" s="741" t="s">
        <v>461</v>
      </c>
      <c r="G121" s="115"/>
      <c r="H121" s="731" t="s">
        <v>104</v>
      </c>
      <c r="I121" s="728" t="s">
        <v>84</v>
      </c>
      <c r="J121" s="18" t="s">
        <v>349</v>
      </c>
      <c r="K121" s="152"/>
    </row>
    <row r="122" spans="1:11" s="18" customFormat="1" ht="24.95" customHeight="1">
      <c r="A122" s="736"/>
      <c r="B122" s="717"/>
      <c r="C122" s="732"/>
      <c r="D122" s="739"/>
      <c r="E122" s="732"/>
      <c r="F122" s="742"/>
      <c r="G122" s="448" t="s">
        <v>105</v>
      </c>
      <c r="H122" s="732"/>
      <c r="I122" s="729"/>
      <c r="J122" s="18" t="s">
        <v>350</v>
      </c>
      <c r="K122" s="152"/>
    </row>
    <row r="123" spans="1:11" s="18" customFormat="1" ht="12" customHeight="1" thickBot="1">
      <c r="A123" s="737"/>
      <c r="B123" s="718"/>
      <c r="C123" s="733"/>
      <c r="D123" s="740"/>
      <c r="E123" s="733"/>
      <c r="F123" s="116" t="s">
        <v>106</v>
      </c>
      <c r="G123" s="116" t="s">
        <v>106</v>
      </c>
      <c r="H123" s="733"/>
      <c r="I123" s="730"/>
      <c r="K123" s="152"/>
    </row>
    <row r="124" spans="1:11" s="18" customFormat="1" ht="42" customHeight="1">
      <c r="A124" s="145" t="s">
        <v>345</v>
      </c>
      <c r="B124" s="146"/>
      <c r="C124" s="49"/>
      <c r="D124" s="49"/>
      <c r="E124" s="49"/>
      <c r="F124" s="55"/>
      <c r="G124" s="55"/>
      <c r="H124" s="49"/>
      <c r="I124" s="52"/>
      <c r="J124" s="18">
        <f t="shared" ref="J124:J140" si="4">B124*G124</f>
        <v>0</v>
      </c>
      <c r="K124" s="152"/>
    </row>
    <row r="125" spans="1:11" s="18" customFormat="1" ht="42" customHeight="1">
      <c r="A125" s="147" t="s">
        <v>345</v>
      </c>
      <c r="B125" s="148"/>
      <c r="C125" s="50"/>
      <c r="D125" s="50"/>
      <c r="E125" s="50"/>
      <c r="F125" s="56"/>
      <c r="G125" s="56"/>
      <c r="H125" s="50"/>
      <c r="I125" s="53"/>
      <c r="J125" s="18">
        <f t="shared" si="4"/>
        <v>0</v>
      </c>
      <c r="K125" s="152"/>
    </row>
    <row r="126" spans="1:11" s="18" customFormat="1" ht="42" customHeight="1">
      <c r="A126" s="147" t="s">
        <v>345</v>
      </c>
      <c r="B126" s="148"/>
      <c r="C126" s="50"/>
      <c r="D126" s="50"/>
      <c r="E126" s="50"/>
      <c r="F126" s="56"/>
      <c r="G126" s="56"/>
      <c r="H126" s="50"/>
      <c r="I126" s="53"/>
      <c r="J126" s="18">
        <f t="shared" si="4"/>
        <v>0</v>
      </c>
      <c r="K126" s="152"/>
    </row>
    <row r="127" spans="1:11" s="18" customFormat="1" ht="42" customHeight="1">
      <c r="A127" s="147" t="s">
        <v>345</v>
      </c>
      <c r="B127" s="148"/>
      <c r="C127" s="50"/>
      <c r="D127" s="50"/>
      <c r="E127" s="50"/>
      <c r="F127" s="56"/>
      <c r="G127" s="56"/>
      <c r="H127" s="50"/>
      <c r="I127" s="53"/>
      <c r="J127" s="18">
        <f t="shared" si="4"/>
        <v>0</v>
      </c>
      <c r="K127" s="152"/>
    </row>
    <row r="128" spans="1:11" s="18" customFormat="1" ht="42" customHeight="1">
      <c r="A128" s="147" t="s">
        <v>345</v>
      </c>
      <c r="B128" s="148"/>
      <c r="C128" s="50"/>
      <c r="D128" s="50"/>
      <c r="E128" s="50"/>
      <c r="F128" s="56"/>
      <c r="G128" s="56"/>
      <c r="H128" s="50"/>
      <c r="I128" s="53"/>
      <c r="J128" s="18">
        <f t="shared" si="4"/>
        <v>0</v>
      </c>
      <c r="K128" s="152"/>
    </row>
    <row r="129" spans="1:12" s="18" customFormat="1" ht="42" customHeight="1">
      <c r="A129" s="147" t="s">
        <v>345</v>
      </c>
      <c r="B129" s="148"/>
      <c r="C129" s="50"/>
      <c r="D129" s="50"/>
      <c r="E129" s="50"/>
      <c r="F129" s="56"/>
      <c r="G129" s="56"/>
      <c r="H129" s="50"/>
      <c r="I129" s="53"/>
      <c r="J129" s="18">
        <f t="shared" si="4"/>
        <v>0</v>
      </c>
      <c r="K129" s="152"/>
    </row>
    <row r="130" spans="1:12" s="18" customFormat="1" ht="42" customHeight="1">
      <c r="A130" s="147" t="s">
        <v>345</v>
      </c>
      <c r="B130" s="148"/>
      <c r="C130" s="50"/>
      <c r="D130" s="50"/>
      <c r="E130" s="50"/>
      <c r="F130" s="56"/>
      <c r="G130" s="56"/>
      <c r="H130" s="50"/>
      <c r="I130" s="53"/>
      <c r="J130" s="18">
        <f t="shared" si="4"/>
        <v>0</v>
      </c>
      <c r="K130" s="152"/>
    </row>
    <row r="131" spans="1:12" s="18" customFormat="1" ht="42" customHeight="1">
      <c r="A131" s="147" t="s">
        <v>345</v>
      </c>
      <c r="B131" s="148"/>
      <c r="C131" s="50"/>
      <c r="D131" s="50"/>
      <c r="E131" s="50"/>
      <c r="F131" s="56"/>
      <c r="G131" s="56"/>
      <c r="H131" s="50"/>
      <c r="I131" s="53"/>
      <c r="J131" s="18">
        <f t="shared" si="4"/>
        <v>0</v>
      </c>
      <c r="K131" s="152"/>
    </row>
    <row r="132" spans="1:12" s="18" customFormat="1" ht="42" customHeight="1">
      <c r="A132" s="147" t="s">
        <v>345</v>
      </c>
      <c r="B132" s="148"/>
      <c r="C132" s="50"/>
      <c r="D132" s="50"/>
      <c r="E132" s="50"/>
      <c r="F132" s="56"/>
      <c r="G132" s="56"/>
      <c r="H132" s="50"/>
      <c r="I132" s="53"/>
      <c r="J132" s="18">
        <f t="shared" si="4"/>
        <v>0</v>
      </c>
      <c r="K132" s="152"/>
    </row>
    <row r="133" spans="1:12" s="18" customFormat="1" ht="42" customHeight="1">
      <c r="A133" s="147" t="s">
        <v>345</v>
      </c>
      <c r="B133" s="148"/>
      <c r="C133" s="50"/>
      <c r="D133" s="50"/>
      <c r="E133" s="50"/>
      <c r="F133" s="56"/>
      <c r="G133" s="56"/>
      <c r="H133" s="50"/>
      <c r="I133" s="53"/>
      <c r="J133" s="18">
        <f t="shared" si="4"/>
        <v>0</v>
      </c>
      <c r="K133" s="152"/>
    </row>
    <row r="134" spans="1:12" s="18" customFormat="1" ht="42" customHeight="1">
      <c r="A134" s="147" t="s">
        <v>345</v>
      </c>
      <c r="B134" s="148"/>
      <c r="C134" s="50"/>
      <c r="D134" s="50"/>
      <c r="E134" s="50"/>
      <c r="F134" s="56"/>
      <c r="G134" s="56"/>
      <c r="H134" s="50"/>
      <c r="I134" s="53"/>
      <c r="J134" s="18">
        <f t="shared" si="4"/>
        <v>0</v>
      </c>
      <c r="K134" s="152"/>
    </row>
    <row r="135" spans="1:12" s="18" customFormat="1" ht="42" customHeight="1">
      <c r="A135" s="147" t="s">
        <v>345</v>
      </c>
      <c r="B135" s="148"/>
      <c r="C135" s="50"/>
      <c r="D135" s="50"/>
      <c r="E135" s="50"/>
      <c r="F135" s="56"/>
      <c r="G135" s="56"/>
      <c r="H135" s="50"/>
      <c r="I135" s="53"/>
      <c r="J135" s="18">
        <f t="shared" si="4"/>
        <v>0</v>
      </c>
      <c r="K135" s="152"/>
    </row>
    <row r="136" spans="1:12" s="18" customFormat="1" ht="42" customHeight="1">
      <c r="A136" s="147" t="s">
        <v>345</v>
      </c>
      <c r="B136" s="148"/>
      <c r="C136" s="50"/>
      <c r="D136" s="50"/>
      <c r="E136" s="50"/>
      <c r="F136" s="56"/>
      <c r="G136" s="56"/>
      <c r="H136" s="50"/>
      <c r="I136" s="53"/>
      <c r="J136" s="18">
        <f t="shared" si="4"/>
        <v>0</v>
      </c>
      <c r="K136" s="152"/>
    </row>
    <row r="137" spans="1:12" s="18" customFormat="1" ht="42" customHeight="1">
      <c r="A137" s="147" t="s">
        <v>345</v>
      </c>
      <c r="B137" s="148"/>
      <c r="C137" s="50"/>
      <c r="D137" s="50"/>
      <c r="E137" s="50"/>
      <c r="F137" s="56"/>
      <c r="G137" s="56"/>
      <c r="H137" s="50"/>
      <c r="I137" s="53"/>
      <c r="J137" s="18">
        <f t="shared" si="4"/>
        <v>0</v>
      </c>
      <c r="K137" s="152"/>
    </row>
    <row r="138" spans="1:12" s="18" customFormat="1" ht="42" customHeight="1">
      <c r="A138" s="147" t="s">
        <v>345</v>
      </c>
      <c r="B138" s="148"/>
      <c r="C138" s="50"/>
      <c r="D138" s="50"/>
      <c r="E138" s="50"/>
      <c r="F138" s="56"/>
      <c r="G138" s="56"/>
      <c r="H138" s="50"/>
      <c r="I138" s="53"/>
      <c r="J138" s="18">
        <f t="shared" si="4"/>
        <v>0</v>
      </c>
      <c r="K138" s="152"/>
    </row>
    <row r="139" spans="1:12" s="18" customFormat="1" ht="42" customHeight="1">
      <c r="A139" s="147" t="s">
        <v>345</v>
      </c>
      <c r="B139" s="148"/>
      <c r="C139" s="50"/>
      <c r="D139" s="50"/>
      <c r="E139" s="50"/>
      <c r="F139" s="56"/>
      <c r="G139" s="56"/>
      <c r="H139" s="50"/>
      <c r="I139" s="53"/>
      <c r="J139" s="18">
        <f t="shared" si="4"/>
        <v>0</v>
      </c>
      <c r="K139" s="152"/>
    </row>
    <row r="140" spans="1:12" s="18" customFormat="1" ht="42" customHeight="1" thickBot="1">
      <c r="A140" s="149" t="s">
        <v>345</v>
      </c>
      <c r="B140" s="150"/>
      <c r="C140" s="51"/>
      <c r="D140" s="51"/>
      <c r="E140" s="51"/>
      <c r="F140" s="57"/>
      <c r="G140" s="57"/>
      <c r="H140" s="51"/>
      <c r="I140" s="54"/>
      <c r="J140" s="18">
        <f t="shared" si="4"/>
        <v>0</v>
      </c>
      <c r="K140" s="152"/>
    </row>
    <row r="141" spans="1:12" s="18" customFormat="1" ht="11.25">
      <c r="A141" s="117" t="s">
        <v>198</v>
      </c>
      <c r="B141" s="139"/>
      <c r="K141" s="152"/>
    </row>
    <row r="142" spans="1:12" s="18" customFormat="1" ht="11.25">
      <c r="A142" s="117" t="s">
        <v>107</v>
      </c>
      <c r="B142" s="139"/>
      <c r="K142" s="152"/>
    </row>
    <row r="143" spans="1:12">
      <c r="A143" s="28"/>
      <c r="B143" s="28"/>
      <c r="C143" s="28"/>
      <c r="D143" s="28"/>
      <c r="E143" s="28"/>
      <c r="F143" s="28"/>
      <c r="G143" s="28"/>
      <c r="H143" s="28"/>
      <c r="I143" s="28"/>
      <c r="J143" s="154"/>
    </row>
    <row r="144" spans="1:12">
      <c r="A144" s="28"/>
      <c r="B144" s="28">
        <f>SUM(B12:B28,B40:B56,B68:B84,B96:B112,B124:B140,)</f>
        <v>0</v>
      </c>
      <c r="C144" s="28"/>
      <c r="D144" s="28"/>
      <c r="E144" s="28"/>
      <c r="F144" s="28"/>
      <c r="G144" s="28"/>
      <c r="H144" s="28"/>
      <c r="I144" s="28"/>
      <c r="J144" s="154">
        <f>SUM(J12:J28,J40:J56,J68:J84,J96:J112,J124:J140,)</f>
        <v>0</v>
      </c>
      <c r="K144" s="154">
        <f>'様式２－２（受入職員名簿）'!F47</f>
        <v>0</v>
      </c>
      <c r="L144" s="1" t="s">
        <v>352</v>
      </c>
    </row>
    <row r="145" spans="1:12">
      <c r="A145" s="28"/>
      <c r="B145" s="28"/>
      <c r="C145" s="28"/>
      <c r="D145" s="28"/>
      <c r="E145" s="28"/>
      <c r="F145" s="28"/>
      <c r="G145" s="28"/>
      <c r="H145" s="28"/>
      <c r="I145" s="28"/>
      <c r="J145" s="154"/>
      <c r="K145" s="156">
        <f>入力シート!C33</f>
        <v>0</v>
      </c>
      <c r="L145" s="1" t="s">
        <v>351</v>
      </c>
    </row>
    <row r="146" spans="1:12">
      <c r="A146" s="28"/>
      <c r="B146" s="28"/>
      <c r="C146" s="28"/>
      <c r="D146" s="28"/>
      <c r="E146" s="28"/>
      <c r="F146" s="28"/>
      <c r="G146" s="28"/>
      <c r="H146" s="28"/>
      <c r="I146" s="28"/>
    </row>
    <row r="147" spans="1:12">
      <c r="A147" s="28"/>
      <c r="B147" s="28"/>
      <c r="C147" s="28"/>
      <c r="D147" s="28"/>
      <c r="E147" s="28"/>
      <c r="F147" s="28"/>
      <c r="G147" s="28"/>
      <c r="H147" s="28"/>
      <c r="I147" s="28"/>
    </row>
    <row r="148" spans="1:12">
      <c r="A148" s="28"/>
      <c r="B148" s="28"/>
      <c r="C148" s="28"/>
      <c r="D148" s="28"/>
      <c r="E148" s="28"/>
      <c r="F148" s="28"/>
      <c r="G148" s="28"/>
      <c r="H148" s="28"/>
      <c r="I148" s="28"/>
    </row>
    <row r="149" spans="1:12">
      <c r="A149" s="28"/>
      <c r="B149" s="28"/>
      <c r="C149" s="28"/>
      <c r="D149" s="28"/>
      <c r="E149" s="28"/>
      <c r="F149" s="28"/>
      <c r="G149" s="28"/>
      <c r="H149" s="28"/>
      <c r="I149" s="28"/>
    </row>
    <row r="150" spans="1:12">
      <c r="A150" s="28"/>
      <c r="B150" s="28"/>
      <c r="C150" s="28"/>
      <c r="D150" s="28"/>
      <c r="E150" s="28"/>
      <c r="F150" s="28"/>
      <c r="G150" s="28"/>
      <c r="H150" s="28"/>
      <c r="I150" s="28"/>
    </row>
    <row r="151" spans="1:12">
      <c r="A151" s="28"/>
      <c r="B151" s="28"/>
      <c r="C151" s="28"/>
      <c r="D151" s="28"/>
      <c r="E151" s="28"/>
      <c r="F151" s="28"/>
      <c r="G151" s="28"/>
      <c r="H151" s="28"/>
      <c r="I151" s="28"/>
    </row>
    <row r="152" spans="1:12">
      <c r="A152" s="28"/>
      <c r="B152" s="28"/>
      <c r="C152" s="28"/>
      <c r="D152" s="28"/>
      <c r="E152" s="28"/>
      <c r="F152" s="28"/>
      <c r="G152" s="28"/>
      <c r="H152" s="28"/>
      <c r="I152" s="28"/>
    </row>
    <row r="153" spans="1:12">
      <c r="A153" s="28"/>
      <c r="B153" s="28"/>
      <c r="C153" s="28"/>
      <c r="D153" s="28"/>
      <c r="E153" s="28"/>
      <c r="F153" s="28"/>
      <c r="G153" s="28"/>
      <c r="H153" s="28"/>
      <c r="I153" s="28"/>
    </row>
    <row r="154" spans="1:12">
      <c r="A154" s="28"/>
      <c r="B154" s="28"/>
      <c r="C154" s="28"/>
      <c r="D154" s="28"/>
      <c r="E154" s="28"/>
      <c r="F154" s="28"/>
      <c r="G154" s="28"/>
      <c r="H154" s="28"/>
      <c r="I154" s="28"/>
    </row>
    <row r="155" spans="1:12">
      <c r="A155" s="28"/>
      <c r="B155" s="28"/>
      <c r="C155" s="28"/>
      <c r="D155" s="28"/>
      <c r="E155" s="28"/>
      <c r="F155" s="28"/>
      <c r="G155" s="28"/>
      <c r="H155" s="28"/>
      <c r="I155" s="28"/>
    </row>
    <row r="156" spans="1:12">
      <c r="A156" s="28"/>
      <c r="B156" s="28"/>
      <c r="C156" s="28"/>
      <c r="D156" s="28"/>
      <c r="E156" s="28"/>
      <c r="F156" s="28"/>
      <c r="G156" s="28"/>
      <c r="H156" s="28"/>
      <c r="I156" s="28"/>
    </row>
    <row r="157" spans="1:12">
      <c r="A157" s="28"/>
      <c r="B157" s="28"/>
      <c r="C157" s="28"/>
      <c r="D157" s="28"/>
      <c r="E157" s="28"/>
      <c r="F157" s="28"/>
      <c r="G157" s="28"/>
      <c r="H157" s="28"/>
      <c r="I157" s="28"/>
    </row>
    <row r="158" spans="1:12">
      <c r="A158" s="28"/>
      <c r="B158" s="28"/>
      <c r="C158" s="28"/>
      <c r="D158" s="28"/>
      <c r="E158" s="28"/>
      <c r="F158" s="28"/>
      <c r="G158" s="28"/>
      <c r="H158" s="28"/>
      <c r="I158" s="28"/>
    </row>
    <row r="159" spans="1:12">
      <c r="A159" s="28"/>
      <c r="B159" s="28"/>
      <c r="C159" s="28"/>
      <c r="D159" s="28"/>
      <c r="E159" s="28"/>
      <c r="F159" s="28"/>
      <c r="G159" s="28"/>
      <c r="H159" s="28"/>
      <c r="I159" s="28"/>
    </row>
    <row r="160" spans="1:12">
      <c r="A160" s="28"/>
      <c r="B160" s="28"/>
      <c r="C160" s="28"/>
      <c r="D160" s="28"/>
      <c r="E160" s="28"/>
      <c r="F160" s="28"/>
      <c r="G160" s="28"/>
      <c r="H160" s="28"/>
      <c r="I160" s="28"/>
    </row>
    <row r="161" spans="1:9">
      <c r="A161" s="28"/>
      <c r="B161" s="28"/>
      <c r="C161" s="28"/>
      <c r="D161" s="28"/>
      <c r="E161" s="28"/>
      <c r="F161" s="28"/>
      <c r="G161" s="28"/>
      <c r="H161" s="28"/>
      <c r="I161" s="28"/>
    </row>
    <row r="162" spans="1:9">
      <c r="A162" s="28"/>
      <c r="B162" s="28"/>
      <c r="C162" s="28"/>
      <c r="D162" s="28"/>
      <c r="E162" s="28"/>
      <c r="F162" s="28"/>
      <c r="G162" s="28"/>
      <c r="H162" s="28"/>
      <c r="I162" s="28"/>
    </row>
    <row r="163" spans="1:9">
      <c r="A163" s="28"/>
      <c r="B163" s="28"/>
      <c r="C163" s="28"/>
      <c r="D163" s="28"/>
      <c r="E163" s="28"/>
      <c r="F163" s="28"/>
      <c r="G163" s="28"/>
      <c r="H163" s="28"/>
      <c r="I163" s="28"/>
    </row>
    <row r="164" spans="1:9">
      <c r="A164" s="28"/>
      <c r="B164" s="28"/>
      <c r="C164" s="28"/>
      <c r="D164" s="28"/>
      <c r="E164" s="28"/>
      <c r="F164" s="28"/>
      <c r="G164" s="28"/>
      <c r="H164" s="28"/>
      <c r="I164" s="28"/>
    </row>
    <row r="165" spans="1:9">
      <c r="A165" s="28"/>
      <c r="B165" s="28"/>
      <c r="C165" s="28"/>
      <c r="D165" s="28"/>
      <c r="E165" s="28"/>
      <c r="F165" s="28"/>
      <c r="G165" s="28"/>
      <c r="H165" s="28"/>
      <c r="I165" s="28"/>
    </row>
    <row r="166" spans="1:9">
      <c r="A166" s="28"/>
      <c r="B166" s="28"/>
      <c r="C166" s="28"/>
      <c r="D166" s="28"/>
      <c r="E166" s="28"/>
      <c r="F166" s="28"/>
      <c r="G166" s="28"/>
      <c r="H166" s="28"/>
      <c r="I166" s="28"/>
    </row>
    <row r="167" spans="1:9">
      <c r="A167" s="28"/>
      <c r="B167" s="28"/>
      <c r="C167" s="28"/>
      <c r="D167" s="28"/>
      <c r="E167" s="28"/>
      <c r="F167" s="28"/>
      <c r="G167" s="28"/>
      <c r="H167" s="28"/>
      <c r="I167" s="28"/>
    </row>
    <row r="168" spans="1:9">
      <c r="A168" s="28"/>
      <c r="B168" s="28"/>
      <c r="C168" s="28"/>
      <c r="D168" s="28"/>
      <c r="E168" s="28"/>
      <c r="F168" s="28"/>
      <c r="G168" s="28"/>
      <c r="H168" s="28"/>
      <c r="I168" s="28"/>
    </row>
    <row r="169" spans="1:9">
      <c r="A169" s="28"/>
      <c r="B169" s="28"/>
      <c r="C169" s="28"/>
      <c r="D169" s="28"/>
      <c r="E169" s="28"/>
      <c r="F169" s="28"/>
      <c r="G169" s="28"/>
      <c r="H169" s="28"/>
      <c r="I169" s="28"/>
    </row>
    <row r="170" spans="1:9">
      <c r="A170" s="28"/>
      <c r="B170" s="28"/>
      <c r="C170" s="28"/>
      <c r="D170" s="28"/>
      <c r="E170" s="28"/>
      <c r="F170" s="28"/>
      <c r="G170" s="28"/>
      <c r="H170" s="28"/>
      <c r="I170" s="28"/>
    </row>
    <row r="171" spans="1:9">
      <c r="A171" s="28"/>
      <c r="B171" s="28"/>
      <c r="C171" s="28"/>
      <c r="D171" s="28"/>
      <c r="E171" s="28"/>
      <c r="F171" s="28"/>
      <c r="G171" s="28"/>
      <c r="H171" s="28"/>
      <c r="I171" s="28"/>
    </row>
    <row r="172" spans="1:9">
      <c r="A172" s="28"/>
      <c r="B172" s="28"/>
      <c r="C172" s="28"/>
      <c r="D172" s="28"/>
      <c r="E172" s="28"/>
      <c r="F172" s="28"/>
      <c r="G172" s="28"/>
      <c r="H172" s="28"/>
      <c r="I172" s="28"/>
    </row>
    <row r="173" spans="1:9">
      <c r="A173" s="28"/>
      <c r="B173" s="28"/>
      <c r="C173" s="28"/>
      <c r="D173" s="28"/>
      <c r="E173" s="28"/>
      <c r="F173" s="28"/>
      <c r="G173" s="28"/>
      <c r="H173" s="28"/>
      <c r="I173" s="28"/>
    </row>
    <row r="174" spans="1:9">
      <c r="A174" s="28"/>
      <c r="B174" s="28"/>
      <c r="C174" s="28"/>
      <c r="D174" s="28"/>
      <c r="E174" s="28"/>
      <c r="F174" s="28"/>
      <c r="G174" s="28"/>
      <c r="H174" s="28"/>
      <c r="I174" s="28"/>
    </row>
    <row r="175" spans="1:9">
      <c r="A175" s="28"/>
      <c r="B175" s="28"/>
      <c r="C175" s="28"/>
      <c r="D175" s="28"/>
      <c r="E175" s="28"/>
      <c r="F175" s="28"/>
      <c r="G175" s="28"/>
      <c r="H175" s="28"/>
      <c r="I175" s="28"/>
    </row>
    <row r="176" spans="1:9">
      <c r="A176" s="28"/>
      <c r="B176" s="28"/>
      <c r="C176" s="28"/>
      <c r="D176" s="28"/>
      <c r="E176" s="28"/>
      <c r="F176" s="28"/>
      <c r="G176" s="28"/>
      <c r="H176" s="28"/>
      <c r="I176" s="28"/>
    </row>
    <row r="177" spans="1:9">
      <c r="A177" s="28"/>
      <c r="B177" s="28"/>
      <c r="C177" s="28"/>
      <c r="D177" s="28"/>
      <c r="E177" s="28"/>
      <c r="F177" s="28"/>
      <c r="G177" s="28"/>
      <c r="H177" s="28"/>
      <c r="I177" s="28"/>
    </row>
    <row r="178" spans="1:9">
      <c r="A178" s="28"/>
      <c r="B178" s="28"/>
      <c r="C178" s="28"/>
      <c r="D178" s="28"/>
      <c r="E178" s="28"/>
      <c r="F178" s="28"/>
      <c r="G178" s="28"/>
      <c r="H178" s="28"/>
      <c r="I178" s="28"/>
    </row>
    <row r="179" spans="1:9">
      <c r="A179" s="28"/>
      <c r="B179" s="28"/>
      <c r="C179" s="28"/>
      <c r="D179" s="28"/>
      <c r="E179" s="28"/>
      <c r="F179" s="28"/>
      <c r="G179" s="28"/>
      <c r="H179" s="28"/>
      <c r="I179" s="28"/>
    </row>
    <row r="180" spans="1:9">
      <c r="A180" s="28"/>
      <c r="B180" s="28"/>
      <c r="C180" s="28"/>
      <c r="D180" s="28"/>
      <c r="E180" s="28"/>
      <c r="F180" s="28"/>
      <c r="G180" s="28"/>
      <c r="H180" s="28"/>
      <c r="I180" s="28"/>
    </row>
    <row r="181" spans="1:9">
      <c r="A181" s="28"/>
      <c r="B181" s="28"/>
      <c r="C181" s="28"/>
      <c r="D181" s="28"/>
      <c r="E181" s="28"/>
      <c r="F181" s="28"/>
      <c r="G181" s="28"/>
      <c r="H181" s="28"/>
      <c r="I181" s="28"/>
    </row>
    <row r="182" spans="1:9">
      <c r="A182" s="28"/>
      <c r="B182" s="28"/>
      <c r="C182" s="28"/>
      <c r="D182" s="28"/>
      <c r="E182" s="28"/>
      <c r="F182" s="28"/>
      <c r="G182" s="28"/>
      <c r="H182" s="28"/>
      <c r="I182" s="28"/>
    </row>
    <row r="183" spans="1:9">
      <c r="A183" s="28"/>
      <c r="B183" s="28"/>
      <c r="C183" s="28"/>
      <c r="D183" s="28"/>
      <c r="E183" s="28"/>
      <c r="F183" s="28"/>
      <c r="G183" s="28"/>
      <c r="H183" s="28"/>
      <c r="I183" s="28"/>
    </row>
    <row r="184" spans="1:9">
      <c r="A184" s="28"/>
      <c r="B184" s="28"/>
      <c r="C184" s="28"/>
      <c r="D184" s="28"/>
      <c r="E184" s="28"/>
      <c r="F184" s="28"/>
      <c r="G184" s="28"/>
      <c r="H184" s="28"/>
      <c r="I184" s="28"/>
    </row>
    <row r="185" spans="1:9">
      <c r="A185" s="28"/>
      <c r="B185" s="28"/>
      <c r="C185" s="28"/>
      <c r="D185" s="28"/>
      <c r="E185" s="28"/>
      <c r="F185" s="28"/>
      <c r="G185" s="28"/>
      <c r="H185" s="28"/>
      <c r="I185" s="28"/>
    </row>
    <row r="186" spans="1:9">
      <c r="A186" s="28"/>
      <c r="B186" s="28"/>
      <c r="C186" s="28"/>
      <c r="D186" s="28"/>
      <c r="E186" s="28"/>
      <c r="F186" s="28"/>
      <c r="G186" s="28"/>
      <c r="H186" s="28"/>
      <c r="I186" s="28"/>
    </row>
    <row r="187" spans="1:9">
      <c r="A187" s="28"/>
      <c r="B187" s="28"/>
      <c r="C187" s="28"/>
      <c r="D187" s="28"/>
      <c r="E187" s="28"/>
      <c r="F187" s="28"/>
      <c r="G187" s="28"/>
      <c r="H187" s="28"/>
      <c r="I187" s="28"/>
    </row>
  </sheetData>
  <sheetProtection sheet="1" objects="1" scenarios="1" selectLockedCells="1"/>
  <mergeCells count="60">
    <mergeCell ref="A5:I5"/>
    <mergeCell ref="F9:F10"/>
    <mergeCell ref="A9:A11"/>
    <mergeCell ref="C9:C11"/>
    <mergeCell ref="I9:I11"/>
    <mergeCell ref="D9:D11"/>
    <mergeCell ref="E9:E11"/>
    <mergeCell ref="H9:H11"/>
    <mergeCell ref="H7:I7"/>
    <mergeCell ref="B9:B11"/>
    <mergeCell ref="A33:I33"/>
    <mergeCell ref="F35:G35"/>
    <mergeCell ref="B65:B67"/>
    <mergeCell ref="F63:G63"/>
    <mergeCell ref="F7:G7"/>
    <mergeCell ref="A8:B8"/>
    <mergeCell ref="H35:I35"/>
    <mergeCell ref="I65:I67"/>
    <mergeCell ref="A65:A67"/>
    <mergeCell ref="C65:C67"/>
    <mergeCell ref="I37:I39"/>
    <mergeCell ref="B37:B39"/>
    <mergeCell ref="A36:B36"/>
    <mergeCell ref="A61:I61"/>
    <mergeCell ref="H63:I63"/>
    <mergeCell ref="D65:D67"/>
    <mergeCell ref="H91:I91"/>
    <mergeCell ref="D37:D39"/>
    <mergeCell ref="E37:E39"/>
    <mergeCell ref="H65:H67"/>
    <mergeCell ref="A37:A39"/>
    <mergeCell ref="C37:C39"/>
    <mergeCell ref="H37:H39"/>
    <mergeCell ref="F37:F38"/>
    <mergeCell ref="A64:B64"/>
    <mergeCell ref="A89:I89"/>
    <mergeCell ref="E65:E67"/>
    <mergeCell ref="F65:F66"/>
    <mergeCell ref="F91:G91"/>
    <mergeCell ref="C93:C95"/>
    <mergeCell ref="D93:D95"/>
    <mergeCell ref="A92:B92"/>
    <mergeCell ref="E93:E95"/>
    <mergeCell ref="F93:F94"/>
    <mergeCell ref="I121:I123"/>
    <mergeCell ref="B121:B123"/>
    <mergeCell ref="H93:H95"/>
    <mergeCell ref="I93:I95"/>
    <mergeCell ref="B93:B95"/>
    <mergeCell ref="A117:I117"/>
    <mergeCell ref="H119:I119"/>
    <mergeCell ref="A121:A123"/>
    <mergeCell ref="C121:C123"/>
    <mergeCell ref="D121:D123"/>
    <mergeCell ref="E121:E123"/>
    <mergeCell ref="F121:F122"/>
    <mergeCell ref="A93:A95"/>
    <mergeCell ref="H121:H123"/>
    <mergeCell ref="F119:G119"/>
    <mergeCell ref="A120:B120"/>
  </mergeCells>
  <phoneticPr fontId="4"/>
  <dataValidations count="3">
    <dataValidation type="whole" operator="greaterThanOrEqual" allowBlank="1" showInputMessage="1" showErrorMessage="1" errorTitle="入力確認" error="受入人数を含んだ人数を入力してください。" sqref="F12 F96 F40 F68 F124" xr:uid="{00000000-0002-0000-0900-000000000000}">
      <formula1>G12</formula1>
    </dataValidation>
    <dataValidation type="whole" operator="lessThanOrEqual" allowBlank="1" showInputMessage="1" showErrorMessage="1" errorTitle="入力確認" error="参加者数の内数となります。_x000a_" sqref="G12 G96 G40 G68 G124" xr:uid="{00000000-0002-0000-0900-000001000000}">
      <formula1>F12</formula1>
    </dataValidation>
    <dataValidation type="list" allowBlank="1" showInputMessage="1" showErrorMessage="1" sqref="A92 A64 A120 A8 A36" xr:uid="{00000000-0002-0000-0900-000002000000}">
      <formula1>$K$6:$K$8</formula1>
    </dataValidation>
  </dataValidations>
  <printOptions horizontalCentered="1"/>
  <pageMargins left="0.19685039370078741" right="0.19685039370078741" top="0.39370078740157483" bottom="0.11811023622047245" header="0.51181102362204722" footer="0.15748031496062992"/>
  <pageSetup paperSize="9"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51"/>
  </sheetPr>
  <dimension ref="A1:K231"/>
  <sheetViews>
    <sheetView view="pageBreakPreview" zoomScaleNormal="100" zoomScaleSheetLayoutView="100" workbookViewId="0">
      <pane ySplit="6" topLeftCell="A7" activePane="bottomLeft" state="frozen"/>
      <selection activeCell="C6" sqref="C6:E6"/>
      <selection pane="bottomLeft"/>
    </sheetView>
  </sheetViews>
  <sheetFormatPr defaultColWidth="9" defaultRowHeight="13.5"/>
  <cols>
    <col min="1" max="1" width="3.125" style="4" customWidth="1"/>
    <col min="2" max="2" width="4.25" style="4" customWidth="1"/>
    <col min="3" max="3" width="26.375" style="4" customWidth="1"/>
    <col min="4" max="4" width="17.875" style="4" customWidth="1"/>
    <col min="5" max="5" width="16.375" style="4" customWidth="1"/>
    <col min="6" max="6" width="18.5" style="4" customWidth="1"/>
    <col min="7" max="16384" width="9" style="4"/>
  </cols>
  <sheetData>
    <row r="1" spans="1:11">
      <c r="C1" s="249" t="str">
        <f>"新人　"&amp;入力シート!D26&amp;"人"</f>
        <v>新人　人</v>
      </c>
      <c r="D1" s="153" t="str">
        <f>"保健師　"&amp;入力シート!D27&amp;"人"</f>
        <v>保健師　人</v>
      </c>
      <c r="E1" s="256" t="str">
        <f>"助産師　"&amp;入力シート!D28&amp;"人"</f>
        <v>助産師　人</v>
      </c>
      <c r="F1" s="154" t="s">
        <v>413</v>
      </c>
      <c r="H1" s="259"/>
      <c r="I1" s="259"/>
    </row>
    <row r="2" spans="1:11">
      <c r="A2" s="4" t="s">
        <v>288</v>
      </c>
      <c r="F2" s="257"/>
    </row>
    <row r="3" spans="1:11" ht="21" customHeight="1">
      <c r="A3" s="762" t="s">
        <v>289</v>
      </c>
      <c r="B3" s="762"/>
      <c r="C3" s="762"/>
      <c r="D3" s="762"/>
      <c r="E3" s="762"/>
      <c r="F3" s="762"/>
    </row>
    <row r="4" spans="1:11" s="118" customFormat="1" ht="36" customHeight="1">
      <c r="E4" s="119" t="s">
        <v>10</v>
      </c>
      <c r="F4" s="120" t="str">
        <f>IF(入力シート!C13="","",入力シート!C13)</f>
        <v/>
      </c>
      <c r="H4" s="26" t="s">
        <v>306</v>
      </c>
      <c r="I4" s="26" t="s">
        <v>307</v>
      </c>
      <c r="J4" s="26" t="s">
        <v>308</v>
      </c>
      <c r="K4" s="113" t="s">
        <v>309</v>
      </c>
    </row>
    <row r="5" spans="1:11" ht="10.5" customHeight="1" thickBot="1"/>
    <row r="6" spans="1:11" ht="27" customHeight="1" thickBot="1">
      <c r="B6" s="121" t="s">
        <v>290</v>
      </c>
      <c r="C6" s="122" t="s">
        <v>291</v>
      </c>
      <c r="D6" s="122" t="s">
        <v>292</v>
      </c>
      <c r="E6" s="123" t="s">
        <v>305</v>
      </c>
      <c r="F6" s="124" t="s">
        <v>293</v>
      </c>
    </row>
    <row r="7" spans="1:11" ht="12" customHeight="1">
      <c r="B7" s="763">
        <v>1</v>
      </c>
      <c r="C7" s="58"/>
      <c r="D7" s="764"/>
      <c r="E7" s="766"/>
      <c r="F7" s="765"/>
    </row>
    <row r="8" spans="1:11" ht="23.45" customHeight="1">
      <c r="B8" s="753"/>
      <c r="C8" s="59"/>
      <c r="D8" s="749"/>
      <c r="E8" s="767"/>
      <c r="F8" s="748"/>
    </row>
    <row r="9" spans="1:11" ht="12" customHeight="1">
      <c r="B9" s="753">
        <v>2</v>
      </c>
      <c r="C9" s="60"/>
      <c r="D9" s="749"/>
      <c r="E9" s="750"/>
      <c r="F9" s="748"/>
    </row>
    <row r="10" spans="1:11" ht="23.45" customHeight="1">
      <c r="B10" s="753"/>
      <c r="C10" s="59"/>
      <c r="D10" s="749"/>
      <c r="E10" s="751"/>
      <c r="F10" s="748"/>
    </row>
    <row r="11" spans="1:11" ht="12" customHeight="1">
      <c r="B11" s="753">
        <v>3</v>
      </c>
      <c r="C11" s="60"/>
      <c r="D11" s="749"/>
      <c r="E11" s="750"/>
      <c r="F11" s="748"/>
    </row>
    <row r="12" spans="1:11" ht="23.45" customHeight="1">
      <c r="B12" s="753"/>
      <c r="C12" s="59"/>
      <c r="D12" s="749"/>
      <c r="E12" s="751"/>
      <c r="F12" s="748"/>
    </row>
    <row r="13" spans="1:11" ht="12" customHeight="1">
      <c r="B13" s="753">
        <v>4</v>
      </c>
      <c r="C13" s="60"/>
      <c r="D13" s="749"/>
      <c r="E13" s="750"/>
      <c r="F13" s="748"/>
    </row>
    <row r="14" spans="1:11" ht="23.45" customHeight="1">
      <c r="B14" s="753"/>
      <c r="C14" s="59"/>
      <c r="D14" s="749"/>
      <c r="E14" s="751"/>
      <c r="F14" s="748"/>
    </row>
    <row r="15" spans="1:11" ht="12" customHeight="1">
      <c r="B15" s="753">
        <v>5</v>
      </c>
      <c r="C15" s="60"/>
      <c r="D15" s="749"/>
      <c r="E15" s="750"/>
      <c r="F15" s="748"/>
    </row>
    <row r="16" spans="1:11" ht="23.45" customHeight="1">
      <c r="B16" s="753"/>
      <c r="C16" s="59"/>
      <c r="D16" s="749"/>
      <c r="E16" s="751"/>
      <c r="F16" s="748"/>
    </row>
    <row r="17" spans="2:6" ht="12" customHeight="1">
      <c r="B17" s="753">
        <v>6</v>
      </c>
      <c r="C17" s="60"/>
      <c r="D17" s="749"/>
      <c r="E17" s="750"/>
      <c r="F17" s="748"/>
    </row>
    <row r="18" spans="2:6" ht="23.45" customHeight="1">
      <c r="B18" s="753"/>
      <c r="C18" s="59"/>
      <c r="D18" s="749"/>
      <c r="E18" s="751"/>
      <c r="F18" s="748"/>
    </row>
    <row r="19" spans="2:6" ht="12" customHeight="1">
      <c r="B19" s="753">
        <v>7</v>
      </c>
      <c r="C19" s="60"/>
      <c r="D19" s="749"/>
      <c r="E19" s="750"/>
      <c r="F19" s="748"/>
    </row>
    <row r="20" spans="2:6" ht="23.45" customHeight="1">
      <c r="B20" s="753"/>
      <c r="C20" s="59"/>
      <c r="D20" s="749"/>
      <c r="E20" s="751"/>
      <c r="F20" s="748"/>
    </row>
    <row r="21" spans="2:6" ht="12" customHeight="1">
      <c r="B21" s="753">
        <v>8</v>
      </c>
      <c r="C21" s="60"/>
      <c r="D21" s="749"/>
      <c r="E21" s="750"/>
      <c r="F21" s="748"/>
    </row>
    <row r="22" spans="2:6" ht="23.45" customHeight="1">
      <c r="B22" s="753"/>
      <c r="C22" s="59"/>
      <c r="D22" s="749"/>
      <c r="E22" s="751"/>
      <c r="F22" s="748"/>
    </row>
    <row r="23" spans="2:6" ht="12" customHeight="1">
      <c r="B23" s="753">
        <v>9</v>
      </c>
      <c r="C23" s="60"/>
      <c r="D23" s="749"/>
      <c r="E23" s="750"/>
      <c r="F23" s="748"/>
    </row>
    <row r="24" spans="2:6" ht="23.45" customHeight="1">
      <c r="B24" s="753"/>
      <c r="C24" s="59"/>
      <c r="D24" s="749"/>
      <c r="E24" s="751"/>
      <c r="F24" s="748"/>
    </row>
    <row r="25" spans="2:6" ht="12" customHeight="1">
      <c r="B25" s="753">
        <v>10</v>
      </c>
      <c r="C25" s="60"/>
      <c r="D25" s="749"/>
      <c r="E25" s="750"/>
      <c r="F25" s="748"/>
    </row>
    <row r="26" spans="2:6" ht="23.45" customHeight="1">
      <c r="B26" s="753"/>
      <c r="C26" s="59"/>
      <c r="D26" s="749"/>
      <c r="E26" s="751"/>
      <c r="F26" s="748"/>
    </row>
    <row r="27" spans="2:6" ht="12" customHeight="1">
      <c r="B27" s="753">
        <v>11</v>
      </c>
      <c r="C27" s="60"/>
      <c r="D27" s="749"/>
      <c r="E27" s="750"/>
      <c r="F27" s="748"/>
    </row>
    <row r="28" spans="2:6" ht="23.45" customHeight="1">
      <c r="B28" s="753"/>
      <c r="C28" s="59"/>
      <c r="D28" s="749"/>
      <c r="E28" s="751"/>
      <c r="F28" s="748"/>
    </row>
    <row r="29" spans="2:6" ht="12" customHeight="1">
      <c r="B29" s="753">
        <v>12</v>
      </c>
      <c r="C29" s="60"/>
      <c r="D29" s="749"/>
      <c r="E29" s="750"/>
      <c r="F29" s="748"/>
    </row>
    <row r="30" spans="2:6" ht="23.45" customHeight="1">
      <c r="B30" s="753"/>
      <c r="C30" s="59"/>
      <c r="D30" s="749"/>
      <c r="E30" s="751"/>
      <c r="F30" s="748"/>
    </row>
    <row r="31" spans="2:6" ht="12" customHeight="1">
      <c r="B31" s="753">
        <v>13</v>
      </c>
      <c r="C31" s="60"/>
      <c r="D31" s="749"/>
      <c r="E31" s="750"/>
      <c r="F31" s="748"/>
    </row>
    <row r="32" spans="2:6" ht="23.45" customHeight="1">
      <c r="B32" s="753"/>
      <c r="C32" s="59"/>
      <c r="D32" s="749"/>
      <c r="E32" s="751"/>
      <c r="F32" s="748"/>
    </row>
    <row r="33" spans="1:6" ht="12" customHeight="1">
      <c r="B33" s="753">
        <v>14</v>
      </c>
      <c r="C33" s="60"/>
      <c r="D33" s="749"/>
      <c r="E33" s="750"/>
      <c r="F33" s="748"/>
    </row>
    <row r="34" spans="1:6" ht="23.45" customHeight="1">
      <c r="B34" s="753"/>
      <c r="C34" s="59"/>
      <c r="D34" s="749"/>
      <c r="E34" s="751"/>
      <c r="F34" s="748"/>
    </row>
    <row r="35" spans="1:6" ht="12" customHeight="1">
      <c r="B35" s="753">
        <v>15</v>
      </c>
      <c r="C35" s="60"/>
      <c r="D35" s="749"/>
      <c r="E35" s="750"/>
      <c r="F35" s="748"/>
    </row>
    <row r="36" spans="1:6" ht="23.45" customHeight="1">
      <c r="B36" s="753"/>
      <c r="C36" s="59"/>
      <c r="D36" s="749"/>
      <c r="E36" s="751"/>
      <c r="F36" s="748"/>
    </row>
    <row r="37" spans="1:6" ht="12" customHeight="1">
      <c r="B37" s="753">
        <v>16</v>
      </c>
      <c r="C37" s="60"/>
      <c r="D37" s="749"/>
      <c r="E37" s="750"/>
      <c r="F37" s="748"/>
    </row>
    <row r="38" spans="1:6" ht="23.45" customHeight="1">
      <c r="B38" s="753"/>
      <c r="C38" s="59"/>
      <c r="D38" s="749"/>
      <c r="E38" s="751"/>
      <c r="F38" s="748"/>
    </row>
    <row r="39" spans="1:6" ht="12" customHeight="1">
      <c r="B39" s="753">
        <v>17</v>
      </c>
      <c r="C39" s="60"/>
      <c r="D39" s="749"/>
      <c r="E39" s="750"/>
      <c r="F39" s="748"/>
    </row>
    <row r="40" spans="1:6" ht="23.45" customHeight="1">
      <c r="B40" s="753"/>
      <c r="C40" s="59"/>
      <c r="D40" s="749"/>
      <c r="E40" s="751"/>
      <c r="F40" s="748"/>
    </row>
    <row r="41" spans="1:6" ht="12" customHeight="1">
      <c r="B41" s="753">
        <v>18</v>
      </c>
      <c r="C41" s="60"/>
      <c r="D41" s="749"/>
      <c r="E41" s="750"/>
      <c r="F41" s="748"/>
    </row>
    <row r="42" spans="1:6" ht="23.45" customHeight="1">
      <c r="B42" s="753"/>
      <c r="C42" s="59"/>
      <c r="D42" s="749"/>
      <c r="E42" s="751"/>
      <c r="F42" s="748"/>
    </row>
    <row r="43" spans="1:6" ht="12" customHeight="1">
      <c r="B43" s="753">
        <v>19</v>
      </c>
      <c r="C43" s="60"/>
      <c r="D43" s="749"/>
      <c r="E43" s="750"/>
      <c r="F43" s="748"/>
    </row>
    <row r="44" spans="1:6" ht="23.45" customHeight="1">
      <c r="B44" s="753"/>
      <c r="C44" s="59"/>
      <c r="D44" s="749"/>
      <c r="E44" s="751"/>
      <c r="F44" s="748"/>
    </row>
    <row r="45" spans="1:6" ht="12" customHeight="1">
      <c r="B45" s="753">
        <v>20</v>
      </c>
      <c r="C45" s="60"/>
      <c r="D45" s="749"/>
      <c r="E45" s="750"/>
      <c r="F45" s="748"/>
    </row>
    <row r="46" spans="1:6" ht="23.45" customHeight="1" thickBot="1">
      <c r="B46" s="754"/>
      <c r="C46" s="61"/>
      <c r="D46" s="755"/>
      <c r="E46" s="756"/>
      <c r="F46" s="752"/>
    </row>
    <row r="47" spans="1:6" ht="12.75" customHeight="1">
      <c r="B47" s="125" t="s">
        <v>311</v>
      </c>
      <c r="C47" s="126"/>
      <c r="D47" s="127"/>
      <c r="E47" s="127"/>
      <c r="F47" s="127"/>
    </row>
    <row r="48" spans="1:6">
      <c r="A48" s="4" t="s">
        <v>288</v>
      </c>
    </row>
    <row r="49" spans="1:6" ht="21" customHeight="1">
      <c r="A49" s="757" t="s">
        <v>289</v>
      </c>
      <c r="B49" s="757"/>
      <c r="C49" s="757"/>
      <c r="D49" s="757"/>
      <c r="E49" s="757"/>
      <c r="F49" s="757"/>
    </row>
    <row r="50" spans="1:6" s="118" customFormat="1" ht="36" customHeight="1">
      <c r="E50" s="119" t="s">
        <v>10</v>
      </c>
      <c r="F50" s="120" t="str">
        <f>F4</f>
        <v/>
      </c>
    </row>
    <row r="51" spans="1:6" ht="10.5" customHeight="1" thickBot="1"/>
    <row r="52" spans="1:6" ht="27" customHeight="1" thickBot="1">
      <c r="B52" s="121" t="s">
        <v>290</v>
      </c>
      <c r="C52" s="122" t="s">
        <v>291</v>
      </c>
      <c r="D52" s="122" t="s">
        <v>292</v>
      </c>
      <c r="E52" s="123" t="s">
        <v>305</v>
      </c>
      <c r="F52" s="124" t="s">
        <v>293</v>
      </c>
    </row>
    <row r="53" spans="1:6" ht="12" customHeight="1">
      <c r="B53" s="758">
        <v>21</v>
      </c>
      <c r="C53" s="62"/>
      <c r="D53" s="759"/>
      <c r="E53" s="760"/>
      <c r="F53" s="761"/>
    </row>
    <row r="54" spans="1:6" ht="23.45" customHeight="1">
      <c r="B54" s="753"/>
      <c r="C54" s="59"/>
      <c r="D54" s="749"/>
      <c r="E54" s="751"/>
      <c r="F54" s="748"/>
    </row>
    <row r="55" spans="1:6" ht="12" customHeight="1">
      <c r="B55" s="753">
        <v>22</v>
      </c>
      <c r="C55" s="60"/>
      <c r="D55" s="749"/>
      <c r="E55" s="750"/>
      <c r="F55" s="748"/>
    </row>
    <row r="56" spans="1:6" ht="23.45" customHeight="1">
      <c r="B56" s="753"/>
      <c r="C56" s="59"/>
      <c r="D56" s="749"/>
      <c r="E56" s="751"/>
      <c r="F56" s="748"/>
    </row>
    <row r="57" spans="1:6" ht="12" customHeight="1">
      <c r="B57" s="753">
        <v>23</v>
      </c>
      <c r="C57" s="60"/>
      <c r="D57" s="749"/>
      <c r="E57" s="750"/>
      <c r="F57" s="748"/>
    </row>
    <row r="58" spans="1:6" ht="23.45" customHeight="1">
      <c r="B58" s="753"/>
      <c r="C58" s="59"/>
      <c r="D58" s="749"/>
      <c r="E58" s="751"/>
      <c r="F58" s="748"/>
    </row>
    <row r="59" spans="1:6" ht="12" customHeight="1">
      <c r="B59" s="753">
        <v>24</v>
      </c>
      <c r="C59" s="60"/>
      <c r="D59" s="749"/>
      <c r="E59" s="750"/>
      <c r="F59" s="748"/>
    </row>
    <row r="60" spans="1:6" ht="23.45" customHeight="1">
      <c r="B60" s="753"/>
      <c r="C60" s="59"/>
      <c r="D60" s="749"/>
      <c r="E60" s="751"/>
      <c r="F60" s="748"/>
    </row>
    <row r="61" spans="1:6" ht="12" customHeight="1">
      <c r="B61" s="753">
        <v>25</v>
      </c>
      <c r="C61" s="60"/>
      <c r="D61" s="749"/>
      <c r="E61" s="750"/>
      <c r="F61" s="748"/>
    </row>
    <row r="62" spans="1:6" ht="23.45" customHeight="1">
      <c r="B62" s="753"/>
      <c r="C62" s="59"/>
      <c r="D62" s="749"/>
      <c r="E62" s="751"/>
      <c r="F62" s="748"/>
    </row>
    <row r="63" spans="1:6" ht="12" customHeight="1">
      <c r="B63" s="753">
        <v>26</v>
      </c>
      <c r="C63" s="60"/>
      <c r="D63" s="749"/>
      <c r="E63" s="750"/>
      <c r="F63" s="748"/>
    </row>
    <row r="64" spans="1:6" ht="23.45" customHeight="1">
      <c r="B64" s="753"/>
      <c r="C64" s="59"/>
      <c r="D64" s="749"/>
      <c r="E64" s="751"/>
      <c r="F64" s="748"/>
    </row>
    <row r="65" spans="2:6" ht="12" customHeight="1">
      <c r="B65" s="753">
        <v>27</v>
      </c>
      <c r="C65" s="60"/>
      <c r="D65" s="749"/>
      <c r="E65" s="750"/>
      <c r="F65" s="748"/>
    </row>
    <row r="66" spans="2:6" ht="23.45" customHeight="1">
      <c r="B66" s="753"/>
      <c r="C66" s="59"/>
      <c r="D66" s="749"/>
      <c r="E66" s="751"/>
      <c r="F66" s="748"/>
    </row>
    <row r="67" spans="2:6" ht="12" customHeight="1">
      <c r="B67" s="753">
        <v>28</v>
      </c>
      <c r="C67" s="60"/>
      <c r="D67" s="749"/>
      <c r="E67" s="750"/>
      <c r="F67" s="748"/>
    </row>
    <row r="68" spans="2:6" ht="23.45" customHeight="1">
      <c r="B68" s="753"/>
      <c r="C68" s="59"/>
      <c r="D68" s="749"/>
      <c r="E68" s="751"/>
      <c r="F68" s="748"/>
    </row>
    <row r="69" spans="2:6" ht="12" customHeight="1">
      <c r="B69" s="753">
        <v>29</v>
      </c>
      <c r="C69" s="60"/>
      <c r="D69" s="749"/>
      <c r="E69" s="750"/>
      <c r="F69" s="748"/>
    </row>
    <row r="70" spans="2:6" ht="23.45" customHeight="1">
      <c r="B70" s="753"/>
      <c r="C70" s="59"/>
      <c r="D70" s="749"/>
      <c r="E70" s="751"/>
      <c r="F70" s="748"/>
    </row>
    <row r="71" spans="2:6" ht="12" customHeight="1">
      <c r="B71" s="753">
        <v>30</v>
      </c>
      <c r="C71" s="60"/>
      <c r="D71" s="749"/>
      <c r="E71" s="750"/>
      <c r="F71" s="748"/>
    </row>
    <row r="72" spans="2:6" ht="23.45" customHeight="1">
      <c r="B72" s="753"/>
      <c r="C72" s="59"/>
      <c r="D72" s="749"/>
      <c r="E72" s="751"/>
      <c r="F72" s="748"/>
    </row>
    <row r="73" spans="2:6" ht="12" customHeight="1">
      <c r="B73" s="753">
        <v>31</v>
      </c>
      <c r="C73" s="60"/>
      <c r="D73" s="749"/>
      <c r="E73" s="750"/>
      <c r="F73" s="748"/>
    </row>
    <row r="74" spans="2:6" ht="23.45" customHeight="1">
      <c r="B74" s="753"/>
      <c r="C74" s="59"/>
      <c r="D74" s="749"/>
      <c r="E74" s="751"/>
      <c r="F74" s="748"/>
    </row>
    <row r="75" spans="2:6" ht="12" customHeight="1">
      <c r="B75" s="753">
        <v>32</v>
      </c>
      <c r="C75" s="60"/>
      <c r="D75" s="749"/>
      <c r="E75" s="750"/>
      <c r="F75" s="748"/>
    </row>
    <row r="76" spans="2:6" ht="23.45" customHeight="1">
      <c r="B76" s="753"/>
      <c r="C76" s="59"/>
      <c r="D76" s="749"/>
      <c r="E76" s="751"/>
      <c r="F76" s="748"/>
    </row>
    <row r="77" spans="2:6" ht="12" customHeight="1">
      <c r="B77" s="753">
        <v>33</v>
      </c>
      <c r="C77" s="60"/>
      <c r="D77" s="749"/>
      <c r="E77" s="750"/>
      <c r="F77" s="748"/>
    </row>
    <row r="78" spans="2:6" ht="23.45" customHeight="1">
      <c r="B78" s="753"/>
      <c r="C78" s="59"/>
      <c r="D78" s="749"/>
      <c r="E78" s="751"/>
      <c r="F78" s="748"/>
    </row>
    <row r="79" spans="2:6" ht="12" customHeight="1">
      <c r="B79" s="753">
        <v>34</v>
      </c>
      <c r="C79" s="60"/>
      <c r="D79" s="749"/>
      <c r="E79" s="750"/>
      <c r="F79" s="748"/>
    </row>
    <row r="80" spans="2:6" ht="23.45" customHeight="1">
      <c r="B80" s="753"/>
      <c r="C80" s="59"/>
      <c r="D80" s="749"/>
      <c r="E80" s="751"/>
      <c r="F80" s="748"/>
    </row>
    <row r="81" spans="1:6" ht="12" customHeight="1">
      <c r="B81" s="753">
        <v>35</v>
      </c>
      <c r="C81" s="60"/>
      <c r="D81" s="749"/>
      <c r="E81" s="750"/>
      <c r="F81" s="748"/>
    </row>
    <row r="82" spans="1:6" ht="23.45" customHeight="1">
      <c r="B82" s="753"/>
      <c r="C82" s="59"/>
      <c r="D82" s="749"/>
      <c r="E82" s="751"/>
      <c r="F82" s="748"/>
    </row>
    <row r="83" spans="1:6" ht="12" customHeight="1">
      <c r="B83" s="753">
        <v>36</v>
      </c>
      <c r="C83" s="60"/>
      <c r="D83" s="749"/>
      <c r="E83" s="750"/>
      <c r="F83" s="748"/>
    </row>
    <row r="84" spans="1:6" ht="23.45" customHeight="1">
      <c r="B84" s="753"/>
      <c r="C84" s="59"/>
      <c r="D84" s="749"/>
      <c r="E84" s="751"/>
      <c r="F84" s="748"/>
    </row>
    <row r="85" spans="1:6" ht="12" customHeight="1">
      <c r="B85" s="753">
        <v>37</v>
      </c>
      <c r="C85" s="60"/>
      <c r="D85" s="749"/>
      <c r="E85" s="750"/>
      <c r="F85" s="748"/>
    </row>
    <row r="86" spans="1:6" ht="23.45" customHeight="1">
      <c r="B86" s="753"/>
      <c r="C86" s="59"/>
      <c r="D86" s="749"/>
      <c r="E86" s="751"/>
      <c r="F86" s="748"/>
    </row>
    <row r="87" spans="1:6" ht="12" customHeight="1">
      <c r="B87" s="753">
        <v>38</v>
      </c>
      <c r="C87" s="60"/>
      <c r="D87" s="749"/>
      <c r="E87" s="750"/>
      <c r="F87" s="748"/>
    </row>
    <row r="88" spans="1:6" ht="23.45" customHeight="1">
      <c r="B88" s="753"/>
      <c r="C88" s="59"/>
      <c r="D88" s="749"/>
      <c r="E88" s="751"/>
      <c r="F88" s="748"/>
    </row>
    <row r="89" spans="1:6" ht="12" customHeight="1">
      <c r="B89" s="753">
        <v>39</v>
      </c>
      <c r="C89" s="60"/>
      <c r="D89" s="749"/>
      <c r="E89" s="750"/>
      <c r="F89" s="748"/>
    </row>
    <row r="90" spans="1:6" ht="23.45" customHeight="1">
      <c r="B90" s="753"/>
      <c r="C90" s="59"/>
      <c r="D90" s="749"/>
      <c r="E90" s="751"/>
      <c r="F90" s="748"/>
    </row>
    <row r="91" spans="1:6" ht="12" customHeight="1">
      <c r="B91" s="753">
        <v>40</v>
      </c>
      <c r="C91" s="60"/>
      <c r="D91" s="749"/>
      <c r="E91" s="750"/>
      <c r="F91" s="748"/>
    </row>
    <row r="92" spans="1:6" ht="23.45" customHeight="1" thickBot="1">
      <c r="B92" s="754"/>
      <c r="C92" s="61"/>
      <c r="D92" s="755"/>
      <c r="E92" s="756"/>
      <c r="F92" s="752"/>
    </row>
    <row r="93" spans="1:6">
      <c r="B93" s="4" t="s">
        <v>310</v>
      </c>
    </row>
    <row r="94" spans="1:6">
      <c r="A94" s="4" t="s">
        <v>288</v>
      </c>
    </row>
    <row r="95" spans="1:6" ht="21" customHeight="1">
      <c r="A95" s="757" t="s">
        <v>289</v>
      </c>
      <c r="B95" s="757"/>
      <c r="C95" s="757"/>
      <c r="D95" s="757"/>
      <c r="E95" s="757"/>
      <c r="F95" s="757"/>
    </row>
    <row r="96" spans="1:6" s="118" customFormat="1" ht="36" customHeight="1">
      <c r="E96" s="119" t="s">
        <v>10</v>
      </c>
      <c r="F96" s="120" t="str">
        <f>F4</f>
        <v/>
      </c>
    </row>
    <row r="97" spans="2:6" ht="10.5" customHeight="1" thickBot="1"/>
    <row r="98" spans="2:6" ht="27" customHeight="1" thickBot="1">
      <c r="B98" s="121" t="s">
        <v>290</v>
      </c>
      <c r="C98" s="122" t="s">
        <v>291</v>
      </c>
      <c r="D98" s="122" t="s">
        <v>292</v>
      </c>
      <c r="E98" s="123" t="s">
        <v>305</v>
      </c>
      <c r="F98" s="124" t="s">
        <v>293</v>
      </c>
    </row>
    <row r="99" spans="2:6" ht="12" customHeight="1">
      <c r="B99" s="758">
        <v>41</v>
      </c>
      <c r="C99" s="62"/>
      <c r="D99" s="759"/>
      <c r="E99" s="760"/>
      <c r="F99" s="761"/>
    </row>
    <row r="100" spans="2:6" ht="23.45" customHeight="1">
      <c r="B100" s="753"/>
      <c r="C100" s="59"/>
      <c r="D100" s="749"/>
      <c r="E100" s="751"/>
      <c r="F100" s="748"/>
    </row>
    <row r="101" spans="2:6" ht="12" customHeight="1">
      <c r="B101" s="753">
        <v>42</v>
      </c>
      <c r="C101" s="60"/>
      <c r="D101" s="749"/>
      <c r="E101" s="750"/>
      <c r="F101" s="748"/>
    </row>
    <row r="102" spans="2:6" ht="23.45" customHeight="1">
      <c r="B102" s="753"/>
      <c r="C102" s="59"/>
      <c r="D102" s="749"/>
      <c r="E102" s="751"/>
      <c r="F102" s="748"/>
    </row>
    <row r="103" spans="2:6" ht="12" customHeight="1">
      <c r="B103" s="753">
        <v>43</v>
      </c>
      <c r="C103" s="60"/>
      <c r="D103" s="749"/>
      <c r="E103" s="750"/>
      <c r="F103" s="748"/>
    </row>
    <row r="104" spans="2:6" ht="23.45" customHeight="1">
      <c r="B104" s="753"/>
      <c r="C104" s="59"/>
      <c r="D104" s="749"/>
      <c r="E104" s="751"/>
      <c r="F104" s="748"/>
    </row>
    <row r="105" spans="2:6" ht="12" customHeight="1">
      <c r="B105" s="753">
        <v>44</v>
      </c>
      <c r="C105" s="60"/>
      <c r="D105" s="749"/>
      <c r="E105" s="750"/>
      <c r="F105" s="748"/>
    </row>
    <row r="106" spans="2:6" ht="23.45" customHeight="1">
      <c r="B106" s="753"/>
      <c r="C106" s="59"/>
      <c r="D106" s="749"/>
      <c r="E106" s="751"/>
      <c r="F106" s="748"/>
    </row>
    <row r="107" spans="2:6" ht="12" customHeight="1">
      <c r="B107" s="753">
        <v>45</v>
      </c>
      <c r="C107" s="60"/>
      <c r="D107" s="749"/>
      <c r="E107" s="750"/>
      <c r="F107" s="748"/>
    </row>
    <row r="108" spans="2:6" ht="23.45" customHeight="1">
      <c r="B108" s="753"/>
      <c r="C108" s="59"/>
      <c r="D108" s="749"/>
      <c r="E108" s="751"/>
      <c r="F108" s="748"/>
    </row>
    <row r="109" spans="2:6" ht="12" customHeight="1">
      <c r="B109" s="753">
        <v>46</v>
      </c>
      <c r="C109" s="60"/>
      <c r="D109" s="749"/>
      <c r="E109" s="750"/>
      <c r="F109" s="748"/>
    </row>
    <row r="110" spans="2:6" ht="23.45" customHeight="1">
      <c r="B110" s="753"/>
      <c r="C110" s="59"/>
      <c r="D110" s="749"/>
      <c r="E110" s="751"/>
      <c r="F110" s="748"/>
    </row>
    <row r="111" spans="2:6" ht="12" customHeight="1">
      <c r="B111" s="753">
        <v>47</v>
      </c>
      <c r="C111" s="60"/>
      <c r="D111" s="749"/>
      <c r="E111" s="750"/>
      <c r="F111" s="748"/>
    </row>
    <row r="112" spans="2:6" ht="23.45" customHeight="1">
      <c r="B112" s="753"/>
      <c r="C112" s="59"/>
      <c r="D112" s="749"/>
      <c r="E112" s="751"/>
      <c r="F112" s="748"/>
    </row>
    <row r="113" spans="2:6" ht="12" customHeight="1">
      <c r="B113" s="753">
        <v>48</v>
      </c>
      <c r="C113" s="60"/>
      <c r="D113" s="749"/>
      <c r="E113" s="750"/>
      <c r="F113" s="748"/>
    </row>
    <row r="114" spans="2:6" ht="23.45" customHeight="1">
      <c r="B114" s="753"/>
      <c r="C114" s="59"/>
      <c r="D114" s="749"/>
      <c r="E114" s="751"/>
      <c r="F114" s="748"/>
    </row>
    <row r="115" spans="2:6" ht="12" customHeight="1">
      <c r="B115" s="753">
        <v>49</v>
      </c>
      <c r="C115" s="60"/>
      <c r="D115" s="749"/>
      <c r="E115" s="750"/>
      <c r="F115" s="748"/>
    </row>
    <row r="116" spans="2:6" ht="23.45" customHeight="1">
      <c r="B116" s="753"/>
      <c r="C116" s="59"/>
      <c r="D116" s="749"/>
      <c r="E116" s="751"/>
      <c r="F116" s="748"/>
    </row>
    <row r="117" spans="2:6" ht="12" customHeight="1">
      <c r="B117" s="753">
        <v>50</v>
      </c>
      <c r="C117" s="60"/>
      <c r="D117" s="749"/>
      <c r="E117" s="750"/>
      <c r="F117" s="748"/>
    </row>
    <row r="118" spans="2:6" ht="23.45" customHeight="1">
      <c r="B118" s="753"/>
      <c r="C118" s="59"/>
      <c r="D118" s="749"/>
      <c r="E118" s="751"/>
      <c r="F118" s="748"/>
    </row>
    <row r="119" spans="2:6" ht="12" customHeight="1">
      <c r="B119" s="753">
        <v>51</v>
      </c>
      <c r="C119" s="60"/>
      <c r="D119" s="749"/>
      <c r="E119" s="750"/>
      <c r="F119" s="748"/>
    </row>
    <row r="120" spans="2:6" ht="23.45" customHeight="1">
      <c r="B120" s="753"/>
      <c r="C120" s="59"/>
      <c r="D120" s="749"/>
      <c r="E120" s="751"/>
      <c r="F120" s="748"/>
    </row>
    <row r="121" spans="2:6" ht="12" customHeight="1">
      <c r="B121" s="753">
        <v>52</v>
      </c>
      <c r="C121" s="60"/>
      <c r="D121" s="749"/>
      <c r="E121" s="750"/>
      <c r="F121" s="748"/>
    </row>
    <row r="122" spans="2:6" ht="23.45" customHeight="1">
      <c r="B122" s="753"/>
      <c r="C122" s="59"/>
      <c r="D122" s="749"/>
      <c r="E122" s="751"/>
      <c r="F122" s="748"/>
    </row>
    <row r="123" spans="2:6" ht="12" customHeight="1">
      <c r="B123" s="753">
        <v>53</v>
      </c>
      <c r="C123" s="60"/>
      <c r="D123" s="749"/>
      <c r="E123" s="750"/>
      <c r="F123" s="748"/>
    </row>
    <row r="124" spans="2:6" ht="23.45" customHeight="1">
      <c r="B124" s="753"/>
      <c r="C124" s="59"/>
      <c r="D124" s="749"/>
      <c r="E124" s="751"/>
      <c r="F124" s="748"/>
    </row>
    <row r="125" spans="2:6" ht="12" customHeight="1">
      <c r="B125" s="753">
        <v>54</v>
      </c>
      <c r="C125" s="60"/>
      <c r="D125" s="749"/>
      <c r="E125" s="750"/>
      <c r="F125" s="748"/>
    </row>
    <row r="126" spans="2:6" ht="23.45" customHeight="1">
      <c r="B126" s="753"/>
      <c r="C126" s="59"/>
      <c r="D126" s="749"/>
      <c r="E126" s="751"/>
      <c r="F126" s="748"/>
    </row>
    <row r="127" spans="2:6" ht="12" customHeight="1">
      <c r="B127" s="753">
        <v>55</v>
      </c>
      <c r="C127" s="60"/>
      <c r="D127" s="749"/>
      <c r="E127" s="750"/>
      <c r="F127" s="748"/>
    </row>
    <row r="128" spans="2:6" ht="23.45" customHeight="1">
      <c r="B128" s="753"/>
      <c r="C128" s="59"/>
      <c r="D128" s="749"/>
      <c r="E128" s="751"/>
      <c r="F128" s="748"/>
    </row>
    <row r="129" spans="1:6" ht="12" customHeight="1">
      <c r="B129" s="753">
        <v>56</v>
      </c>
      <c r="C129" s="60"/>
      <c r="D129" s="749"/>
      <c r="E129" s="750"/>
      <c r="F129" s="748"/>
    </row>
    <row r="130" spans="1:6" ht="23.45" customHeight="1">
      <c r="B130" s="753"/>
      <c r="C130" s="59"/>
      <c r="D130" s="749"/>
      <c r="E130" s="751"/>
      <c r="F130" s="748"/>
    </row>
    <row r="131" spans="1:6" ht="12" customHeight="1">
      <c r="B131" s="753">
        <v>57</v>
      </c>
      <c r="C131" s="60"/>
      <c r="D131" s="749"/>
      <c r="E131" s="750"/>
      <c r="F131" s="748"/>
    </row>
    <row r="132" spans="1:6" ht="23.45" customHeight="1">
      <c r="B132" s="753"/>
      <c r="C132" s="59"/>
      <c r="D132" s="749"/>
      <c r="E132" s="751"/>
      <c r="F132" s="748"/>
    </row>
    <row r="133" spans="1:6" ht="12" customHeight="1">
      <c r="B133" s="753">
        <v>58</v>
      </c>
      <c r="C133" s="60"/>
      <c r="D133" s="749"/>
      <c r="E133" s="750"/>
      <c r="F133" s="748"/>
    </row>
    <row r="134" spans="1:6" ht="23.45" customHeight="1">
      <c r="B134" s="753"/>
      <c r="C134" s="59"/>
      <c r="D134" s="749"/>
      <c r="E134" s="751"/>
      <c r="F134" s="748"/>
    </row>
    <row r="135" spans="1:6" ht="12" customHeight="1">
      <c r="B135" s="753">
        <v>59</v>
      </c>
      <c r="C135" s="60"/>
      <c r="D135" s="749"/>
      <c r="E135" s="750"/>
      <c r="F135" s="748"/>
    </row>
    <row r="136" spans="1:6" ht="23.45" customHeight="1">
      <c r="B136" s="753"/>
      <c r="C136" s="59"/>
      <c r="D136" s="749"/>
      <c r="E136" s="751"/>
      <c r="F136" s="748"/>
    </row>
    <row r="137" spans="1:6" ht="12" customHeight="1">
      <c r="B137" s="753">
        <v>60</v>
      </c>
      <c r="C137" s="60"/>
      <c r="D137" s="749"/>
      <c r="E137" s="750"/>
      <c r="F137" s="748"/>
    </row>
    <row r="138" spans="1:6" ht="23.45" customHeight="1" thickBot="1">
      <c r="B138" s="754"/>
      <c r="C138" s="61"/>
      <c r="D138" s="755"/>
      <c r="E138" s="756"/>
      <c r="F138" s="752"/>
    </row>
    <row r="139" spans="1:6">
      <c r="B139" s="4" t="s">
        <v>310</v>
      </c>
    </row>
    <row r="140" spans="1:6">
      <c r="A140" s="4" t="s">
        <v>288</v>
      </c>
    </row>
    <row r="141" spans="1:6" ht="21" customHeight="1">
      <c r="A141" s="757" t="s">
        <v>289</v>
      </c>
      <c r="B141" s="757"/>
      <c r="C141" s="757"/>
      <c r="D141" s="757"/>
      <c r="E141" s="757"/>
      <c r="F141" s="757"/>
    </row>
    <row r="142" spans="1:6" s="118" customFormat="1" ht="36" customHeight="1">
      <c r="E142" s="119" t="s">
        <v>10</v>
      </c>
      <c r="F142" s="120" t="str">
        <f>F4</f>
        <v/>
      </c>
    </row>
    <row r="143" spans="1:6" ht="10.5" customHeight="1" thickBot="1"/>
    <row r="144" spans="1:6" ht="27" customHeight="1" thickBot="1">
      <c r="B144" s="121" t="s">
        <v>290</v>
      </c>
      <c r="C144" s="122" t="s">
        <v>291</v>
      </c>
      <c r="D144" s="122" t="s">
        <v>292</v>
      </c>
      <c r="E144" s="123" t="s">
        <v>305</v>
      </c>
      <c r="F144" s="124" t="s">
        <v>293</v>
      </c>
    </row>
    <row r="145" spans="2:6" ht="12" customHeight="1">
      <c r="B145" s="758">
        <v>61</v>
      </c>
      <c r="C145" s="62"/>
      <c r="D145" s="759"/>
      <c r="E145" s="760"/>
      <c r="F145" s="761"/>
    </row>
    <row r="146" spans="2:6" ht="23.45" customHeight="1">
      <c r="B146" s="753"/>
      <c r="C146" s="59"/>
      <c r="D146" s="749"/>
      <c r="E146" s="751"/>
      <c r="F146" s="748"/>
    </row>
    <row r="147" spans="2:6" ht="12" customHeight="1">
      <c r="B147" s="753">
        <v>62</v>
      </c>
      <c r="C147" s="60"/>
      <c r="D147" s="749"/>
      <c r="E147" s="750"/>
      <c r="F147" s="748"/>
    </row>
    <row r="148" spans="2:6" ht="23.45" customHeight="1">
      <c r="B148" s="753"/>
      <c r="C148" s="59"/>
      <c r="D148" s="749"/>
      <c r="E148" s="751"/>
      <c r="F148" s="748"/>
    </row>
    <row r="149" spans="2:6" ht="12" customHeight="1">
      <c r="B149" s="753">
        <v>63</v>
      </c>
      <c r="C149" s="60"/>
      <c r="D149" s="749"/>
      <c r="E149" s="750"/>
      <c r="F149" s="748"/>
    </row>
    <row r="150" spans="2:6" ht="23.45" customHeight="1">
      <c r="B150" s="753"/>
      <c r="C150" s="59"/>
      <c r="D150" s="749"/>
      <c r="E150" s="751"/>
      <c r="F150" s="748"/>
    </row>
    <row r="151" spans="2:6" ht="12" customHeight="1">
      <c r="B151" s="753">
        <v>64</v>
      </c>
      <c r="C151" s="60"/>
      <c r="D151" s="749"/>
      <c r="E151" s="750"/>
      <c r="F151" s="748"/>
    </row>
    <row r="152" spans="2:6" ht="23.45" customHeight="1">
      <c r="B152" s="753"/>
      <c r="C152" s="59"/>
      <c r="D152" s="749"/>
      <c r="E152" s="751"/>
      <c r="F152" s="748"/>
    </row>
    <row r="153" spans="2:6" ht="12" customHeight="1">
      <c r="B153" s="753">
        <v>65</v>
      </c>
      <c r="C153" s="60"/>
      <c r="D153" s="749"/>
      <c r="E153" s="750"/>
      <c r="F153" s="748"/>
    </row>
    <row r="154" spans="2:6" ht="23.45" customHeight="1">
      <c r="B154" s="753"/>
      <c r="C154" s="59"/>
      <c r="D154" s="749"/>
      <c r="E154" s="751"/>
      <c r="F154" s="748"/>
    </row>
    <row r="155" spans="2:6" ht="12" customHeight="1">
      <c r="B155" s="753">
        <v>66</v>
      </c>
      <c r="C155" s="60"/>
      <c r="D155" s="749"/>
      <c r="E155" s="750"/>
      <c r="F155" s="748"/>
    </row>
    <row r="156" spans="2:6" ht="23.45" customHeight="1">
      <c r="B156" s="753"/>
      <c r="C156" s="59"/>
      <c r="D156" s="749"/>
      <c r="E156" s="751"/>
      <c r="F156" s="748"/>
    </row>
    <row r="157" spans="2:6" ht="12" customHeight="1">
      <c r="B157" s="753">
        <v>67</v>
      </c>
      <c r="C157" s="60"/>
      <c r="D157" s="749"/>
      <c r="E157" s="750"/>
      <c r="F157" s="748"/>
    </row>
    <row r="158" spans="2:6" ht="23.45" customHeight="1">
      <c r="B158" s="753"/>
      <c r="C158" s="59"/>
      <c r="D158" s="749"/>
      <c r="E158" s="751"/>
      <c r="F158" s="748"/>
    </row>
    <row r="159" spans="2:6" ht="12" customHeight="1">
      <c r="B159" s="753">
        <v>68</v>
      </c>
      <c r="C159" s="60"/>
      <c r="D159" s="749"/>
      <c r="E159" s="750"/>
      <c r="F159" s="748"/>
    </row>
    <row r="160" spans="2:6" ht="23.45" customHeight="1">
      <c r="B160" s="753"/>
      <c r="C160" s="59"/>
      <c r="D160" s="749"/>
      <c r="E160" s="751"/>
      <c r="F160" s="748"/>
    </row>
    <row r="161" spans="2:6" ht="12" customHeight="1">
      <c r="B161" s="753">
        <v>69</v>
      </c>
      <c r="C161" s="60"/>
      <c r="D161" s="749"/>
      <c r="E161" s="750"/>
      <c r="F161" s="748"/>
    </row>
    <row r="162" spans="2:6" ht="23.45" customHeight="1">
      <c r="B162" s="753"/>
      <c r="C162" s="59"/>
      <c r="D162" s="749"/>
      <c r="E162" s="751"/>
      <c r="F162" s="748"/>
    </row>
    <row r="163" spans="2:6" ht="12" customHeight="1">
      <c r="B163" s="753">
        <v>70</v>
      </c>
      <c r="C163" s="60"/>
      <c r="D163" s="749"/>
      <c r="E163" s="750"/>
      <c r="F163" s="748"/>
    </row>
    <row r="164" spans="2:6" ht="23.45" customHeight="1">
      <c r="B164" s="753"/>
      <c r="C164" s="59"/>
      <c r="D164" s="749"/>
      <c r="E164" s="751"/>
      <c r="F164" s="748"/>
    </row>
    <row r="165" spans="2:6" ht="12" customHeight="1">
      <c r="B165" s="753">
        <v>71</v>
      </c>
      <c r="C165" s="60"/>
      <c r="D165" s="749"/>
      <c r="E165" s="750"/>
      <c r="F165" s="748"/>
    </row>
    <row r="166" spans="2:6" ht="23.45" customHeight="1">
      <c r="B166" s="753"/>
      <c r="C166" s="59"/>
      <c r="D166" s="749"/>
      <c r="E166" s="751"/>
      <c r="F166" s="748"/>
    </row>
    <row r="167" spans="2:6" ht="12" customHeight="1">
      <c r="B167" s="753">
        <v>72</v>
      </c>
      <c r="C167" s="60"/>
      <c r="D167" s="749"/>
      <c r="E167" s="750"/>
      <c r="F167" s="748"/>
    </row>
    <row r="168" spans="2:6" ht="23.45" customHeight="1">
      <c r="B168" s="753"/>
      <c r="C168" s="59"/>
      <c r="D168" s="749"/>
      <c r="E168" s="751"/>
      <c r="F168" s="748"/>
    </row>
    <row r="169" spans="2:6" ht="12" customHeight="1">
      <c r="B169" s="753">
        <v>73</v>
      </c>
      <c r="C169" s="60"/>
      <c r="D169" s="749"/>
      <c r="E169" s="750"/>
      <c r="F169" s="748"/>
    </row>
    <row r="170" spans="2:6" ht="23.45" customHeight="1">
      <c r="B170" s="753"/>
      <c r="C170" s="59"/>
      <c r="D170" s="749"/>
      <c r="E170" s="751"/>
      <c r="F170" s="748"/>
    </row>
    <row r="171" spans="2:6" ht="12" customHeight="1">
      <c r="B171" s="753">
        <v>74</v>
      </c>
      <c r="C171" s="60"/>
      <c r="D171" s="749"/>
      <c r="E171" s="750"/>
      <c r="F171" s="748"/>
    </row>
    <row r="172" spans="2:6" ht="23.45" customHeight="1">
      <c r="B172" s="753"/>
      <c r="C172" s="59"/>
      <c r="D172" s="749"/>
      <c r="E172" s="751"/>
      <c r="F172" s="748"/>
    </row>
    <row r="173" spans="2:6" ht="12" customHeight="1">
      <c r="B173" s="753">
        <v>75</v>
      </c>
      <c r="C173" s="60"/>
      <c r="D173" s="749"/>
      <c r="E173" s="750"/>
      <c r="F173" s="748"/>
    </row>
    <row r="174" spans="2:6" ht="23.45" customHeight="1">
      <c r="B174" s="753"/>
      <c r="C174" s="59"/>
      <c r="D174" s="749"/>
      <c r="E174" s="751"/>
      <c r="F174" s="748"/>
    </row>
    <row r="175" spans="2:6" ht="12" customHeight="1">
      <c r="B175" s="753">
        <v>76</v>
      </c>
      <c r="C175" s="60"/>
      <c r="D175" s="749"/>
      <c r="E175" s="750"/>
      <c r="F175" s="748"/>
    </row>
    <row r="176" spans="2:6" ht="23.45" customHeight="1">
      <c r="B176" s="753"/>
      <c r="C176" s="59"/>
      <c r="D176" s="749"/>
      <c r="E176" s="751"/>
      <c r="F176" s="748"/>
    </row>
    <row r="177" spans="1:6" ht="12" customHeight="1">
      <c r="B177" s="753">
        <v>77</v>
      </c>
      <c r="C177" s="60"/>
      <c r="D177" s="749"/>
      <c r="E177" s="750"/>
      <c r="F177" s="748"/>
    </row>
    <row r="178" spans="1:6" ht="23.45" customHeight="1">
      <c r="B178" s="753"/>
      <c r="C178" s="59"/>
      <c r="D178" s="749"/>
      <c r="E178" s="751"/>
      <c r="F178" s="748"/>
    </row>
    <row r="179" spans="1:6" ht="12" customHeight="1">
      <c r="B179" s="753">
        <v>78</v>
      </c>
      <c r="C179" s="60"/>
      <c r="D179" s="749"/>
      <c r="E179" s="750"/>
      <c r="F179" s="748"/>
    </row>
    <row r="180" spans="1:6" ht="23.45" customHeight="1">
      <c r="B180" s="753"/>
      <c r="C180" s="59"/>
      <c r="D180" s="749"/>
      <c r="E180" s="751"/>
      <c r="F180" s="748"/>
    </row>
    <row r="181" spans="1:6" ht="12" customHeight="1">
      <c r="B181" s="753">
        <v>79</v>
      </c>
      <c r="C181" s="60"/>
      <c r="D181" s="749"/>
      <c r="E181" s="750"/>
      <c r="F181" s="748"/>
    </row>
    <row r="182" spans="1:6" ht="23.45" customHeight="1">
      <c r="B182" s="753"/>
      <c r="C182" s="59"/>
      <c r="D182" s="749"/>
      <c r="E182" s="751"/>
      <c r="F182" s="748"/>
    </row>
    <row r="183" spans="1:6" ht="12" customHeight="1">
      <c r="B183" s="753">
        <v>80</v>
      </c>
      <c r="C183" s="60"/>
      <c r="D183" s="749"/>
      <c r="E183" s="750"/>
      <c r="F183" s="748"/>
    </row>
    <row r="184" spans="1:6" ht="23.45" customHeight="1" thickBot="1">
      <c r="B184" s="754"/>
      <c r="C184" s="61"/>
      <c r="D184" s="755"/>
      <c r="E184" s="756"/>
      <c r="F184" s="752"/>
    </row>
    <row r="185" spans="1:6">
      <c r="B185" s="4" t="s">
        <v>310</v>
      </c>
    </row>
    <row r="186" spans="1:6">
      <c r="A186" s="4" t="s">
        <v>288</v>
      </c>
    </row>
    <row r="187" spans="1:6" ht="21" customHeight="1">
      <c r="A187" s="757" t="s">
        <v>289</v>
      </c>
      <c r="B187" s="757"/>
      <c r="C187" s="757"/>
      <c r="D187" s="757"/>
      <c r="E187" s="757"/>
      <c r="F187" s="757"/>
    </row>
    <row r="188" spans="1:6" s="118" customFormat="1" ht="36" customHeight="1">
      <c r="E188" s="119" t="s">
        <v>10</v>
      </c>
      <c r="F188" s="120" t="str">
        <f>F4</f>
        <v/>
      </c>
    </row>
    <row r="189" spans="1:6" ht="10.5" customHeight="1" thickBot="1"/>
    <row r="190" spans="1:6" ht="27" customHeight="1" thickBot="1">
      <c r="B190" s="121" t="s">
        <v>290</v>
      </c>
      <c r="C190" s="122" t="s">
        <v>291</v>
      </c>
      <c r="D190" s="122" t="s">
        <v>292</v>
      </c>
      <c r="E190" s="123" t="s">
        <v>305</v>
      </c>
      <c r="F190" s="124" t="s">
        <v>293</v>
      </c>
    </row>
    <row r="191" spans="1:6" ht="12" customHeight="1">
      <c r="B191" s="758">
        <v>81</v>
      </c>
      <c r="C191" s="62"/>
      <c r="D191" s="759"/>
      <c r="E191" s="760"/>
      <c r="F191" s="761"/>
    </row>
    <row r="192" spans="1:6" ht="23.45" customHeight="1">
      <c r="B192" s="753"/>
      <c r="C192" s="59"/>
      <c r="D192" s="749"/>
      <c r="E192" s="751"/>
      <c r="F192" s="748"/>
    </row>
    <row r="193" spans="2:6" ht="12" customHeight="1">
      <c r="B193" s="753">
        <v>82</v>
      </c>
      <c r="C193" s="60"/>
      <c r="D193" s="749"/>
      <c r="E193" s="750"/>
      <c r="F193" s="748"/>
    </row>
    <row r="194" spans="2:6" ht="23.45" customHeight="1">
      <c r="B194" s="753"/>
      <c r="C194" s="59"/>
      <c r="D194" s="749"/>
      <c r="E194" s="751"/>
      <c r="F194" s="748"/>
    </row>
    <row r="195" spans="2:6" ht="12" customHeight="1">
      <c r="B195" s="753">
        <v>83</v>
      </c>
      <c r="C195" s="60"/>
      <c r="D195" s="749"/>
      <c r="E195" s="750"/>
      <c r="F195" s="748"/>
    </row>
    <row r="196" spans="2:6" ht="23.45" customHeight="1">
      <c r="B196" s="753"/>
      <c r="C196" s="59"/>
      <c r="D196" s="749"/>
      <c r="E196" s="751"/>
      <c r="F196" s="748"/>
    </row>
    <row r="197" spans="2:6" ht="12" customHeight="1">
      <c r="B197" s="753">
        <v>84</v>
      </c>
      <c r="C197" s="60"/>
      <c r="D197" s="749"/>
      <c r="E197" s="750"/>
      <c r="F197" s="748"/>
    </row>
    <row r="198" spans="2:6" ht="23.45" customHeight="1">
      <c r="B198" s="753"/>
      <c r="C198" s="59"/>
      <c r="D198" s="749"/>
      <c r="E198" s="751"/>
      <c r="F198" s="748"/>
    </row>
    <row r="199" spans="2:6" ht="12" customHeight="1">
      <c r="B199" s="753">
        <v>85</v>
      </c>
      <c r="C199" s="60"/>
      <c r="D199" s="749"/>
      <c r="E199" s="750"/>
      <c r="F199" s="748"/>
    </row>
    <row r="200" spans="2:6" ht="23.45" customHeight="1">
      <c r="B200" s="753"/>
      <c r="C200" s="59"/>
      <c r="D200" s="749"/>
      <c r="E200" s="751"/>
      <c r="F200" s="748"/>
    </row>
    <row r="201" spans="2:6" ht="12" customHeight="1">
      <c r="B201" s="753">
        <v>86</v>
      </c>
      <c r="C201" s="60"/>
      <c r="D201" s="749"/>
      <c r="E201" s="750"/>
      <c r="F201" s="748"/>
    </row>
    <row r="202" spans="2:6" ht="23.45" customHeight="1">
      <c r="B202" s="753"/>
      <c r="C202" s="59"/>
      <c r="D202" s="749"/>
      <c r="E202" s="751"/>
      <c r="F202" s="748"/>
    </row>
    <row r="203" spans="2:6" ht="12" customHeight="1">
      <c r="B203" s="753">
        <v>87</v>
      </c>
      <c r="C203" s="60"/>
      <c r="D203" s="749"/>
      <c r="E203" s="750"/>
      <c r="F203" s="748"/>
    </row>
    <row r="204" spans="2:6" ht="23.45" customHeight="1">
      <c r="B204" s="753"/>
      <c r="C204" s="59"/>
      <c r="D204" s="749"/>
      <c r="E204" s="751"/>
      <c r="F204" s="748"/>
    </row>
    <row r="205" spans="2:6" ht="12" customHeight="1">
      <c r="B205" s="753">
        <v>88</v>
      </c>
      <c r="C205" s="60"/>
      <c r="D205" s="749"/>
      <c r="E205" s="750"/>
      <c r="F205" s="748"/>
    </row>
    <row r="206" spans="2:6" ht="23.45" customHeight="1">
      <c r="B206" s="753"/>
      <c r="C206" s="59"/>
      <c r="D206" s="749"/>
      <c r="E206" s="751"/>
      <c r="F206" s="748"/>
    </row>
    <row r="207" spans="2:6" ht="12" customHeight="1">
      <c r="B207" s="753">
        <v>89</v>
      </c>
      <c r="C207" s="60"/>
      <c r="D207" s="749"/>
      <c r="E207" s="750"/>
      <c r="F207" s="748"/>
    </row>
    <row r="208" spans="2:6" ht="23.45" customHeight="1">
      <c r="B208" s="753"/>
      <c r="C208" s="59"/>
      <c r="D208" s="749"/>
      <c r="E208" s="751"/>
      <c r="F208" s="748"/>
    </row>
    <row r="209" spans="2:6" ht="12" customHeight="1">
      <c r="B209" s="753">
        <v>90</v>
      </c>
      <c r="C209" s="60"/>
      <c r="D209" s="749"/>
      <c r="E209" s="750"/>
      <c r="F209" s="748"/>
    </row>
    <row r="210" spans="2:6" ht="23.45" customHeight="1">
      <c r="B210" s="753"/>
      <c r="C210" s="59"/>
      <c r="D210" s="749"/>
      <c r="E210" s="751"/>
      <c r="F210" s="748"/>
    </row>
    <row r="211" spans="2:6" ht="12" customHeight="1">
      <c r="B211" s="753">
        <v>91</v>
      </c>
      <c r="C211" s="60"/>
      <c r="D211" s="749"/>
      <c r="E211" s="750"/>
      <c r="F211" s="748"/>
    </row>
    <row r="212" spans="2:6" ht="23.45" customHeight="1">
      <c r="B212" s="753"/>
      <c r="C212" s="59"/>
      <c r="D212" s="749"/>
      <c r="E212" s="751"/>
      <c r="F212" s="748"/>
    </row>
    <row r="213" spans="2:6" ht="12" customHeight="1">
      <c r="B213" s="753">
        <v>92</v>
      </c>
      <c r="C213" s="60"/>
      <c r="D213" s="749"/>
      <c r="E213" s="750"/>
      <c r="F213" s="748"/>
    </row>
    <row r="214" spans="2:6" ht="23.45" customHeight="1">
      <c r="B214" s="753"/>
      <c r="C214" s="59"/>
      <c r="D214" s="749"/>
      <c r="E214" s="751"/>
      <c r="F214" s="748"/>
    </row>
    <row r="215" spans="2:6" ht="12" customHeight="1">
      <c r="B215" s="753">
        <v>93</v>
      </c>
      <c r="C215" s="60"/>
      <c r="D215" s="749"/>
      <c r="E215" s="750"/>
      <c r="F215" s="748"/>
    </row>
    <row r="216" spans="2:6" ht="23.45" customHeight="1">
      <c r="B216" s="753"/>
      <c r="C216" s="59"/>
      <c r="D216" s="749"/>
      <c r="E216" s="751"/>
      <c r="F216" s="748"/>
    </row>
    <row r="217" spans="2:6" ht="12" customHeight="1">
      <c r="B217" s="753">
        <v>94</v>
      </c>
      <c r="C217" s="60"/>
      <c r="D217" s="749"/>
      <c r="E217" s="750"/>
      <c r="F217" s="748"/>
    </row>
    <row r="218" spans="2:6" ht="23.45" customHeight="1">
      <c r="B218" s="753"/>
      <c r="C218" s="59"/>
      <c r="D218" s="749"/>
      <c r="E218" s="751"/>
      <c r="F218" s="748"/>
    </row>
    <row r="219" spans="2:6" ht="12" customHeight="1">
      <c r="B219" s="753">
        <v>95</v>
      </c>
      <c r="C219" s="60"/>
      <c r="D219" s="749"/>
      <c r="E219" s="750"/>
      <c r="F219" s="748"/>
    </row>
    <row r="220" spans="2:6" ht="23.45" customHeight="1">
      <c r="B220" s="753"/>
      <c r="C220" s="59"/>
      <c r="D220" s="749"/>
      <c r="E220" s="751"/>
      <c r="F220" s="748"/>
    </row>
    <row r="221" spans="2:6" ht="12" customHeight="1">
      <c r="B221" s="753">
        <v>96</v>
      </c>
      <c r="C221" s="60"/>
      <c r="D221" s="749"/>
      <c r="E221" s="750"/>
      <c r="F221" s="748"/>
    </row>
    <row r="222" spans="2:6" ht="23.45" customHeight="1">
      <c r="B222" s="753"/>
      <c r="C222" s="59"/>
      <c r="D222" s="749"/>
      <c r="E222" s="751"/>
      <c r="F222" s="748"/>
    </row>
    <row r="223" spans="2:6" ht="12" customHeight="1">
      <c r="B223" s="753">
        <v>97</v>
      </c>
      <c r="C223" s="60"/>
      <c r="D223" s="749"/>
      <c r="E223" s="750"/>
      <c r="F223" s="748"/>
    </row>
    <row r="224" spans="2:6" ht="23.45" customHeight="1">
      <c r="B224" s="753"/>
      <c r="C224" s="59"/>
      <c r="D224" s="749"/>
      <c r="E224" s="751"/>
      <c r="F224" s="748"/>
    </row>
    <row r="225" spans="2:6" ht="12" customHeight="1">
      <c r="B225" s="753">
        <v>98</v>
      </c>
      <c r="C225" s="60"/>
      <c r="D225" s="749"/>
      <c r="E225" s="750"/>
      <c r="F225" s="748"/>
    </row>
    <row r="226" spans="2:6" ht="23.45" customHeight="1">
      <c r="B226" s="753"/>
      <c r="C226" s="59"/>
      <c r="D226" s="749"/>
      <c r="E226" s="751"/>
      <c r="F226" s="748"/>
    </row>
    <row r="227" spans="2:6" ht="12" customHeight="1">
      <c r="B227" s="753">
        <v>99</v>
      </c>
      <c r="C227" s="60"/>
      <c r="D227" s="749"/>
      <c r="E227" s="750"/>
      <c r="F227" s="748"/>
    </row>
    <row r="228" spans="2:6" ht="23.45" customHeight="1">
      <c r="B228" s="753"/>
      <c r="C228" s="59"/>
      <c r="D228" s="749"/>
      <c r="E228" s="751"/>
      <c r="F228" s="748"/>
    </row>
    <row r="229" spans="2:6" ht="12" customHeight="1">
      <c r="B229" s="753">
        <v>100</v>
      </c>
      <c r="C229" s="60"/>
      <c r="D229" s="749"/>
      <c r="E229" s="750"/>
      <c r="F229" s="748"/>
    </row>
    <row r="230" spans="2:6" ht="23.45" customHeight="1" thickBot="1">
      <c r="B230" s="754"/>
      <c r="C230" s="61"/>
      <c r="D230" s="755"/>
      <c r="E230" s="756"/>
      <c r="F230" s="752"/>
    </row>
    <row r="231" spans="2:6">
      <c r="B231" s="4" t="s">
        <v>310</v>
      </c>
    </row>
  </sheetData>
  <sheetProtection sheet="1" objects="1" scenarios="1" selectLockedCells="1"/>
  <mergeCells count="405">
    <mergeCell ref="E81:E82"/>
    <mergeCell ref="B83:B84"/>
    <mergeCell ref="D83:D84"/>
    <mergeCell ref="B87:B88"/>
    <mergeCell ref="D87:D88"/>
    <mergeCell ref="F87:F88"/>
    <mergeCell ref="E87:E88"/>
    <mergeCell ref="F83:F84"/>
    <mergeCell ref="E83:E84"/>
    <mergeCell ref="B85:B86"/>
    <mergeCell ref="D85:D86"/>
    <mergeCell ref="F85:F86"/>
    <mergeCell ref="E85:E86"/>
    <mergeCell ref="E91:E92"/>
    <mergeCell ref="B89:B90"/>
    <mergeCell ref="D89:D90"/>
    <mergeCell ref="F89:F90"/>
    <mergeCell ref="E89:E90"/>
    <mergeCell ref="B69:B70"/>
    <mergeCell ref="D69:D70"/>
    <mergeCell ref="F69:F70"/>
    <mergeCell ref="E69:E70"/>
    <mergeCell ref="B71:B72"/>
    <mergeCell ref="D71:D72"/>
    <mergeCell ref="B75:B76"/>
    <mergeCell ref="D75:D76"/>
    <mergeCell ref="F75:F76"/>
    <mergeCell ref="E75:E76"/>
    <mergeCell ref="F71:F72"/>
    <mergeCell ref="E71:E72"/>
    <mergeCell ref="B73:B74"/>
    <mergeCell ref="D73:D74"/>
    <mergeCell ref="F73:F74"/>
    <mergeCell ref="E73:E74"/>
    <mergeCell ref="B81:B82"/>
    <mergeCell ref="D81:D82"/>
    <mergeCell ref="F81:F82"/>
    <mergeCell ref="F27:F28"/>
    <mergeCell ref="A3:F3"/>
    <mergeCell ref="B21:B22"/>
    <mergeCell ref="D21:D22"/>
    <mergeCell ref="F21:F22"/>
    <mergeCell ref="B19:B20"/>
    <mergeCell ref="D19:D20"/>
    <mergeCell ref="F19:F20"/>
    <mergeCell ref="E9:E10"/>
    <mergeCell ref="B7:B8"/>
    <mergeCell ref="D7:D8"/>
    <mergeCell ref="E27:E28"/>
    <mergeCell ref="B25:B26"/>
    <mergeCell ref="D25:D26"/>
    <mergeCell ref="F25:F26"/>
    <mergeCell ref="B23:B24"/>
    <mergeCell ref="D23:D24"/>
    <mergeCell ref="F7:F8"/>
    <mergeCell ref="E7:E8"/>
    <mergeCell ref="F23:F24"/>
    <mergeCell ref="B17:B18"/>
    <mergeCell ref="D17:D18"/>
    <mergeCell ref="B11:B12"/>
    <mergeCell ref="B9:B10"/>
    <mergeCell ref="D9:D10"/>
    <mergeCell ref="F9:F10"/>
    <mergeCell ref="E33:E34"/>
    <mergeCell ref="B31:B32"/>
    <mergeCell ref="D31:D32"/>
    <mergeCell ref="F31:F32"/>
    <mergeCell ref="E31:E32"/>
    <mergeCell ref="B29:B30"/>
    <mergeCell ref="D29:D30"/>
    <mergeCell ref="E19:E20"/>
    <mergeCell ref="B13:B14"/>
    <mergeCell ref="D13:D14"/>
    <mergeCell ref="F13:F14"/>
    <mergeCell ref="E13:E14"/>
    <mergeCell ref="F11:F12"/>
    <mergeCell ref="E11:E12"/>
    <mergeCell ref="D11:D12"/>
    <mergeCell ref="F17:F18"/>
    <mergeCell ref="B15:B16"/>
    <mergeCell ref="D15:D16"/>
    <mergeCell ref="F15:F16"/>
    <mergeCell ref="E15:E16"/>
    <mergeCell ref="E17:E18"/>
    <mergeCell ref="E21:E22"/>
    <mergeCell ref="F35:F36"/>
    <mergeCell ref="E35:E36"/>
    <mergeCell ref="A49:F49"/>
    <mergeCell ref="B55:B56"/>
    <mergeCell ref="D55:D56"/>
    <mergeCell ref="F55:F56"/>
    <mergeCell ref="E55:E56"/>
    <mergeCell ref="F45:F46"/>
    <mergeCell ref="F29:F30"/>
    <mergeCell ref="E29:E30"/>
    <mergeCell ref="D39:D40"/>
    <mergeCell ref="F39:F40"/>
    <mergeCell ref="E39:E40"/>
    <mergeCell ref="F37:F38"/>
    <mergeCell ref="E37:E38"/>
    <mergeCell ref="B33:B34"/>
    <mergeCell ref="D33:D34"/>
    <mergeCell ref="F33:F34"/>
    <mergeCell ref="B53:B54"/>
    <mergeCell ref="D53:D54"/>
    <mergeCell ref="F53:F54"/>
    <mergeCell ref="E53:E54"/>
    <mergeCell ref="F43:F44"/>
    <mergeCell ref="F41:F42"/>
    <mergeCell ref="E23:E24"/>
    <mergeCell ref="E25:E26"/>
    <mergeCell ref="B45:B46"/>
    <mergeCell ref="D45:D46"/>
    <mergeCell ref="B41:B42"/>
    <mergeCell ref="D41:D42"/>
    <mergeCell ref="B37:B38"/>
    <mergeCell ref="D37:D38"/>
    <mergeCell ref="E45:E46"/>
    <mergeCell ref="B35:B36"/>
    <mergeCell ref="D35:D36"/>
    <mergeCell ref="B27:B28"/>
    <mergeCell ref="D27:D28"/>
    <mergeCell ref="B39:B40"/>
    <mergeCell ref="B43:B44"/>
    <mergeCell ref="D43:D44"/>
    <mergeCell ref="E43:E44"/>
    <mergeCell ref="E41:E42"/>
    <mergeCell ref="B57:B58"/>
    <mergeCell ref="D57:D58"/>
    <mergeCell ref="F57:F58"/>
    <mergeCell ref="E61:E62"/>
    <mergeCell ref="E57:E58"/>
    <mergeCell ref="B59:B60"/>
    <mergeCell ref="B99:B100"/>
    <mergeCell ref="D99:D100"/>
    <mergeCell ref="E99:E100"/>
    <mergeCell ref="F99:F100"/>
    <mergeCell ref="A95:F95"/>
    <mergeCell ref="B79:B80"/>
    <mergeCell ref="D79:D80"/>
    <mergeCell ref="F79:F80"/>
    <mergeCell ref="E79:E80"/>
    <mergeCell ref="B77:B78"/>
    <mergeCell ref="D77:D78"/>
    <mergeCell ref="F77:F78"/>
    <mergeCell ref="E77:E78"/>
    <mergeCell ref="D59:D60"/>
    <mergeCell ref="B67:B68"/>
    <mergeCell ref="D67:D68"/>
    <mergeCell ref="F67:F68"/>
    <mergeCell ref="E67:E68"/>
    <mergeCell ref="F59:F60"/>
    <mergeCell ref="E59:E60"/>
    <mergeCell ref="F101:F102"/>
    <mergeCell ref="B103:B104"/>
    <mergeCell ref="D103:D104"/>
    <mergeCell ref="E103:E104"/>
    <mergeCell ref="F103:F104"/>
    <mergeCell ref="B101:B102"/>
    <mergeCell ref="D101:D102"/>
    <mergeCell ref="E101:E102"/>
    <mergeCell ref="B65:B66"/>
    <mergeCell ref="D65:D66"/>
    <mergeCell ref="F65:F66"/>
    <mergeCell ref="E65:E66"/>
    <mergeCell ref="B63:B64"/>
    <mergeCell ref="D63:D64"/>
    <mergeCell ref="F63:F64"/>
    <mergeCell ref="E63:E64"/>
    <mergeCell ref="B61:B62"/>
    <mergeCell ref="D61:D62"/>
    <mergeCell ref="F61:F62"/>
    <mergeCell ref="B91:B92"/>
    <mergeCell ref="D91:D92"/>
    <mergeCell ref="F91:F92"/>
    <mergeCell ref="B115:B116"/>
    <mergeCell ref="D115:D116"/>
    <mergeCell ref="E115:E116"/>
    <mergeCell ref="F115:F116"/>
    <mergeCell ref="B113:B114"/>
    <mergeCell ref="D113:D114"/>
    <mergeCell ref="E113:E114"/>
    <mergeCell ref="F105:F106"/>
    <mergeCell ref="B107:B108"/>
    <mergeCell ref="D107:D108"/>
    <mergeCell ref="E107:E108"/>
    <mergeCell ref="F107:F108"/>
    <mergeCell ref="B105:B106"/>
    <mergeCell ref="D105:D106"/>
    <mergeCell ref="E105:E106"/>
    <mergeCell ref="F109:F110"/>
    <mergeCell ref="B111:B112"/>
    <mergeCell ref="D111:D112"/>
    <mergeCell ref="E111:E112"/>
    <mergeCell ref="F111:F112"/>
    <mergeCell ref="B109:B110"/>
    <mergeCell ref="D109:D110"/>
    <mergeCell ref="E109:E110"/>
    <mergeCell ref="F113:F114"/>
    <mergeCell ref="F117:F118"/>
    <mergeCell ref="B123:B124"/>
    <mergeCell ref="D123:D124"/>
    <mergeCell ref="E123:E124"/>
    <mergeCell ref="F123:F124"/>
    <mergeCell ref="B121:B122"/>
    <mergeCell ref="D121:D122"/>
    <mergeCell ref="E121:E122"/>
    <mergeCell ref="F125:F126"/>
    <mergeCell ref="B119:B120"/>
    <mergeCell ref="D119:D120"/>
    <mergeCell ref="E119:E120"/>
    <mergeCell ref="F119:F120"/>
    <mergeCell ref="B117:B118"/>
    <mergeCell ref="D117:D118"/>
    <mergeCell ref="E117:E118"/>
    <mergeCell ref="F121:F122"/>
    <mergeCell ref="F147:F148"/>
    <mergeCell ref="A141:F141"/>
    <mergeCell ref="B145:B146"/>
    <mergeCell ref="D145:D146"/>
    <mergeCell ref="E145:E146"/>
    <mergeCell ref="F145:F146"/>
    <mergeCell ref="B137:B138"/>
    <mergeCell ref="D137:D138"/>
    <mergeCell ref="E137:E138"/>
    <mergeCell ref="B127:B128"/>
    <mergeCell ref="D127:D128"/>
    <mergeCell ref="E127:E128"/>
    <mergeCell ref="F127:F128"/>
    <mergeCell ref="B125:B126"/>
    <mergeCell ref="D125:D126"/>
    <mergeCell ref="E125:E126"/>
    <mergeCell ref="B149:B150"/>
    <mergeCell ref="D149:D150"/>
    <mergeCell ref="E149:E150"/>
    <mergeCell ref="F149:F150"/>
    <mergeCell ref="B147:B148"/>
    <mergeCell ref="D147:D148"/>
    <mergeCell ref="E147:E148"/>
    <mergeCell ref="F129:F130"/>
    <mergeCell ref="B131:B132"/>
    <mergeCell ref="D131:D132"/>
    <mergeCell ref="E131:E132"/>
    <mergeCell ref="F131:F132"/>
    <mergeCell ref="B129:B130"/>
    <mergeCell ref="D129:D130"/>
    <mergeCell ref="E129:E130"/>
    <mergeCell ref="F133:F134"/>
    <mergeCell ref="B135:B136"/>
    <mergeCell ref="D135:D136"/>
    <mergeCell ref="E135:E136"/>
    <mergeCell ref="F135:F136"/>
    <mergeCell ref="B133:B134"/>
    <mergeCell ref="D133:D134"/>
    <mergeCell ref="E133:E134"/>
    <mergeCell ref="F137:F138"/>
    <mergeCell ref="B165:B166"/>
    <mergeCell ref="D165:D166"/>
    <mergeCell ref="E165:E166"/>
    <mergeCell ref="F165:F166"/>
    <mergeCell ref="B163:B164"/>
    <mergeCell ref="D163:D164"/>
    <mergeCell ref="E163:E164"/>
    <mergeCell ref="F151:F152"/>
    <mergeCell ref="B153:B154"/>
    <mergeCell ref="D153:D154"/>
    <mergeCell ref="E153:E154"/>
    <mergeCell ref="F153:F154"/>
    <mergeCell ref="B151:B152"/>
    <mergeCell ref="D151:D152"/>
    <mergeCell ref="E151:E152"/>
    <mergeCell ref="F155:F156"/>
    <mergeCell ref="B157:B158"/>
    <mergeCell ref="D157:D158"/>
    <mergeCell ref="E157:E158"/>
    <mergeCell ref="F157:F158"/>
    <mergeCell ref="B155:B156"/>
    <mergeCell ref="D155:D156"/>
    <mergeCell ref="E155:E156"/>
    <mergeCell ref="F159:F160"/>
    <mergeCell ref="B161:B162"/>
    <mergeCell ref="D161:D162"/>
    <mergeCell ref="E161:E162"/>
    <mergeCell ref="F161:F162"/>
    <mergeCell ref="B159:B160"/>
    <mergeCell ref="D159:D160"/>
    <mergeCell ref="E159:E160"/>
    <mergeCell ref="F163:F164"/>
    <mergeCell ref="B181:B182"/>
    <mergeCell ref="D181:D182"/>
    <mergeCell ref="E181:E182"/>
    <mergeCell ref="F181:F182"/>
    <mergeCell ref="B179:B180"/>
    <mergeCell ref="D179:D180"/>
    <mergeCell ref="E179:E180"/>
    <mergeCell ref="F167:F168"/>
    <mergeCell ref="B169:B170"/>
    <mergeCell ref="D169:D170"/>
    <mergeCell ref="E169:E170"/>
    <mergeCell ref="F169:F170"/>
    <mergeCell ref="B167:B168"/>
    <mergeCell ref="D167:D168"/>
    <mergeCell ref="E167:E168"/>
    <mergeCell ref="F171:F172"/>
    <mergeCell ref="B173:B174"/>
    <mergeCell ref="D173:D174"/>
    <mergeCell ref="E173:E174"/>
    <mergeCell ref="F173:F174"/>
    <mergeCell ref="B171:B172"/>
    <mergeCell ref="D171:D172"/>
    <mergeCell ref="E171:E172"/>
    <mergeCell ref="F175:F176"/>
    <mergeCell ref="B177:B178"/>
    <mergeCell ref="D177:D178"/>
    <mergeCell ref="E177:E178"/>
    <mergeCell ref="F177:F178"/>
    <mergeCell ref="B175:B176"/>
    <mergeCell ref="D175:D176"/>
    <mergeCell ref="E175:E176"/>
    <mergeCell ref="F179:F180"/>
    <mergeCell ref="F183:F184"/>
    <mergeCell ref="A187:F187"/>
    <mergeCell ref="B191:B192"/>
    <mergeCell ref="D191:D192"/>
    <mergeCell ref="E191:E192"/>
    <mergeCell ref="F191:F192"/>
    <mergeCell ref="B183:B184"/>
    <mergeCell ref="D183:D184"/>
    <mergeCell ref="E183:E184"/>
    <mergeCell ref="B207:B208"/>
    <mergeCell ref="D207:D208"/>
    <mergeCell ref="E207:E208"/>
    <mergeCell ref="F207:F208"/>
    <mergeCell ref="B205:B206"/>
    <mergeCell ref="D205:D206"/>
    <mergeCell ref="E205:E206"/>
    <mergeCell ref="F193:F194"/>
    <mergeCell ref="B195:B196"/>
    <mergeCell ref="D195:D196"/>
    <mergeCell ref="E195:E196"/>
    <mergeCell ref="F195:F196"/>
    <mergeCell ref="B193:B194"/>
    <mergeCell ref="D193:D194"/>
    <mergeCell ref="E193:E194"/>
    <mergeCell ref="F197:F198"/>
    <mergeCell ref="B199:B200"/>
    <mergeCell ref="D199:D200"/>
    <mergeCell ref="E199:E200"/>
    <mergeCell ref="F199:F200"/>
    <mergeCell ref="B197:B198"/>
    <mergeCell ref="D197:D198"/>
    <mergeCell ref="E197:E198"/>
    <mergeCell ref="F201:F202"/>
    <mergeCell ref="B203:B204"/>
    <mergeCell ref="D203:D204"/>
    <mergeCell ref="E203:E204"/>
    <mergeCell ref="F203:F204"/>
    <mergeCell ref="B201:B202"/>
    <mergeCell ref="D201:D202"/>
    <mergeCell ref="E201:E202"/>
    <mergeCell ref="F205:F206"/>
    <mergeCell ref="B223:B224"/>
    <mergeCell ref="D223:D224"/>
    <mergeCell ref="E223:E224"/>
    <mergeCell ref="F223:F224"/>
    <mergeCell ref="B221:B222"/>
    <mergeCell ref="D221:D222"/>
    <mergeCell ref="E221:E222"/>
    <mergeCell ref="F209:F210"/>
    <mergeCell ref="B211:B212"/>
    <mergeCell ref="D211:D212"/>
    <mergeCell ref="E211:E212"/>
    <mergeCell ref="F211:F212"/>
    <mergeCell ref="B209:B210"/>
    <mergeCell ref="D209:D210"/>
    <mergeCell ref="E209:E210"/>
    <mergeCell ref="F213:F214"/>
    <mergeCell ref="B215:B216"/>
    <mergeCell ref="D215:D216"/>
    <mergeCell ref="E215:E216"/>
    <mergeCell ref="F215:F216"/>
    <mergeCell ref="B213:B214"/>
    <mergeCell ref="D213:D214"/>
    <mergeCell ref="E213:E214"/>
    <mergeCell ref="F217:F218"/>
    <mergeCell ref="B219:B220"/>
    <mergeCell ref="D219:D220"/>
    <mergeCell ref="E219:E220"/>
    <mergeCell ref="F219:F220"/>
    <mergeCell ref="B217:B218"/>
    <mergeCell ref="D217:D218"/>
    <mergeCell ref="E217:E218"/>
    <mergeCell ref="F221:F222"/>
    <mergeCell ref="D225:D226"/>
    <mergeCell ref="E225:E226"/>
    <mergeCell ref="F229:F230"/>
    <mergeCell ref="B229:B230"/>
    <mergeCell ref="D229:D230"/>
    <mergeCell ref="E229:E230"/>
    <mergeCell ref="F225:F226"/>
    <mergeCell ref="B227:B228"/>
    <mergeCell ref="D227:D228"/>
    <mergeCell ref="E227:E228"/>
    <mergeCell ref="F227:F228"/>
    <mergeCell ref="B225:B226"/>
  </mergeCells>
  <phoneticPr fontId="4"/>
  <dataValidations count="1">
    <dataValidation type="list" allowBlank="1" showInputMessage="1" showErrorMessage="1" sqref="E7:E47 E191:E230 E145:E184 E99:E138 E53:E92" xr:uid="{00000000-0002-0000-0A00-000000000000}">
      <formula1>$H$4:$K$4</formula1>
    </dataValidation>
  </dataValidations>
  <pageMargins left="0.62" right="0.4" top="0.67" bottom="0.5" header="0.51200000000000001" footer="0.23"/>
  <pageSetup paperSize="9" scale="97" orientation="portrait" blackAndWhite="1" r:id="rId1"/>
  <headerFooter alignWithMargins="0"/>
  <rowBreaks count="1" manualBreakCount="1">
    <brk id="47" max="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F184"/>
  <sheetViews>
    <sheetView showGridLines="0" view="pageBreakPreview" zoomScaleNormal="100" zoomScaleSheetLayoutView="100" workbookViewId="0"/>
  </sheetViews>
  <sheetFormatPr defaultRowHeight="13.5"/>
  <cols>
    <col min="1" max="2" width="10.625" style="4" customWidth="1"/>
    <col min="3" max="5" width="20.625" style="4" customWidth="1"/>
  </cols>
  <sheetData>
    <row r="1" spans="1:6">
      <c r="A1" s="154" t="s">
        <v>449</v>
      </c>
    </row>
    <row r="2" spans="1:6" s="4" customFormat="1" ht="21" customHeight="1">
      <c r="A2" s="762" t="s">
        <v>289</v>
      </c>
      <c r="B2" s="762"/>
      <c r="C2" s="762"/>
      <c r="D2" s="762"/>
      <c r="E2" s="762"/>
      <c r="F2" s="319"/>
    </row>
    <row r="3" spans="1:6" ht="20.100000000000001" customHeight="1" thickBot="1">
      <c r="A3" s="154" t="s">
        <v>439</v>
      </c>
      <c r="E3" s="4">
        <f>入力シート!C13</f>
        <v>0</v>
      </c>
    </row>
    <row r="4" spans="1:6" ht="50.1" customHeight="1">
      <c r="A4" s="780" t="s">
        <v>440</v>
      </c>
      <c r="B4" s="781"/>
      <c r="C4" s="781"/>
      <c r="D4" s="781"/>
      <c r="E4" s="782"/>
    </row>
    <row r="5" spans="1:6" ht="13.5" customHeight="1">
      <c r="A5" s="772" t="s">
        <v>427</v>
      </c>
      <c r="B5" s="773"/>
      <c r="C5" s="774" t="s">
        <v>426</v>
      </c>
      <c r="D5" s="774"/>
      <c r="E5" s="775"/>
    </row>
    <row r="6" spans="1:6" ht="30" customHeight="1">
      <c r="A6" s="778"/>
      <c r="B6" s="779"/>
      <c r="C6" s="776"/>
      <c r="D6" s="776"/>
      <c r="E6" s="777"/>
    </row>
    <row r="7" spans="1:6">
      <c r="A7" s="772" t="s">
        <v>427</v>
      </c>
      <c r="B7" s="773"/>
      <c r="C7" s="774" t="s">
        <v>426</v>
      </c>
      <c r="D7" s="774"/>
      <c r="E7" s="775"/>
    </row>
    <row r="8" spans="1:6" ht="30" customHeight="1">
      <c r="A8" s="778"/>
      <c r="B8" s="779"/>
      <c r="C8" s="776"/>
      <c r="D8" s="776"/>
      <c r="E8" s="777"/>
    </row>
    <row r="9" spans="1:6">
      <c r="A9" s="772" t="s">
        <v>427</v>
      </c>
      <c r="B9" s="773"/>
      <c r="C9" s="774" t="s">
        <v>426</v>
      </c>
      <c r="D9" s="774"/>
      <c r="E9" s="775"/>
    </row>
    <row r="10" spans="1:6" ht="30" customHeight="1">
      <c r="A10" s="778"/>
      <c r="B10" s="779"/>
      <c r="C10" s="776"/>
      <c r="D10" s="776"/>
      <c r="E10" s="777"/>
    </row>
    <row r="11" spans="1:6">
      <c r="A11" s="772" t="s">
        <v>427</v>
      </c>
      <c r="B11" s="773"/>
      <c r="C11" s="774" t="s">
        <v>426</v>
      </c>
      <c r="D11" s="774"/>
      <c r="E11" s="775"/>
    </row>
    <row r="12" spans="1:6" ht="30" customHeight="1" thickBot="1">
      <c r="A12" s="768"/>
      <c r="B12" s="769"/>
      <c r="C12" s="770"/>
      <c r="D12" s="770"/>
      <c r="E12" s="771"/>
    </row>
    <row r="46" spans="1:5">
      <c r="A46" s="118"/>
      <c r="B46" s="118"/>
      <c r="C46" s="118"/>
      <c r="D46" s="118"/>
      <c r="E46" s="118"/>
    </row>
    <row r="92" spans="1:5">
      <c r="A92" s="118"/>
      <c r="B92" s="118"/>
      <c r="C92" s="118"/>
      <c r="D92" s="118"/>
      <c r="E92" s="118"/>
    </row>
    <row r="138" spans="1:5">
      <c r="A138" s="118"/>
      <c r="B138" s="118"/>
      <c r="C138" s="118"/>
      <c r="D138" s="118"/>
      <c r="E138" s="118"/>
    </row>
    <row r="184" spans="1:5">
      <c r="A184" s="118"/>
      <c r="B184" s="118"/>
      <c r="C184" s="118"/>
      <c r="D184" s="118"/>
      <c r="E184" s="118"/>
    </row>
  </sheetData>
  <sheetProtection sheet="1" objects="1" scenarios="1" selectLockedCells="1"/>
  <mergeCells count="18">
    <mergeCell ref="A2:E2"/>
    <mergeCell ref="A9:B9"/>
    <mergeCell ref="C9:E9"/>
    <mergeCell ref="A10:B10"/>
    <mergeCell ref="C10:E10"/>
    <mergeCell ref="A6:B6"/>
    <mergeCell ref="A4:E4"/>
    <mergeCell ref="A5:B5"/>
    <mergeCell ref="C5:E5"/>
    <mergeCell ref="A12:B12"/>
    <mergeCell ref="C12:E12"/>
    <mergeCell ref="A11:B11"/>
    <mergeCell ref="C11:E11"/>
    <mergeCell ref="C6:E6"/>
    <mergeCell ref="A7:B7"/>
    <mergeCell ref="C7:E7"/>
    <mergeCell ref="A8:B8"/>
    <mergeCell ref="C8:E8"/>
  </mergeCells>
  <phoneticPr fontId="4"/>
  <pageMargins left="0.70866141732283472" right="0.70866141732283472"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1">
    <tabColor indexed="51"/>
  </sheetPr>
  <dimension ref="A1:L49"/>
  <sheetViews>
    <sheetView view="pageBreakPreview" zoomScaleNormal="100" zoomScaleSheetLayoutView="100" workbookViewId="0"/>
  </sheetViews>
  <sheetFormatPr defaultColWidth="9" defaultRowHeight="13.5"/>
  <cols>
    <col min="1" max="1" width="3.125" style="4" customWidth="1"/>
    <col min="2" max="2" width="4.25" style="4" customWidth="1"/>
    <col min="3" max="3" width="22.25" style="4" customWidth="1"/>
    <col min="4" max="4" width="35.75" style="4" customWidth="1"/>
    <col min="5" max="5" width="14.375" style="4" customWidth="1"/>
    <col min="6" max="6" width="7.375" style="4" customWidth="1"/>
    <col min="7" max="7" width="4.875" style="4" customWidth="1"/>
    <col min="8" max="16384" width="9" style="4"/>
  </cols>
  <sheetData>
    <row r="1" spans="1:12">
      <c r="C1" s="800" t="s">
        <v>348</v>
      </c>
      <c r="D1" s="800"/>
      <c r="E1" s="4" t="str">
        <f>'様式１－３（事業計画書）'!Z11</f>
        <v>　</v>
      </c>
      <c r="F1" s="4" t="s">
        <v>42</v>
      </c>
      <c r="G1" s="258" t="s">
        <v>412</v>
      </c>
      <c r="H1" s="259"/>
      <c r="I1" s="259"/>
    </row>
    <row r="2" spans="1:12">
      <c r="A2" s="4" t="s">
        <v>296</v>
      </c>
    </row>
    <row r="3" spans="1:12" ht="21" customHeight="1">
      <c r="A3" s="128"/>
      <c r="B3" s="757" t="s">
        <v>297</v>
      </c>
      <c r="C3" s="757"/>
      <c r="D3" s="757"/>
      <c r="E3" s="757"/>
      <c r="F3" s="757"/>
      <c r="G3" s="757"/>
    </row>
    <row r="4" spans="1:12" ht="24" customHeight="1">
      <c r="D4" s="119" t="s">
        <v>10</v>
      </c>
      <c r="E4" s="801" t="str">
        <f>IF(入力シート!C13="","",入力シート!C13)</f>
        <v/>
      </c>
      <c r="F4" s="801"/>
      <c r="G4" s="801"/>
    </row>
    <row r="5" spans="1:12" ht="10.5" customHeight="1" thickBot="1"/>
    <row r="6" spans="1:12" ht="39.75" customHeight="1" thickBot="1">
      <c r="B6" s="121" t="s">
        <v>290</v>
      </c>
      <c r="C6" s="122" t="s">
        <v>291</v>
      </c>
      <c r="D6" s="129" t="s">
        <v>298</v>
      </c>
      <c r="E6" s="123" t="s">
        <v>305</v>
      </c>
      <c r="F6" s="796" t="s">
        <v>299</v>
      </c>
      <c r="G6" s="797"/>
    </row>
    <row r="7" spans="1:12" ht="12" customHeight="1">
      <c r="B7" s="763">
        <v>1</v>
      </c>
      <c r="C7" s="63"/>
      <c r="D7" s="786"/>
      <c r="E7" s="785"/>
      <c r="F7" s="799"/>
      <c r="G7" s="798" t="s">
        <v>300</v>
      </c>
    </row>
    <row r="8" spans="1:12" ht="23.1" customHeight="1">
      <c r="B8" s="753"/>
      <c r="C8" s="481"/>
      <c r="D8" s="787"/>
      <c r="E8" s="783"/>
      <c r="F8" s="788"/>
      <c r="G8" s="791"/>
      <c r="I8" s="130" t="s">
        <v>294</v>
      </c>
      <c r="J8" s="130" t="s">
        <v>295</v>
      </c>
    </row>
    <row r="9" spans="1:12" ht="12" customHeight="1">
      <c r="B9" s="753">
        <v>2</v>
      </c>
      <c r="C9" s="63"/>
      <c r="D9" s="784"/>
      <c r="E9" s="783"/>
      <c r="F9" s="788"/>
      <c r="G9" s="791" t="s">
        <v>300</v>
      </c>
    </row>
    <row r="10" spans="1:12" ht="23.1" customHeight="1">
      <c r="B10" s="753"/>
      <c r="C10" s="67"/>
      <c r="D10" s="784"/>
      <c r="E10" s="783"/>
      <c r="F10" s="788"/>
      <c r="G10" s="791"/>
      <c r="I10" s="26" t="s">
        <v>306</v>
      </c>
      <c r="J10" s="26" t="s">
        <v>307</v>
      </c>
      <c r="K10" s="26" t="s">
        <v>308</v>
      </c>
      <c r="L10" s="113" t="s">
        <v>309</v>
      </c>
    </row>
    <row r="11" spans="1:12" ht="12" customHeight="1">
      <c r="B11" s="753">
        <v>3</v>
      </c>
      <c r="C11" s="63"/>
      <c r="D11" s="784"/>
      <c r="E11" s="783"/>
      <c r="F11" s="788"/>
      <c r="G11" s="791" t="s">
        <v>300</v>
      </c>
    </row>
    <row r="12" spans="1:12" ht="23.1" customHeight="1">
      <c r="B12" s="753"/>
      <c r="C12" s="67"/>
      <c r="D12" s="784"/>
      <c r="E12" s="783"/>
      <c r="F12" s="788"/>
      <c r="G12" s="791"/>
    </row>
    <row r="13" spans="1:12" ht="12" customHeight="1">
      <c r="B13" s="753">
        <v>4</v>
      </c>
      <c r="C13" s="63"/>
      <c r="D13" s="784"/>
      <c r="E13" s="783"/>
      <c r="F13" s="788"/>
      <c r="G13" s="791" t="s">
        <v>300</v>
      </c>
    </row>
    <row r="14" spans="1:12" ht="23.1" customHeight="1">
      <c r="B14" s="753"/>
      <c r="C14" s="67"/>
      <c r="D14" s="784"/>
      <c r="E14" s="783"/>
      <c r="F14" s="788"/>
      <c r="G14" s="791"/>
    </row>
    <row r="15" spans="1:12" ht="12" customHeight="1">
      <c r="B15" s="753">
        <v>5</v>
      </c>
      <c r="C15" s="63"/>
      <c r="D15" s="784"/>
      <c r="E15" s="783"/>
      <c r="F15" s="788"/>
      <c r="G15" s="791" t="s">
        <v>300</v>
      </c>
    </row>
    <row r="16" spans="1:12" ht="23.1" customHeight="1">
      <c r="B16" s="753"/>
      <c r="C16" s="67"/>
      <c r="D16" s="784"/>
      <c r="E16" s="783"/>
      <c r="F16" s="788"/>
      <c r="G16" s="791"/>
    </row>
    <row r="17" spans="2:7" ht="12" customHeight="1">
      <c r="B17" s="753">
        <v>6</v>
      </c>
      <c r="C17" s="63"/>
      <c r="D17" s="784"/>
      <c r="E17" s="783"/>
      <c r="F17" s="788"/>
      <c r="G17" s="791" t="s">
        <v>300</v>
      </c>
    </row>
    <row r="18" spans="2:7" ht="23.1" customHeight="1">
      <c r="B18" s="753"/>
      <c r="C18" s="67"/>
      <c r="D18" s="784"/>
      <c r="E18" s="783"/>
      <c r="F18" s="788"/>
      <c r="G18" s="791"/>
    </row>
    <row r="19" spans="2:7" ht="12" customHeight="1">
      <c r="B19" s="753">
        <v>7</v>
      </c>
      <c r="C19" s="63"/>
      <c r="D19" s="784"/>
      <c r="E19" s="783"/>
      <c r="F19" s="788"/>
      <c r="G19" s="791" t="s">
        <v>300</v>
      </c>
    </row>
    <row r="20" spans="2:7" ht="23.1" customHeight="1">
      <c r="B20" s="753"/>
      <c r="C20" s="67"/>
      <c r="D20" s="784"/>
      <c r="E20" s="783"/>
      <c r="F20" s="788"/>
      <c r="G20" s="791"/>
    </row>
    <row r="21" spans="2:7" ht="12" customHeight="1">
      <c r="B21" s="753">
        <v>8</v>
      </c>
      <c r="C21" s="63"/>
      <c r="D21" s="784"/>
      <c r="E21" s="783"/>
      <c r="F21" s="788"/>
      <c r="G21" s="791" t="s">
        <v>300</v>
      </c>
    </row>
    <row r="22" spans="2:7" ht="23.1" customHeight="1">
      <c r="B22" s="753"/>
      <c r="C22" s="67"/>
      <c r="D22" s="784"/>
      <c r="E22" s="783"/>
      <c r="F22" s="788"/>
      <c r="G22" s="791"/>
    </row>
    <row r="23" spans="2:7" ht="12" customHeight="1">
      <c r="B23" s="753">
        <v>9</v>
      </c>
      <c r="C23" s="63"/>
      <c r="D23" s="784"/>
      <c r="E23" s="783"/>
      <c r="F23" s="788"/>
      <c r="G23" s="791" t="s">
        <v>300</v>
      </c>
    </row>
    <row r="24" spans="2:7" ht="23.1" customHeight="1">
      <c r="B24" s="753"/>
      <c r="C24" s="67"/>
      <c r="D24" s="784"/>
      <c r="E24" s="783"/>
      <c r="F24" s="788"/>
      <c r="G24" s="791"/>
    </row>
    <row r="25" spans="2:7" ht="12" customHeight="1">
      <c r="B25" s="753">
        <v>10</v>
      </c>
      <c r="C25" s="63"/>
      <c r="D25" s="784"/>
      <c r="E25" s="783"/>
      <c r="F25" s="788"/>
      <c r="G25" s="791" t="s">
        <v>300</v>
      </c>
    </row>
    <row r="26" spans="2:7" ht="23.1" customHeight="1">
      <c r="B26" s="753"/>
      <c r="C26" s="67"/>
      <c r="D26" s="784"/>
      <c r="E26" s="783"/>
      <c r="F26" s="788"/>
      <c r="G26" s="791"/>
    </row>
    <row r="27" spans="2:7" ht="12" customHeight="1">
      <c r="B27" s="753">
        <v>11</v>
      </c>
      <c r="C27" s="63"/>
      <c r="D27" s="784"/>
      <c r="E27" s="783"/>
      <c r="F27" s="788"/>
      <c r="G27" s="791" t="s">
        <v>300</v>
      </c>
    </row>
    <row r="28" spans="2:7" ht="23.1" customHeight="1">
      <c r="B28" s="753"/>
      <c r="C28" s="67"/>
      <c r="D28" s="784"/>
      <c r="E28" s="783"/>
      <c r="F28" s="788"/>
      <c r="G28" s="791"/>
    </row>
    <row r="29" spans="2:7" ht="12" customHeight="1">
      <c r="B29" s="753">
        <v>12</v>
      </c>
      <c r="C29" s="63"/>
      <c r="D29" s="784"/>
      <c r="E29" s="783"/>
      <c r="F29" s="788"/>
      <c r="G29" s="791" t="s">
        <v>300</v>
      </c>
    </row>
    <row r="30" spans="2:7" ht="23.1" customHeight="1">
      <c r="B30" s="753"/>
      <c r="C30" s="67"/>
      <c r="D30" s="784"/>
      <c r="E30" s="783"/>
      <c r="F30" s="788"/>
      <c r="G30" s="791"/>
    </row>
    <row r="31" spans="2:7" ht="12" customHeight="1">
      <c r="B31" s="753">
        <v>13</v>
      </c>
      <c r="C31" s="63"/>
      <c r="D31" s="784"/>
      <c r="E31" s="783"/>
      <c r="F31" s="788"/>
      <c r="G31" s="791" t="s">
        <v>300</v>
      </c>
    </row>
    <row r="32" spans="2:7" ht="23.1" customHeight="1">
      <c r="B32" s="753"/>
      <c r="C32" s="67"/>
      <c r="D32" s="784"/>
      <c r="E32" s="783"/>
      <c r="F32" s="788"/>
      <c r="G32" s="791"/>
    </row>
    <row r="33" spans="2:8" ht="12" customHeight="1">
      <c r="B33" s="753">
        <v>14</v>
      </c>
      <c r="C33" s="63"/>
      <c r="D33" s="784"/>
      <c r="E33" s="783"/>
      <c r="F33" s="788"/>
      <c r="G33" s="791" t="s">
        <v>300</v>
      </c>
    </row>
    <row r="34" spans="2:8" ht="23.1" customHeight="1">
      <c r="B34" s="753"/>
      <c r="C34" s="67"/>
      <c r="D34" s="784"/>
      <c r="E34" s="783"/>
      <c r="F34" s="788"/>
      <c r="G34" s="791"/>
    </row>
    <row r="35" spans="2:8" ht="12" customHeight="1">
      <c r="B35" s="753">
        <v>15</v>
      </c>
      <c r="C35" s="63"/>
      <c r="D35" s="784"/>
      <c r="E35" s="783"/>
      <c r="F35" s="788"/>
      <c r="G35" s="791" t="s">
        <v>300</v>
      </c>
    </row>
    <row r="36" spans="2:8" ht="23.1" customHeight="1">
      <c r="B36" s="753"/>
      <c r="C36" s="67"/>
      <c r="D36" s="784"/>
      <c r="E36" s="783"/>
      <c r="F36" s="788"/>
      <c r="G36" s="791"/>
    </row>
    <row r="37" spans="2:8" ht="12" customHeight="1">
      <c r="B37" s="753">
        <v>16</v>
      </c>
      <c r="C37" s="63"/>
      <c r="D37" s="784"/>
      <c r="E37" s="783"/>
      <c r="F37" s="788"/>
      <c r="G37" s="791" t="s">
        <v>300</v>
      </c>
    </row>
    <row r="38" spans="2:8" ht="23.1" customHeight="1">
      <c r="B38" s="753"/>
      <c r="C38" s="67"/>
      <c r="D38" s="784"/>
      <c r="E38" s="783"/>
      <c r="F38" s="788"/>
      <c r="G38" s="791"/>
    </row>
    <row r="39" spans="2:8" ht="12" customHeight="1">
      <c r="B39" s="753">
        <v>17</v>
      </c>
      <c r="C39" s="63"/>
      <c r="D39" s="784"/>
      <c r="E39" s="783"/>
      <c r="F39" s="788"/>
      <c r="G39" s="791" t="s">
        <v>300</v>
      </c>
    </row>
    <row r="40" spans="2:8" ht="23.1" customHeight="1">
      <c r="B40" s="753"/>
      <c r="C40" s="67"/>
      <c r="D40" s="784"/>
      <c r="E40" s="783"/>
      <c r="F40" s="788"/>
      <c r="G40" s="791"/>
    </row>
    <row r="41" spans="2:8" ht="12" customHeight="1">
      <c r="B41" s="753">
        <v>18</v>
      </c>
      <c r="C41" s="63"/>
      <c r="D41" s="784"/>
      <c r="E41" s="783"/>
      <c r="F41" s="788"/>
      <c r="G41" s="791" t="s">
        <v>300</v>
      </c>
    </row>
    <row r="42" spans="2:8" ht="23.1" customHeight="1">
      <c r="B42" s="753"/>
      <c r="C42" s="67"/>
      <c r="D42" s="784"/>
      <c r="E42" s="783"/>
      <c r="F42" s="788"/>
      <c r="G42" s="791"/>
    </row>
    <row r="43" spans="2:8" ht="12" customHeight="1">
      <c r="B43" s="753">
        <v>19</v>
      </c>
      <c r="C43" s="63"/>
      <c r="D43" s="784"/>
      <c r="E43" s="783"/>
      <c r="F43" s="788"/>
      <c r="G43" s="791" t="s">
        <v>300</v>
      </c>
    </row>
    <row r="44" spans="2:8" ht="23.1" customHeight="1">
      <c r="B44" s="753"/>
      <c r="C44" s="67"/>
      <c r="D44" s="784"/>
      <c r="E44" s="783"/>
      <c r="F44" s="788"/>
      <c r="G44" s="791"/>
    </row>
    <row r="45" spans="2:8" ht="12" customHeight="1">
      <c r="B45" s="753">
        <v>20</v>
      </c>
      <c r="C45" s="63"/>
      <c r="D45" s="784"/>
      <c r="E45" s="794"/>
      <c r="F45" s="788"/>
      <c r="G45" s="791" t="s">
        <v>300</v>
      </c>
    </row>
    <row r="46" spans="2:8" ht="23.1" customHeight="1" thickBot="1">
      <c r="B46" s="754"/>
      <c r="C46" s="67"/>
      <c r="D46" s="792"/>
      <c r="E46" s="795"/>
      <c r="F46" s="793"/>
      <c r="G46" s="802"/>
    </row>
    <row r="47" spans="2:8" ht="30.75" customHeight="1" thickBot="1">
      <c r="B47" s="789" t="s">
        <v>301</v>
      </c>
      <c r="C47" s="790"/>
      <c r="D47" s="790"/>
      <c r="E47" s="131"/>
      <c r="F47" s="324">
        <f>SUM(F7:F46)</f>
        <v>0</v>
      </c>
      <c r="G47" s="132" t="s">
        <v>300</v>
      </c>
      <c r="H47" s="71" t="str">
        <f>IF(入力シート!C33=F47,"　","←入力シートの他病院受入総研修時間数と相違しています。")</f>
        <v>　</v>
      </c>
    </row>
    <row r="48" spans="2:8" ht="18" customHeight="1">
      <c r="B48" s="4" t="s">
        <v>310</v>
      </c>
    </row>
    <row r="49" spans="4:6">
      <c r="D49" s="154"/>
      <c r="F49" s="157"/>
    </row>
  </sheetData>
  <sheetProtection sheet="1" objects="1" scenarios="1" selectLockedCells="1"/>
  <mergeCells count="105">
    <mergeCell ref="F6:G6"/>
    <mergeCell ref="G7:G8"/>
    <mergeCell ref="G9:G10"/>
    <mergeCell ref="G11:G12"/>
    <mergeCell ref="F7:F8"/>
    <mergeCell ref="F9:F10"/>
    <mergeCell ref="C1:D1"/>
    <mergeCell ref="E4:G4"/>
    <mergeCell ref="G45:G46"/>
    <mergeCell ref="B3:G3"/>
    <mergeCell ref="G29:G30"/>
    <mergeCell ref="G31:G32"/>
    <mergeCell ref="G33:G34"/>
    <mergeCell ref="G35:G36"/>
    <mergeCell ref="G21:G22"/>
    <mergeCell ref="G27:G28"/>
    <mergeCell ref="F11:F12"/>
    <mergeCell ref="G13:G14"/>
    <mergeCell ref="G15:G16"/>
    <mergeCell ref="F27:F28"/>
    <mergeCell ref="B35:B36"/>
    <mergeCell ref="D35:D36"/>
    <mergeCell ref="D39:D40"/>
    <mergeCell ref="B25:B26"/>
    <mergeCell ref="B47:D47"/>
    <mergeCell ref="G37:G38"/>
    <mergeCell ref="G39:G40"/>
    <mergeCell ref="G41:G42"/>
    <mergeCell ref="G43:G44"/>
    <mergeCell ref="F39:F40"/>
    <mergeCell ref="G17:G18"/>
    <mergeCell ref="G19:G20"/>
    <mergeCell ref="G25:G26"/>
    <mergeCell ref="G23:G24"/>
    <mergeCell ref="B45:B46"/>
    <mergeCell ref="D45:D46"/>
    <mergeCell ref="B43:B44"/>
    <mergeCell ref="D43:D44"/>
    <mergeCell ref="B41:B42"/>
    <mergeCell ref="F41:F42"/>
    <mergeCell ref="F43:F44"/>
    <mergeCell ref="F45:F46"/>
    <mergeCell ref="D41:D42"/>
    <mergeCell ref="E43:E44"/>
    <mergeCell ref="E45:E46"/>
    <mergeCell ref="B37:B38"/>
    <mergeCell ref="D37:D38"/>
    <mergeCell ref="B39:B40"/>
    <mergeCell ref="F13:F14"/>
    <mergeCell ref="F29:F30"/>
    <mergeCell ref="F31:F32"/>
    <mergeCell ref="F33:F34"/>
    <mergeCell ref="F35:F36"/>
    <mergeCell ref="F37:F38"/>
    <mergeCell ref="B33:B34"/>
    <mergeCell ref="D33:D34"/>
    <mergeCell ref="F15:F16"/>
    <mergeCell ref="F17:F18"/>
    <mergeCell ref="F19:F20"/>
    <mergeCell ref="F21:F22"/>
    <mergeCell ref="F23:F24"/>
    <mergeCell ref="F25:F26"/>
    <mergeCell ref="B31:B32"/>
    <mergeCell ref="D31:D32"/>
    <mergeCell ref="B23:B24"/>
    <mergeCell ref="D23:D24"/>
    <mergeCell ref="B29:B30"/>
    <mergeCell ref="D29:D30"/>
    <mergeCell ref="B27:B28"/>
    <mergeCell ref="D27:D28"/>
    <mergeCell ref="E13:E14"/>
    <mergeCell ref="E15:E16"/>
    <mergeCell ref="E17:E18"/>
    <mergeCell ref="B15:B16"/>
    <mergeCell ref="D15:D16"/>
    <mergeCell ref="B21:B22"/>
    <mergeCell ref="B7:B8"/>
    <mergeCell ref="E7:E8"/>
    <mergeCell ref="E9:E10"/>
    <mergeCell ref="D7:D8"/>
    <mergeCell ref="B11:B12"/>
    <mergeCell ref="D11:D12"/>
    <mergeCell ref="B9:B10"/>
    <mergeCell ref="D9:D10"/>
    <mergeCell ref="E11:E12"/>
    <mergeCell ref="E19:E20"/>
    <mergeCell ref="B13:B14"/>
    <mergeCell ref="D13:D14"/>
    <mergeCell ref="B19:B20"/>
    <mergeCell ref="D19:D20"/>
    <mergeCell ref="B17:B18"/>
    <mergeCell ref="D17:D18"/>
    <mergeCell ref="E35:E36"/>
    <mergeCell ref="E37:E38"/>
    <mergeCell ref="E39:E40"/>
    <mergeCell ref="E41:E42"/>
    <mergeCell ref="E27:E28"/>
    <mergeCell ref="E29:E30"/>
    <mergeCell ref="E31:E32"/>
    <mergeCell ref="E33:E34"/>
    <mergeCell ref="D21:D22"/>
    <mergeCell ref="E21:E22"/>
    <mergeCell ref="E23:E24"/>
    <mergeCell ref="E25:E26"/>
    <mergeCell ref="D25:D26"/>
  </mergeCells>
  <phoneticPr fontId="4"/>
  <dataValidations count="2">
    <dataValidation type="list" allowBlank="1" showInputMessage="1" showErrorMessage="1" sqref="E7:E46" xr:uid="{00000000-0002-0000-0C00-000000000000}">
      <formula1>$I$10:$L$10</formula1>
    </dataValidation>
    <dataValidation imeMode="hiragana" allowBlank="1" showInputMessage="1" showErrorMessage="1" sqref="C7 C9 C11 C13 C15 C17 C19 C21 C23 C25 C27 C29 C31 C33 C35 C37 C39 C41 C43 C45" xr:uid="{00000000-0002-0000-0C00-000001000000}"/>
  </dataValidations>
  <pageMargins left="0.43307086614173229" right="0.31496062992125984" top="0.47244094488188981" bottom="0.39370078740157483" header="0.51181102362204722" footer="0.23622047244094491"/>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0" tint="-0.34998626667073579"/>
  </sheetPr>
  <dimension ref="A2:H73"/>
  <sheetViews>
    <sheetView workbookViewId="0"/>
  </sheetViews>
  <sheetFormatPr defaultRowHeight="13.5"/>
  <cols>
    <col min="1" max="1" width="5.125" customWidth="1"/>
    <col min="2" max="2" width="9" style="25"/>
    <col min="3" max="3" width="4.875" customWidth="1"/>
    <col min="4" max="4" width="7" customWidth="1"/>
    <col min="5" max="5" width="10.625" style="25" customWidth="1"/>
    <col min="6" max="6" width="4.875" customWidth="1"/>
    <col min="7" max="7" width="5.875" customWidth="1"/>
    <col min="8" max="8" width="10.75" style="25" customWidth="1"/>
  </cols>
  <sheetData>
    <row r="2" spans="1:8">
      <c r="A2" t="s">
        <v>30</v>
      </c>
      <c r="D2" t="s">
        <v>66</v>
      </c>
      <c r="G2" t="s">
        <v>111</v>
      </c>
    </row>
    <row r="3" spans="1:8">
      <c r="A3">
        <v>0</v>
      </c>
      <c r="B3" s="25">
        <v>0</v>
      </c>
      <c r="D3">
        <v>0</v>
      </c>
      <c r="E3" s="25">
        <v>0</v>
      </c>
      <c r="G3">
        <v>0</v>
      </c>
      <c r="H3" s="25">
        <v>0</v>
      </c>
    </row>
    <row r="4" spans="1:8">
      <c r="A4">
        <v>1</v>
      </c>
      <c r="B4" s="25">
        <v>440000</v>
      </c>
      <c r="D4">
        <v>1</v>
      </c>
      <c r="E4" s="25">
        <v>215000</v>
      </c>
      <c r="G4">
        <v>1</v>
      </c>
      <c r="H4" s="25">
        <v>113000</v>
      </c>
    </row>
    <row r="5" spans="1:8">
      <c r="A5">
        <v>2</v>
      </c>
      <c r="B5" s="25">
        <v>630000</v>
      </c>
      <c r="D5">
        <v>2</v>
      </c>
      <c r="E5" s="25">
        <v>430000</v>
      </c>
      <c r="G5">
        <v>2</v>
      </c>
      <c r="H5" s="25">
        <v>113000</v>
      </c>
    </row>
    <row r="6" spans="1:8">
      <c r="A6">
        <v>3</v>
      </c>
      <c r="B6" s="25">
        <v>630000</v>
      </c>
      <c r="D6">
        <v>3</v>
      </c>
      <c r="E6" s="25">
        <v>645000</v>
      </c>
      <c r="G6">
        <v>3</v>
      </c>
      <c r="H6" s="25">
        <v>113000</v>
      </c>
    </row>
    <row r="7" spans="1:8">
      <c r="A7">
        <v>4</v>
      </c>
      <c r="B7" s="25">
        <v>630000</v>
      </c>
      <c r="D7">
        <v>4</v>
      </c>
      <c r="E7" s="25">
        <v>860000</v>
      </c>
      <c r="G7">
        <v>4</v>
      </c>
      <c r="H7" s="25">
        <v>113000</v>
      </c>
    </row>
    <row r="8" spans="1:8">
      <c r="A8">
        <v>5</v>
      </c>
      <c r="B8" s="25">
        <v>630000</v>
      </c>
      <c r="D8">
        <v>5</v>
      </c>
      <c r="E8" s="25">
        <v>1075000</v>
      </c>
      <c r="G8">
        <v>5</v>
      </c>
      <c r="H8" s="25">
        <v>226000</v>
      </c>
    </row>
    <row r="9" spans="1:8">
      <c r="A9">
        <v>6</v>
      </c>
      <c r="B9" s="25">
        <v>630000</v>
      </c>
      <c r="D9">
        <v>6</v>
      </c>
      <c r="E9" s="25">
        <v>1290000</v>
      </c>
      <c r="G9">
        <v>6</v>
      </c>
      <c r="H9" s="25">
        <v>226000</v>
      </c>
    </row>
    <row r="10" spans="1:8">
      <c r="A10">
        <v>7</v>
      </c>
      <c r="B10" s="25">
        <v>630000</v>
      </c>
      <c r="D10">
        <v>7</v>
      </c>
      <c r="E10" s="25">
        <v>1505000</v>
      </c>
      <c r="G10">
        <v>7</v>
      </c>
      <c r="H10" s="25">
        <v>226000</v>
      </c>
    </row>
    <row r="11" spans="1:8">
      <c r="A11">
        <v>8</v>
      </c>
      <c r="B11" s="25">
        <v>630000</v>
      </c>
      <c r="D11">
        <v>8</v>
      </c>
      <c r="E11" s="25">
        <v>1720000</v>
      </c>
      <c r="G11">
        <v>8</v>
      </c>
      <c r="H11" s="25">
        <v>226000</v>
      </c>
    </row>
    <row r="12" spans="1:8">
      <c r="A12">
        <v>9</v>
      </c>
      <c r="B12" s="25">
        <v>630000</v>
      </c>
      <c r="D12">
        <v>9</v>
      </c>
      <c r="E12" s="25">
        <v>1935000</v>
      </c>
      <c r="G12">
        <v>9</v>
      </c>
      <c r="H12" s="25">
        <v>226000</v>
      </c>
    </row>
    <row r="13" spans="1:8">
      <c r="A13">
        <v>10</v>
      </c>
      <c r="B13" s="25">
        <v>630000</v>
      </c>
      <c r="D13">
        <v>10</v>
      </c>
      <c r="E13" s="25">
        <v>2150000</v>
      </c>
      <c r="G13">
        <v>10</v>
      </c>
      <c r="H13" s="25">
        <v>566000</v>
      </c>
    </row>
    <row r="14" spans="1:8">
      <c r="A14">
        <v>11</v>
      </c>
      <c r="B14" s="25">
        <v>630000</v>
      </c>
      <c r="D14">
        <v>11</v>
      </c>
      <c r="E14" s="25">
        <v>2365000</v>
      </c>
      <c r="G14">
        <v>11</v>
      </c>
      <c r="H14" s="25">
        <v>566000</v>
      </c>
    </row>
    <row r="15" spans="1:8">
      <c r="A15">
        <v>12</v>
      </c>
      <c r="B15" s="25">
        <v>630000</v>
      </c>
      <c r="D15">
        <v>12</v>
      </c>
      <c r="E15" s="25">
        <v>2580000</v>
      </c>
      <c r="G15">
        <v>12</v>
      </c>
      <c r="H15" s="25">
        <v>566000</v>
      </c>
    </row>
    <row r="16" spans="1:8">
      <c r="A16">
        <v>13</v>
      </c>
      <c r="B16" s="25">
        <v>630000</v>
      </c>
      <c r="D16">
        <v>13</v>
      </c>
      <c r="E16" s="25">
        <v>2795000</v>
      </c>
      <c r="G16">
        <v>13</v>
      </c>
      <c r="H16" s="25">
        <v>566000</v>
      </c>
    </row>
    <row r="17" spans="1:8">
      <c r="A17">
        <v>14</v>
      </c>
      <c r="B17" s="25">
        <v>630000</v>
      </c>
      <c r="D17">
        <v>14</v>
      </c>
      <c r="E17" s="25">
        <v>3010000</v>
      </c>
      <c r="G17">
        <v>14</v>
      </c>
      <c r="H17" s="25">
        <v>566000</v>
      </c>
    </row>
    <row r="18" spans="1:8">
      <c r="A18">
        <v>15</v>
      </c>
      <c r="B18" s="25">
        <v>630000</v>
      </c>
      <c r="G18">
        <v>15</v>
      </c>
      <c r="H18" s="25">
        <v>849000</v>
      </c>
    </row>
    <row r="19" spans="1:8">
      <c r="A19">
        <v>16</v>
      </c>
      <c r="B19" s="25">
        <v>630000</v>
      </c>
      <c r="G19">
        <v>16</v>
      </c>
      <c r="H19" s="25">
        <v>849000</v>
      </c>
    </row>
    <row r="20" spans="1:8">
      <c r="A20">
        <v>17</v>
      </c>
      <c r="B20" s="25">
        <v>630000</v>
      </c>
      <c r="G20">
        <v>17</v>
      </c>
      <c r="H20" s="25">
        <v>849000</v>
      </c>
    </row>
    <row r="21" spans="1:8">
      <c r="A21">
        <v>18</v>
      </c>
      <c r="B21" s="25">
        <v>630000</v>
      </c>
      <c r="G21">
        <v>18</v>
      </c>
      <c r="H21" s="25">
        <v>849000</v>
      </c>
    </row>
    <row r="22" spans="1:8">
      <c r="A22">
        <v>19</v>
      </c>
      <c r="B22" s="25">
        <v>630000</v>
      </c>
      <c r="G22">
        <v>19</v>
      </c>
      <c r="H22" s="25">
        <v>849000</v>
      </c>
    </row>
    <row r="23" spans="1:8">
      <c r="A23">
        <v>20</v>
      </c>
      <c r="B23" s="25">
        <v>630000</v>
      </c>
      <c r="G23">
        <v>20</v>
      </c>
      <c r="H23" s="25">
        <v>1132000</v>
      </c>
    </row>
    <row r="24" spans="1:8">
      <c r="A24">
        <v>21</v>
      </c>
      <c r="B24" s="25">
        <v>630000</v>
      </c>
      <c r="G24">
        <v>21</v>
      </c>
      <c r="H24" s="25">
        <v>1177000</v>
      </c>
    </row>
    <row r="25" spans="1:8">
      <c r="A25">
        <v>22</v>
      </c>
      <c r="B25" s="25">
        <v>630000</v>
      </c>
      <c r="G25">
        <v>22</v>
      </c>
      <c r="H25" s="25">
        <v>1222000</v>
      </c>
    </row>
    <row r="26" spans="1:8">
      <c r="A26">
        <v>23</v>
      </c>
      <c r="B26" s="25">
        <v>630000</v>
      </c>
      <c r="G26">
        <v>23</v>
      </c>
      <c r="H26" s="25">
        <v>1267000</v>
      </c>
    </row>
    <row r="27" spans="1:8">
      <c r="A27">
        <v>24</v>
      </c>
      <c r="B27" s="25">
        <v>630000</v>
      </c>
      <c r="G27">
        <v>24</v>
      </c>
      <c r="H27" s="25">
        <v>1312000</v>
      </c>
    </row>
    <row r="28" spans="1:8">
      <c r="A28">
        <v>25</v>
      </c>
      <c r="B28" s="25">
        <v>630000</v>
      </c>
      <c r="G28">
        <v>25</v>
      </c>
      <c r="H28" s="25">
        <v>1357000</v>
      </c>
    </row>
    <row r="29" spans="1:8">
      <c r="A29">
        <v>26</v>
      </c>
      <c r="B29" s="25">
        <v>630000</v>
      </c>
      <c r="G29">
        <v>26</v>
      </c>
      <c r="H29" s="25">
        <v>1402000</v>
      </c>
    </row>
    <row r="30" spans="1:8">
      <c r="A30">
        <v>27</v>
      </c>
      <c r="B30" s="25">
        <v>630000</v>
      </c>
      <c r="G30">
        <v>27</v>
      </c>
      <c r="H30" s="25">
        <v>1447000</v>
      </c>
    </row>
    <row r="31" spans="1:8">
      <c r="A31">
        <v>28</v>
      </c>
      <c r="B31" s="25">
        <v>630000</v>
      </c>
      <c r="G31">
        <v>28</v>
      </c>
      <c r="H31" s="25">
        <v>1492000</v>
      </c>
    </row>
    <row r="32" spans="1:8">
      <c r="A32">
        <v>29</v>
      </c>
      <c r="B32" s="25">
        <v>630000</v>
      </c>
      <c r="G32">
        <v>29</v>
      </c>
      <c r="H32" s="25">
        <v>1537000</v>
      </c>
    </row>
    <row r="33" spans="1:8">
      <c r="A33">
        <v>30</v>
      </c>
      <c r="B33" s="25">
        <v>630000</v>
      </c>
      <c r="G33">
        <v>30</v>
      </c>
      <c r="H33" s="25">
        <v>1582000</v>
      </c>
    </row>
    <row r="34" spans="1:8">
      <c r="A34">
        <v>31</v>
      </c>
      <c r="B34" s="25">
        <v>630000</v>
      </c>
    </row>
    <row r="35" spans="1:8">
      <c r="A35">
        <v>32</v>
      </c>
      <c r="B35" s="25">
        <v>630000</v>
      </c>
    </row>
    <row r="36" spans="1:8">
      <c r="A36">
        <v>33</v>
      </c>
      <c r="B36" s="25">
        <v>630000</v>
      </c>
    </row>
    <row r="37" spans="1:8">
      <c r="A37">
        <v>34</v>
      </c>
      <c r="B37" s="25">
        <v>630000</v>
      </c>
    </row>
    <row r="38" spans="1:8">
      <c r="A38">
        <v>35</v>
      </c>
      <c r="B38" s="25">
        <v>630000</v>
      </c>
    </row>
    <row r="39" spans="1:8">
      <c r="A39">
        <v>36</v>
      </c>
      <c r="B39" s="25">
        <v>630000</v>
      </c>
    </row>
    <row r="40" spans="1:8">
      <c r="A40">
        <v>37</v>
      </c>
      <c r="B40" s="25">
        <v>630000</v>
      </c>
    </row>
    <row r="41" spans="1:8">
      <c r="A41">
        <v>38</v>
      </c>
      <c r="B41" s="25">
        <v>630000</v>
      </c>
    </row>
    <row r="42" spans="1:8">
      <c r="A42">
        <v>39</v>
      </c>
      <c r="B42" s="25">
        <v>630000</v>
      </c>
    </row>
    <row r="43" spans="1:8">
      <c r="A43">
        <v>40</v>
      </c>
      <c r="B43" s="25">
        <v>630000</v>
      </c>
    </row>
    <row r="44" spans="1:8">
      <c r="A44">
        <v>41</v>
      </c>
      <c r="B44" s="25">
        <v>630000</v>
      </c>
    </row>
    <row r="45" spans="1:8">
      <c r="A45">
        <v>42</v>
      </c>
      <c r="B45" s="25">
        <v>630000</v>
      </c>
    </row>
    <row r="46" spans="1:8">
      <c r="A46">
        <v>43</v>
      </c>
      <c r="B46" s="25">
        <v>630000</v>
      </c>
    </row>
    <row r="47" spans="1:8">
      <c r="A47">
        <v>44</v>
      </c>
      <c r="B47" s="25">
        <v>630000</v>
      </c>
    </row>
    <row r="48" spans="1:8">
      <c r="A48">
        <v>45</v>
      </c>
      <c r="B48" s="25">
        <v>630000</v>
      </c>
    </row>
    <row r="49" spans="1:2">
      <c r="A49">
        <v>46</v>
      </c>
      <c r="B49" s="25">
        <v>630000</v>
      </c>
    </row>
    <row r="50" spans="1:2">
      <c r="A50">
        <v>47</v>
      </c>
      <c r="B50" s="25">
        <v>630000</v>
      </c>
    </row>
    <row r="51" spans="1:2">
      <c r="A51">
        <v>48</v>
      </c>
      <c r="B51" s="25">
        <v>630000</v>
      </c>
    </row>
    <row r="52" spans="1:2">
      <c r="A52">
        <v>49</v>
      </c>
      <c r="B52" s="25">
        <v>630000</v>
      </c>
    </row>
    <row r="53" spans="1:2">
      <c r="A53">
        <v>50</v>
      </c>
      <c r="B53" s="25">
        <v>630000</v>
      </c>
    </row>
    <row r="54" spans="1:2">
      <c r="A54">
        <v>51</v>
      </c>
      <c r="B54" s="25">
        <v>630000</v>
      </c>
    </row>
    <row r="55" spans="1:2">
      <c r="A55">
        <v>52</v>
      </c>
      <c r="B55" s="25">
        <v>630000</v>
      </c>
    </row>
    <row r="56" spans="1:2">
      <c r="A56">
        <v>53</v>
      </c>
      <c r="B56" s="25">
        <v>630000</v>
      </c>
    </row>
    <row r="57" spans="1:2">
      <c r="A57">
        <v>54</v>
      </c>
      <c r="B57" s="25">
        <v>630000</v>
      </c>
    </row>
    <row r="58" spans="1:2">
      <c r="A58">
        <v>55</v>
      </c>
      <c r="B58" s="25">
        <v>630000</v>
      </c>
    </row>
    <row r="59" spans="1:2">
      <c r="A59">
        <v>56</v>
      </c>
      <c r="B59" s="25">
        <v>630000</v>
      </c>
    </row>
    <row r="60" spans="1:2">
      <c r="A60">
        <v>57</v>
      </c>
      <c r="B60" s="25">
        <v>630000</v>
      </c>
    </row>
    <row r="61" spans="1:2">
      <c r="A61">
        <v>58</v>
      </c>
      <c r="B61" s="25">
        <v>630000</v>
      </c>
    </row>
    <row r="62" spans="1:2">
      <c r="A62">
        <v>59</v>
      </c>
      <c r="B62" s="25">
        <v>630000</v>
      </c>
    </row>
    <row r="63" spans="1:2">
      <c r="A63">
        <v>60</v>
      </c>
      <c r="B63" s="25">
        <v>630000</v>
      </c>
    </row>
    <row r="64" spans="1:2">
      <c r="A64">
        <v>61</v>
      </c>
      <c r="B64" s="25">
        <v>630000</v>
      </c>
    </row>
    <row r="65" spans="1:2">
      <c r="A65">
        <v>62</v>
      </c>
      <c r="B65" s="25">
        <v>630000</v>
      </c>
    </row>
    <row r="66" spans="1:2">
      <c r="A66">
        <v>63</v>
      </c>
      <c r="B66" s="25">
        <v>630000</v>
      </c>
    </row>
    <row r="67" spans="1:2">
      <c r="A67">
        <v>64</v>
      </c>
      <c r="B67" s="25">
        <v>630000</v>
      </c>
    </row>
    <row r="68" spans="1:2">
      <c r="A68">
        <v>65</v>
      </c>
      <c r="B68" s="25">
        <v>630000</v>
      </c>
    </row>
    <row r="69" spans="1:2">
      <c r="A69">
        <v>66</v>
      </c>
      <c r="B69" s="25">
        <v>630000</v>
      </c>
    </row>
    <row r="70" spans="1:2">
      <c r="A70">
        <v>67</v>
      </c>
      <c r="B70" s="25">
        <v>630000</v>
      </c>
    </row>
    <row r="71" spans="1:2">
      <c r="A71">
        <v>68</v>
      </c>
      <c r="B71" s="25">
        <v>630000</v>
      </c>
    </row>
    <row r="72" spans="1:2">
      <c r="A72">
        <v>69</v>
      </c>
      <c r="B72" s="25">
        <v>630000</v>
      </c>
    </row>
    <row r="73" spans="1:2">
      <c r="A73">
        <v>70</v>
      </c>
      <c r="B73" s="25">
        <v>630000</v>
      </c>
    </row>
  </sheetData>
  <sheetProtection selectLockedCells="1"/>
  <phoneticPr fontId="4"/>
  <pageMargins left="0.75" right="0.75" top="1" bottom="1" header="0.51200000000000001" footer="0.5120000000000000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0" tint="-0.34998626667073579"/>
  </sheetPr>
  <dimension ref="A1:AI21"/>
  <sheetViews>
    <sheetView topLeftCell="A2" workbookViewId="0">
      <selection activeCell="A9" sqref="A9"/>
    </sheetView>
  </sheetViews>
  <sheetFormatPr defaultColWidth="9" defaultRowHeight="13.5"/>
  <cols>
    <col min="1" max="1" width="12" style="195" customWidth="1"/>
    <col min="2" max="2" width="11.875" style="195" bestFit="1" customWidth="1"/>
    <col min="3" max="3" width="12" style="195" customWidth="1"/>
    <col min="4" max="4" width="11.125" style="195" customWidth="1"/>
    <col min="5" max="5" width="10" style="195" customWidth="1"/>
    <col min="6" max="6" width="13.25" style="195" customWidth="1"/>
    <col min="7" max="7" width="12.25" style="195" customWidth="1"/>
    <col min="8" max="8" width="12.75" style="195" bestFit="1" customWidth="1"/>
    <col min="9" max="9" width="12.5" style="195" customWidth="1"/>
    <col min="10" max="10" width="10.75" style="195" customWidth="1"/>
    <col min="11" max="11" width="12.125" style="195" customWidth="1"/>
    <col min="12" max="12" width="12.25" style="195" customWidth="1"/>
    <col min="13" max="13" width="11" style="195" bestFit="1" customWidth="1"/>
    <col min="14" max="14" width="13" style="195" customWidth="1"/>
    <col min="15" max="15" width="9.875" style="195" customWidth="1"/>
    <col min="16" max="16" width="10.625" style="195" customWidth="1"/>
    <col min="17" max="17" width="10.375" style="195" customWidth="1"/>
    <col min="18" max="18" width="10.75" style="195" customWidth="1"/>
    <col min="19" max="19" width="12.5" style="195" customWidth="1"/>
    <col min="20" max="33" width="4.875" style="195" customWidth="1"/>
    <col min="34" max="34" width="9.875" style="195" customWidth="1"/>
    <col min="35" max="35" width="4.875" style="195" customWidth="1"/>
    <col min="36" max="16384" width="9" style="195"/>
  </cols>
  <sheetData>
    <row r="1" spans="1:35">
      <c r="A1" s="195" t="s">
        <v>201</v>
      </c>
    </row>
    <row r="3" spans="1:35">
      <c r="A3" s="195" t="s">
        <v>200</v>
      </c>
    </row>
    <row r="4" spans="1:35" ht="14.25" thickBot="1">
      <c r="A4" s="195" t="s">
        <v>202</v>
      </c>
    </row>
    <row r="5" spans="1:35" s="201" customFormat="1" ht="12">
      <c r="A5" s="196"/>
      <c r="B5" s="197"/>
      <c r="C5" s="198"/>
      <c r="D5" s="199"/>
      <c r="E5" s="199"/>
      <c r="F5" s="199"/>
      <c r="G5" s="199"/>
      <c r="H5" s="818" t="s">
        <v>204</v>
      </c>
      <c r="I5" s="819"/>
      <c r="J5" s="819"/>
      <c r="K5" s="819"/>
      <c r="L5" s="819"/>
      <c r="M5" s="819"/>
      <c r="N5" s="820"/>
      <c r="O5" s="199"/>
      <c r="P5" s="199"/>
      <c r="Q5" s="199"/>
      <c r="R5" s="199"/>
      <c r="S5" s="199"/>
      <c r="T5" s="200"/>
    </row>
    <row r="6" spans="1:35" s="207" customFormat="1" ht="24">
      <c r="A6" s="811" t="s">
        <v>332</v>
      </c>
      <c r="B6" s="812" t="s">
        <v>205</v>
      </c>
      <c r="C6" s="803" t="s">
        <v>206</v>
      </c>
      <c r="D6" s="812" t="s">
        <v>207</v>
      </c>
      <c r="E6" s="803" t="s">
        <v>378</v>
      </c>
      <c r="F6" s="812" t="s">
        <v>208</v>
      </c>
      <c r="G6" s="803" t="s">
        <v>379</v>
      </c>
      <c r="H6" s="813" t="s">
        <v>380</v>
      </c>
      <c r="I6" s="206" t="s">
        <v>377</v>
      </c>
      <c r="J6" s="206" t="s">
        <v>209</v>
      </c>
      <c r="K6" s="814" t="s">
        <v>381</v>
      </c>
      <c r="L6" s="815"/>
      <c r="M6" s="816"/>
      <c r="N6" s="817" t="s">
        <v>210</v>
      </c>
      <c r="O6" s="812" t="s">
        <v>211</v>
      </c>
      <c r="P6" s="812" t="s">
        <v>470</v>
      </c>
      <c r="Q6" s="803" t="s">
        <v>212</v>
      </c>
      <c r="R6" s="803" t="s">
        <v>213</v>
      </c>
      <c r="S6" s="803" t="s">
        <v>214</v>
      </c>
      <c r="T6" s="804" t="s">
        <v>215</v>
      </c>
    </row>
    <row r="7" spans="1:35" s="207" customFormat="1" ht="12">
      <c r="A7" s="811"/>
      <c r="B7" s="812"/>
      <c r="C7" s="803"/>
      <c r="D7" s="812"/>
      <c r="E7" s="812"/>
      <c r="F7" s="812"/>
      <c r="G7" s="803"/>
      <c r="H7" s="803"/>
      <c r="I7" s="202" t="s">
        <v>216</v>
      </c>
      <c r="J7" s="202" t="s">
        <v>216</v>
      </c>
      <c r="K7" s="203" t="s">
        <v>217</v>
      </c>
      <c r="L7" s="203" t="s">
        <v>218</v>
      </c>
      <c r="M7" s="202" t="s">
        <v>216</v>
      </c>
      <c r="N7" s="812"/>
      <c r="O7" s="812"/>
      <c r="P7" s="812"/>
      <c r="Q7" s="803"/>
      <c r="R7" s="803"/>
      <c r="S7" s="803"/>
      <c r="T7" s="804"/>
      <c r="V7" s="208"/>
    </row>
    <row r="8" spans="1:35" s="213" customFormat="1" ht="12">
      <c r="A8" s="209"/>
      <c r="B8" s="210"/>
      <c r="C8" s="210"/>
      <c r="D8" s="211" t="s">
        <v>219</v>
      </c>
      <c r="E8" s="211" t="s">
        <v>220</v>
      </c>
      <c r="F8" s="202" t="s">
        <v>221</v>
      </c>
      <c r="G8" s="211" t="s">
        <v>222</v>
      </c>
      <c r="H8" s="211"/>
      <c r="I8" s="211"/>
      <c r="J8" s="211"/>
      <c r="K8" s="211"/>
      <c r="L8" s="211"/>
      <c r="M8" s="211"/>
      <c r="N8" s="211" t="s">
        <v>333</v>
      </c>
      <c r="O8" s="211" t="s">
        <v>223</v>
      </c>
      <c r="P8" s="211" t="s">
        <v>334</v>
      </c>
      <c r="Q8" s="211" t="s">
        <v>335</v>
      </c>
      <c r="R8" s="211" t="s">
        <v>336</v>
      </c>
      <c r="S8" s="211" t="s">
        <v>337</v>
      </c>
      <c r="T8" s="212"/>
    </row>
    <row r="9" spans="1:35" s="214" customFormat="1" ht="21" customHeight="1" thickBot="1">
      <c r="A9" s="215" t="s">
        <v>203</v>
      </c>
      <c r="B9" s="216">
        <f>入力シート!C13</f>
        <v>0</v>
      </c>
      <c r="C9" s="216">
        <f>入力シート!C10</f>
        <v>0</v>
      </c>
      <c r="D9" s="217">
        <f>'様式１－１（所要額調書）'!B11</f>
        <v>0</v>
      </c>
      <c r="E9" s="217">
        <f>'様式１－１（所要額調書）'!C11</f>
        <v>0</v>
      </c>
      <c r="F9" s="217">
        <f>'様式１－１（所要額調書）'!D11</f>
        <v>0</v>
      </c>
      <c r="G9" s="217">
        <f>'様式１－１（所要額調書）'!E11</f>
        <v>0</v>
      </c>
      <c r="H9" s="216">
        <f>入力シート!D26</f>
        <v>0</v>
      </c>
      <c r="I9" s="217">
        <f>'様式１－１（所要額調書）'!F11</f>
        <v>0</v>
      </c>
      <c r="J9" s="217">
        <f>'様式１－１（所要額調書）'!G11</f>
        <v>0</v>
      </c>
      <c r="K9" s="217">
        <f>入力シート!C33</f>
        <v>0</v>
      </c>
      <c r="L9" s="217">
        <f>'様式１－１（所要額調書）'!I11</f>
        <v>0</v>
      </c>
      <c r="M9" s="217">
        <f>'様式１－１（所要額調書）'!J11</f>
        <v>0</v>
      </c>
      <c r="N9" s="217">
        <f>'様式１－１（所要額調書）'!K11</f>
        <v>0</v>
      </c>
      <c r="O9" s="401">
        <f>MIN(G9,N9)</f>
        <v>0</v>
      </c>
      <c r="P9" s="401">
        <f>MIN(F9,O9)</f>
        <v>0</v>
      </c>
      <c r="Q9" s="217">
        <f>'様式１－１（所要額調書）'!O11</f>
        <v>0</v>
      </c>
      <c r="R9" s="217">
        <f>'様式１－１（所要額調書）'!O11</f>
        <v>0</v>
      </c>
      <c r="S9" s="217">
        <f>'様式１－１（所要額調書）'!O11</f>
        <v>0</v>
      </c>
      <c r="T9" s="218"/>
    </row>
    <row r="10" spans="1:35">
      <c r="A10" s="204"/>
      <c r="B10" s="204"/>
      <c r="C10" s="204"/>
      <c r="D10" s="205"/>
      <c r="E10" s="205"/>
      <c r="F10" s="205"/>
      <c r="G10" s="205"/>
      <c r="H10" s="204"/>
      <c r="I10" s="205"/>
      <c r="J10" s="205"/>
      <c r="K10" s="205"/>
      <c r="L10" s="205"/>
      <c r="M10" s="205"/>
      <c r="N10" s="205"/>
      <c r="O10" s="205"/>
      <c r="P10" s="205"/>
      <c r="Q10" s="205"/>
      <c r="R10" s="205"/>
      <c r="S10" s="205"/>
      <c r="T10" s="205"/>
    </row>
    <row r="11" spans="1:35">
      <c r="A11" s="195" t="s">
        <v>471</v>
      </c>
    </row>
    <row r="12" spans="1:35" ht="14.25" thickBot="1">
      <c r="A12" s="195" t="s">
        <v>202</v>
      </c>
    </row>
    <row r="13" spans="1:35" s="163" customFormat="1" ht="13.5" customHeight="1">
      <c r="A13" s="825" t="s">
        <v>338</v>
      </c>
      <c r="B13" s="828" t="s">
        <v>224</v>
      </c>
      <c r="C13" s="823" t="s">
        <v>225</v>
      </c>
      <c r="D13" s="823" t="s">
        <v>376</v>
      </c>
      <c r="E13" s="823" t="s">
        <v>226</v>
      </c>
      <c r="F13" s="821" t="s">
        <v>374</v>
      </c>
      <c r="G13" s="821" t="s">
        <v>375</v>
      </c>
      <c r="H13" s="821" t="s">
        <v>227</v>
      </c>
      <c r="I13" s="821" t="s">
        <v>228</v>
      </c>
      <c r="J13" s="821" t="s">
        <v>227</v>
      </c>
      <c r="K13" s="823" t="s">
        <v>373</v>
      </c>
      <c r="L13" s="823" t="s">
        <v>342</v>
      </c>
      <c r="M13" s="823" t="s">
        <v>339</v>
      </c>
      <c r="N13" s="823" t="s">
        <v>372</v>
      </c>
      <c r="O13" s="823" t="s">
        <v>340</v>
      </c>
      <c r="P13" s="823" t="s">
        <v>341</v>
      </c>
      <c r="Q13" s="823" t="s">
        <v>229</v>
      </c>
      <c r="R13" s="829" t="s">
        <v>472</v>
      </c>
      <c r="S13" s="831" t="s">
        <v>230</v>
      </c>
      <c r="T13" s="809" t="s">
        <v>231</v>
      </c>
      <c r="U13" s="809"/>
      <c r="V13" s="809"/>
      <c r="W13" s="809"/>
      <c r="X13" s="809"/>
      <c r="Y13" s="809"/>
      <c r="Z13" s="809" t="s">
        <v>232</v>
      </c>
      <c r="AA13" s="809" t="s">
        <v>233</v>
      </c>
      <c r="AB13" s="809" t="s">
        <v>234</v>
      </c>
      <c r="AC13" s="809"/>
      <c r="AD13" s="809"/>
      <c r="AE13" s="809"/>
      <c r="AF13" s="809"/>
      <c r="AG13" s="809"/>
      <c r="AH13" s="809"/>
      <c r="AI13" s="805" t="s">
        <v>235</v>
      </c>
    </row>
    <row r="14" spans="1:35" s="163" customFormat="1" ht="24" customHeight="1">
      <c r="A14" s="826"/>
      <c r="B14" s="808"/>
      <c r="C14" s="824"/>
      <c r="D14" s="824"/>
      <c r="E14" s="824"/>
      <c r="F14" s="822"/>
      <c r="G14" s="822"/>
      <c r="H14" s="822"/>
      <c r="I14" s="822"/>
      <c r="J14" s="822"/>
      <c r="K14" s="808"/>
      <c r="L14" s="824"/>
      <c r="M14" s="824"/>
      <c r="N14" s="824"/>
      <c r="O14" s="824"/>
      <c r="P14" s="824"/>
      <c r="Q14" s="824"/>
      <c r="R14" s="830"/>
      <c r="S14" s="830"/>
      <c r="T14" s="807" t="s">
        <v>236</v>
      </c>
      <c r="U14" s="807"/>
      <c r="V14" s="807" t="s">
        <v>237</v>
      </c>
      <c r="W14" s="807"/>
      <c r="X14" s="807" t="s">
        <v>238</v>
      </c>
      <c r="Y14" s="807"/>
      <c r="Z14" s="810"/>
      <c r="AA14" s="810"/>
      <c r="AB14" s="808" t="s">
        <v>239</v>
      </c>
      <c r="AC14" s="808"/>
      <c r="AD14" s="808"/>
      <c r="AE14" s="808"/>
      <c r="AF14" s="807" t="s">
        <v>240</v>
      </c>
      <c r="AG14" s="807" t="s">
        <v>241</v>
      </c>
      <c r="AH14" s="807" t="s">
        <v>242</v>
      </c>
      <c r="AI14" s="806"/>
    </row>
    <row r="15" spans="1:35" s="163" customFormat="1" ht="31.5" customHeight="1">
      <c r="A15" s="827"/>
      <c r="B15" s="808"/>
      <c r="C15" s="824"/>
      <c r="D15" s="824"/>
      <c r="E15" s="824"/>
      <c r="F15" s="822"/>
      <c r="G15" s="822"/>
      <c r="H15" s="822"/>
      <c r="I15" s="822"/>
      <c r="J15" s="822"/>
      <c r="K15" s="808"/>
      <c r="L15" s="824"/>
      <c r="M15" s="824"/>
      <c r="N15" s="824"/>
      <c r="O15" s="824"/>
      <c r="P15" s="824"/>
      <c r="Q15" s="824"/>
      <c r="R15" s="830"/>
      <c r="S15" s="830"/>
      <c r="T15" s="192" t="s">
        <v>243</v>
      </c>
      <c r="U15" s="192" t="s">
        <v>244</v>
      </c>
      <c r="V15" s="192" t="s">
        <v>243</v>
      </c>
      <c r="W15" s="192" t="s">
        <v>244</v>
      </c>
      <c r="X15" s="192" t="s">
        <v>243</v>
      </c>
      <c r="Y15" s="192" t="s">
        <v>244</v>
      </c>
      <c r="Z15" s="810"/>
      <c r="AA15" s="810"/>
      <c r="AB15" s="193" t="s">
        <v>245</v>
      </c>
      <c r="AC15" s="164" t="s">
        <v>246</v>
      </c>
      <c r="AD15" s="164" t="s">
        <v>247</v>
      </c>
      <c r="AE15" s="164" t="s">
        <v>248</v>
      </c>
      <c r="AF15" s="807"/>
      <c r="AG15" s="807"/>
      <c r="AH15" s="807"/>
      <c r="AI15" s="806"/>
    </row>
    <row r="16" spans="1:35" s="214" customFormat="1" ht="23.25" customHeight="1" thickBot="1">
      <c r="A16" s="215" t="s">
        <v>203</v>
      </c>
      <c r="B16" s="216">
        <f>B9</f>
        <v>0</v>
      </c>
      <c r="C16" s="216">
        <f>C9</f>
        <v>0</v>
      </c>
      <c r="D16" s="216">
        <f>'様式１－３（事業計画書）'!B11</f>
        <v>0</v>
      </c>
      <c r="E16" s="216">
        <f>'様式１－３（事業計画書）'!C11</f>
        <v>0</v>
      </c>
      <c r="F16" s="216" t="str">
        <f>'様式１－３（事業計画書）'!D11</f>
        <v>0</v>
      </c>
      <c r="G16" s="216" t="str">
        <f>'様式１－３（事業計画書）'!E11</f>
        <v>0</v>
      </c>
      <c r="H16" s="216">
        <f>'様式１－３（事業計画書）'!F11</f>
        <v>0</v>
      </c>
      <c r="I16" s="216" t="str">
        <f>'様式１－３（事業計画書）'!G11</f>
        <v>0</v>
      </c>
      <c r="J16" s="216">
        <f>'様式１－３（事業計画書）'!H11</f>
        <v>0</v>
      </c>
      <c r="K16" s="219">
        <f>'様式１－３（事業計画書）'!I11</f>
        <v>0</v>
      </c>
      <c r="L16" s="219">
        <f>'様式１－３（事業計画書）'!J11</f>
        <v>0</v>
      </c>
      <c r="M16" s="219">
        <f>'様式１－３（事業計画書）'!K11</f>
        <v>0</v>
      </c>
      <c r="N16" s="219">
        <f>'様式１－３（事業計画書）'!L11</f>
        <v>0</v>
      </c>
      <c r="O16" s="219">
        <f>'様式１－３（事業計画書）'!M11</f>
        <v>0</v>
      </c>
      <c r="P16" s="219">
        <f>'様式１－３（事業計画書）'!N11</f>
        <v>0</v>
      </c>
      <c r="Q16" s="220">
        <f>'様式１－３（事業計画書）'!O11</f>
        <v>0</v>
      </c>
      <c r="R16" s="220">
        <f>'様式１－３（事業計画書）'!P11</f>
        <v>0</v>
      </c>
      <c r="S16" s="220">
        <f>'様式１－３（事業計画書）'!Q11</f>
        <v>0</v>
      </c>
      <c r="T16" s="216">
        <f>'様式１－３（事業計画書）'!R11</f>
        <v>0</v>
      </c>
      <c r="U16" s="216">
        <f>'様式１－３（事業計画書）'!S11</f>
        <v>0</v>
      </c>
      <c r="V16" s="216">
        <f>'様式１－３（事業計画書）'!T11</f>
        <v>0</v>
      </c>
      <c r="W16" s="216">
        <f>'様式１－３（事業計画書）'!U11</f>
        <v>0</v>
      </c>
      <c r="X16" s="216">
        <f>'様式１－３（事業計画書）'!V11</f>
        <v>0</v>
      </c>
      <c r="Y16" s="216">
        <f>'様式１－３（事業計画書）'!W11</f>
        <v>0</v>
      </c>
      <c r="Z16" s="220">
        <f>'様式１－３（事業計画書）'!X11</f>
        <v>0</v>
      </c>
      <c r="AA16" s="220">
        <f>'様式１－３（事業計画書）'!Y11</f>
        <v>0</v>
      </c>
      <c r="AB16" s="216" t="str">
        <f>'様式１－３（事業計画書）'!Z11</f>
        <v>　</v>
      </c>
      <c r="AC16" s="216">
        <f>'様式１－３（事業計画書）'!AA11</f>
        <v>0</v>
      </c>
      <c r="AD16" s="216">
        <f>'様式１－３（事業計画書）'!AB11</f>
        <v>0</v>
      </c>
      <c r="AE16" s="216">
        <f>'様式１－３（事業計画書）'!AC11</f>
        <v>0</v>
      </c>
      <c r="AF16" s="216">
        <f>'様式１－３（事業計画書）'!AD11</f>
        <v>0</v>
      </c>
      <c r="AG16" s="216">
        <f>'様式１－３（事業計画書）'!AE11</f>
        <v>0</v>
      </c>
      <c r="AH16" s="221">
        <f>'様式１－３（事業計画書）'!AF11</f>
        <v>0</v>
      </c>
      <c r="AI16" s="222" t="str">
        <f>IF('様式１－３（事業計画書）'!AG11=""," ",'様式１－３（事業計画書）'!AG11)</f>
        <v xml:space="preserve"> </v>
      </c>
    </row>
    <row r="18" spans="1:19">
      <c r="A18" s="195" t="s">
        <v>343</v>
      </c>
    </row>
    <row r="19" spans="1:19" ht="14.25" thickBot="1">
      <c r="A19" s="195" t="s">
        <v>202</v>
      </c>
    </row>
    <row r="20" spans="1:19" s="405" customFormat="1" ht="12">
      <c r="A20" s="402" t="s">
        <v>358</v>
      </c>
      <c r="B20" s="403" t="s">
        <v>387</v>
      </c>
      <c r="C20" s="403" t="s">
        <v>359</v>
      </c>
      <c r="D20" s="403" t="s">
        <v>360</v>
      </c>
      <c r="E20" s="403" t="s">
        <v>473</v>
      </c>
      <c r="F20" s="403" t="s">
        <v>474</v>
      </c>
      <c r="G20" s="403" t="s">
        <v>361</v>
      </c>
      <c r="H20" s="403" t="s">
        <v>386</v>
      </c>
      <c r="I20" s="403" t="s">
        <v>362</v>
      </c>
      <c r="J20" s="403" t="s">
        <v>520</v>
      </c>
      <c r="K20" s="402" t="s">
        <v>358</v>
      </c>
      <c r="L20" s="403" t="s">
        <v>370</v>
      </c>
      <c r="M20" s="403" t="s">
        <v>371</v>
      </c>
      <c r="N20" s="403" t="s">
        <v>363</v>
      </c>
      <c r="O20" s="403" t="s">
        <v>364</v>
      </c>
      <c r="P20" s="403" t="s">
        <v>365</v>
      </c>
      <c r="Q20" s="403" t="s">
        <v>366</v>
      </c>
      <c r="R20" s="403" t="s">
        <v>367</v>
      </c>
      <c r="S20" s="404" t="s">
        <v>368</v>
      </c>
    </row>
    <row r="21" spans="1:19" s="214" customFormat="1" ht="50.1" customHeight="1" thickBot="1">
      <c r="A21" s="223">
        <f>B9</f>
        <v>0</v>
      </c>
      <c r="B21" s="230">
        <f>入力シート!$C$9</f>
        <v>0</v>
      </c>
      <c r="C21" s="224">
        <f>入力シート!C10</f>
        <v>0</v>
      </c>
      <c r="D21" s="232">
        <f>入力シート!C11</f>
        <v>0</v>
      </c>
      <c r="E21" s="230">
        <f>入力シート!C14</f>
        <v>0</v>
      </c>
      <c r="F21" s="230">
        <f>入力シート!D14</f>
        <v>0</v>
      </c>
      <c r="G21" s="230">
        <f>入力シート!C16</f>
        <v>0</v>
      </c>
      <c r="H21" s="230">
        <f>入力シート!C17</f>
        <v>0</v>
      </c>
      <c r="I21" s="231">
        <f>入力シート!$C$18</f>
        <v>0</v>
      </c>
      <c r="J21" s="230">
        <f>入力シート!C8</f>
        <v>0</v>
      </c>
      <c r="K21" s="223">
        <f>入力シート!C13</f>
        <v>0</v>
      </c>
      <c r="L21" s="224">
        <f>入力シート!$G$34</f>
        <v>0</v>
      </c>
      <c r="M21" s="224">
        <f>入力シート!$H$34</f>
        <v>0</v>
      </c>
      <c r="N21" s="224">
        <f>入力シート!$G$35</f>
        <v>0</v>
      </c>
      <c r="O21" s="225">
        <f>入力シート!$G$36</f>
        <v>0</v>
      </c>
      <c r="P21" s="232">
        <f>入力シート!$G$37</f>
        <v>0</v>
      </c>
      <c r="Q21" s="230">
        <f>入力シート!$G$38</f>
        <v>0</v>
      </c>
      <c r="R21" s="226">
        <f>入力シート!$C$7</f>
        <v>45748</v>
      </c>
      <c r="S21" s="406" t="str">
        <f>IF(様式第1号!$L$9="","　",様式第1号!$L$9)</f>
        <v>　</v>
      </c>
    </row>
  </sheetData>
  <sheetProtection selectLockedCells="1"/>
  <mergeCells count="48">
    <mergeCell ref="F13:F15"/>
    <mergeCell ref="G13:G15"/>
    <mergeCell ref="H13:H15"/>
    <mergeCell ref="I13:I15"/>
    <mergeCell ref="T14:U14"/>
    <mergeCell ref="P13:P15"/>
    <mergeCell ref="Q13:Q15"/>
    <mergeCell ref="R13:R15"/>
    <mergeCell ref="S13:S15"/>
    <mergeCell ref="T13:Y13"/>
    <mergeCell ref="O13:O15"/>
    <mergeCell ref="A13:A15"/>
    <mergeCell ref="B13:B15"/>
    <mergeCell ref="C13:C15"/>
    <mergeCell ref="D13:D15"/>
    <mergeCell ref="E13:E15"/>
    <mergeCell ref="H5:N5"/>
    <mergeCell ref="J13:J15"/>
    <mergeCell ref="K13:K15"/>
    <mergeCell ref="L13:L15"/>
    <mergeCell ref="M13:M15"/>
    <mergeCell ref="N13:N15"/>
    <mergeCell ref="F6:F7"/>
    <mergeCell ref="O6:O7"/>
    <mergeCell ref="P6:P7"/>
    <mergeCell ref="Q6:Q7"/>
    <mergeCell ref="R6:R7"/>
    <mergeCell ref="G6:G7"/>
    <mergeCell ref="H6:H7"/>
    <mergeCell ref="K6:M6"/>
    <mergeCell ref="N6:N7"/>
    <mergeCell ref="A6:A7"/>
    <mergeCell ref="B6:B7"/>
    <mergeCell ref="C6:C7"/>
    <mergeCell ref="D6:D7"/>
    <mergeCell ref="E6:E7"/>
    <mergeCell ref="S6:S7"/>
    <mergeCell ref="T6:T7"/>
    <mergeCell ref="AI13:AI15"/>
    <mergeCell ref="V14:W14"/>
    <mergeCell ref="X14:Y14"/>
    <mergeCell ref="AB14:AE14"/>
    <mergeCell ref="AF14:AF15"/>
    <mergeCell ref="AG14:AG15"/>
    <mergeCell ref="AH14:AH15"/>
    <mergeCell ref="Z13:Z15"/>
    <mergeCell ref="AA13:AA15"/>
    <mergeCell ref="AB13:AH13"/>
  </mergeCells>
  <phoneticPr fontId="4"/>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入力シート</vt:lpstr>
      <vt:lpstr>様式第1号</vt:lpstr>
      <vt:lpstr>誓約書</vt:lpstr>
      <vt:lpstr>別記（収支予算書）</vt:lpstr>
      <vt:lpstr>様式１－１（所要額調書）</vt:lpstr>
      <vt:lpstr>様式１－２（経費内訳）</vt:lpstr>
      <vt:lpstr>消耗品内訳</vt:lpstr>
      <vt:lpstr>経費内訳（記入例）</vt:lpstr>
      <vt:lpstr>様式１－３（事業計画書）</vt:lpstr>
      <vt:lpstr>様式１－４（研修内容計画書）</vt:lpstr>
      <vt:lpstr>様式２－１（研修参加者名簿）</vt:lpstr>
      <vt:lpstr>備考</vt:lpstr>
      <vt:lpstr>様式２－２（受入職員名簿）</vt:lpstr>
      <vt:lpstr>計算用シート</vt:lpstr>
      <vt:lpstr>貼付用</vt:lpstr>
      <vt:lpstr>'経費内訳（記入例）'!Print_Area</vt:lpstr>
      <vt:lpstr>誓約書!Print_Area</vt:lpstr>
      <vt:lpstr>入力シート!Print_Area</vt:lpstr>
      <vt:lpstr>備考!Print_Area</vt:lpstr>
      <vt:lpstr>'様式１－１（所要額調書）'!Print_Area</vt:lpstr>
      <vt:lpstr>'様式１－２（経費内訳）'!Print_Area</vt:lpstr>
      <vt:lpstr>'様式１－３（事業計画書）'!Print_Area</vt:lpstr>
      <vt:lpstr>'様式１－４（研修内容計画書）'!Print_Area</vt:lpstr>
      <vt:lpstr>'様式２－１（研修参加者名簿）'!Print_Area</vt:lpstr>
      <vt:lpstr>'様式２－２（受入職員名簿）'!Print_Area</vt:lpstr>
      <vt:lpstr>様式第1号!Print_Area</vt:lpstr>
      <vt:lpstr>'様式１－４（研修内容計画書）'!Print_Titles</vt:lpstr>
      <vt:lpstr>'様式２－２（受入職員名簿）'!Print_Titles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西野　僚太</cp:lastModifiedBy>
  <cp:lastPrinted>2022-06-10T01:27:16Z</cp:lastPrinted>
  <dcterms:created xsi:type="dcterms:W3CDTF">2010-03-26T05:52:53Z</dcterms:created>
  <dcterms:modified xsi:type="dcterms:W3CDTF">2025-06-25T04:13:28Z</dcterms:modified>
</cp:coreProperties>
</file>